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106"/>
  <workbookPr/>
  <mc:AlternateContent xmlns:mc="http://schemas.openxmlformats.org/markup-compatibility/2006">
    <mc:Choice Requires="x15">
      <x15ac:absPath xmlns:x15ac="http://schemas.microsoft.com/office/spreadsheetml/2010/11/ac" url="/Users/JakeHalverson/Google Drive/"/>
    </mc:Choice>
  </mc:AlternateContent>
  <bookViews>
    <workbookView xWindow="1700" yWindow="1280" windowWidth="21840" windowHeight="13440" tabRatio="960" activeTab="28"/>
  </bookViews>
  <sheets>
    <sheet name="Help" sheetId="271" r:id="rId1"/>
    <sheet name="Input" sheetId="24" r:id="rId2"/>
    <sheet name="Cards" sheetId="227" r:id="rId3"/>
    <sheet name="Roster" sheetId="210" r:id="rId4"/>
    <sheet name="Stats - Top" sheetId="70" r:id="rId5"/>
    <sheet name="Stats - All" sheetId="12" r:id="rId6"/>
    <sheet name="Stats- Leag." sheetId="273" r:id="rId7"/>
    <sheet name="T2" sheetId="144" state="hidden" r:id="rId8"/>
    <sheet name="T3" sheetId="145" state="hidden" r:id="rId9"/>
    <sheet name="T4" sheetId="146" state="hidden" r:id="rId10"/>
    <sheet name="T5" sheetId="147" state="hidden" r:id="rId11"/>
    <sheet name="T6" sheetId="148" state="hidden" r:id="rId12"/>
    <sheet name="T7" sheetId="149" state="hidden" r:id="rId13"/>
    <sheet name="C10-13" sheetId="261" state="hidden" r:id="rId14"/>
    <sheet name="T7E" sheetId="139" state="hidden" r:id="rId15"/>
    <sheet name="T7S" sheetId="138" state="hidden" r:id="rId16"/>
    <sheet name="T6E" sheetId="137" state="hidden" r:id="rId17"/>
    <sheet name="T6S" sheetId="136" state="hidden" r:id="rId18"/>
    <sheet name="T5E" sheetId="135" state="hidden" r:id="rId19"/>
    <sheet name="T5S" sheetId="134" state="hidden" r:id="rId20"/>
    <sheet name="T4E" sheetId="133" state="hidden" r:id="rId21"/>
    <sheet name="T4S" sheetId="132" state="hidden" r:id="rId22"/>
    <sheet name="T3E" sheetId="131" state="hidden" r:id="rId23"/>
    <sheet name="T3S" sheetId="130" state="hidden" r:id="rId24"/>
    <sheet name="TSE" sheetId="276" state="hidden" r:id="rId25"/>
    <sheet name="T2S" sheetId="128" state="hidden" r:id="rId26"/>
    <sheet name="T1E" sheetId="127" state="hidden" r:id="rId27"/>
    <sheet name="T1S" sheetId="126" state="hidden" r:id="rId28"/>
    <sheet name="C14" sheetId="274" r:id="rId29"/>
    <sheet name="SEnd" sheetId="22" r:id="rId30"/>
    <sheet name="SStart" sheetId="21" r:id="rId31"/>
    <sheet name="Sheet7" sheetId="285" r:id="rId32"/>
    <sheet name="Print - Stat input" sheetId="75" r:id="rId33"/>
    <sheet name="Print - Empty Lineup" sheetId="266" r:id="rId34"/>
    <sheet name="Depth Chart" sheetId="162" r:id="rId35"/>
    <sheet name="Skills" sheetId="200" r:id="rId36"/>
    <sheet name="Drills" sheetId="153" r:id="rId37"/>
    <sheet name="Survey" sheetId="7" r:id="rId38"/>
    <sheet name="Survey results" sheetId="2" r:id="rId39"/>
    <sheet name="T1" sheetId="143" state="hidden" r:id="rId40"/>
    <sheet name="Season by Tourney" sheetId="275" r:id="rId41"/>
    <sheet name="RAW" sheetId="69" r:id="rId42"/>
    <sheet name="Party" sheetId="199" r:id="rId43"/>
  </sheets>
  <definedNames>
    <definedName name="_xlnm.Print_Area" localSheetId="13">'C10-13'!$A$225:$AA$265,'C10-13'!$B$383:$Y$406</definedName>
    <definedName name="_xlnm.Print_Area" localSheetId="28">'C14'!$A$320:$AE$360,'C14'!$A$366:$AE$379</definedName>
    <definedName name="_xlnm.Print_Area" localSheetId="32">'Print - Stat input'!$A$1:$AA$35</definedName>
    <definedName name="_xlnm.Print_Area" localSheetId="40">'Season by Tourney'!$B$22:$AD$74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A30" i="274" l="1"/>
  <c r="AA31" i="274"/>
  <c r="AA32" i="274"/>
  <c r="AA33" i="274"/>
  <c r="AA34" i="274"/>
  <c r="AA35" i="274"/>
  <c r="AA36" i="274"/>
  <c r="AA37" i="274"/>
  <c r="AA38" i="274"/>
  <c r="AA39" i="274"/>
  <c r="AA40" i="274"/>
  <c r="AA41" i="274"/>
  <c r="AA42" i="274"/>
  <c r="AA43" i="274"/>
  <c r="AA29" i="274"/>
  <c r="AC30" i="274"/>
  <c r="AC31" i="274"/>
  <c r="AC32" i="274"/>
  <c r="AC33" i="274"/>
  <c r="AC34" i="274"/>
  <c r="AC35" i="274"/>
  <c r="AC36" i="274"/>
  <c r="AC37" i="274"/>
  <c r="AC38" i="274"/>
  <c r="AC39" i="274"/>
  <c r="AC40" i="274"/>
  <c r="AC41" i="274"/>
  <c r="AC42" i="274"/>
  <c r="AC43" i="274"/>
  <c r="AC29" i="274"/>
  <c r="F28" i="12"/>
  <c r="L28" i="12"/>
  <c r="AG49" i="12"/>
  <c r="BO3" i="69"/>
  <c r="BO24" i="69"/>
  <c r="F29" i="12"/>
  <c r="AG50" i="12"/>
  <c r="BO4" i="69"/>
  <c r="BO25" i="69"/>
  <c r="F30" i="12"/>
  <c r="AG51" i="12"/>
  <c r="BO5" i="69"/>
  <c r="BO26" i="69"/>
  <c r="F31" i="12"/>
  <c r="AG52" i="12"/>
  <c r="BO6" i="69"/>
  <c r="BO27" i="69"/>
  <c r="F32" i="12"/>
  <c r="AG53" i="12"/>
  <c r="BO7" i="69"/>
  <c r="BO28" i="69"/>
  <c r="F33" i="12"/>
  <c r="AG54" i="12"/>
  <c r="BO8" i="69"/>
  <c r="BO29" i="69"/>
  <c r="F34" i="12"/>
  <c r="L34" i="12"/>
  <c r="AG55" i="12"/>
  <c r="BO9" i="69"/>
  <c r="BO30" i="69"/>
  <c r="F35" i="12"/>
  <c r="L35" i="12"/>
  <c r="AG56" i="12"/>
  <c r="BO10" i="69"/>
  <c r="BO31" i="69"/>
  <c r="F36" i="12"/>
  <c r="AG57" i="12"/>
  <c r="BO11" i="69"/>
  <c r="BO32" i="69"/>
  <c r="F37" i="12"/>
  <c r="AG58" i="12"/>
  <c r="BO12" i="69"/>
  <c r="BO33" i="69"/>
  <c r="F38" i="12"/>
  <c r="L38" i="12"/>
  <c r="AG59" i="12"/>
  <c r="BO13" i="69"/>
  <c r="BO34" i="69"/>
  <c r="F39" i="12"/>
  <c r="AG60" i="12"/>
  <c r="BO14" i="69"/>
  <c r="BO35" i="69"/>
  <c r="F40" i="12"/>
  <c r="L40" i="12"/>
  <c r="AG61" i="12"/>
  <c r="BO15" i="69"/>
  <c r="BO36" i="69"/>
  <c r="F41" i="12"/>
  <c r="AG62" i="12"/>
  <c r="BO16" i="69"/>
  <c r="BO37" i="69"/>
  <c r="F42" i="12"/>
  <c r="AG63" i="12"/>
  <c r="BO17" i="69"/>
  <c r="BO38" i="69"/>
  <c r="F43" i="12"/>
  <c r="AG64" i="12"/>
  <c r="BO18" i="69"/>
  <c r="BO39" i="69"/>
  <c r="F44" i="12"/>
  <c r="AG65" i="12"/>
  <c r="BO19" i="69"/>
  <c r="BO40" i="69"/>
  <c r="F45" i="12"/>
  <c r="AG66" i="12"/>
  <c r="BO20" i="69"/>
  <c r="BO41" i="69"/>
  <c r="BO45" i="69"/>
  <c r="BO46" i="69"/>
  <c r="B8" i="12"/>
  <c r="C4" i="69"/>
  <c r="C25" i="69"/>
  <c r="C46" i="69"/>
  <c r="CR46" i="69"/>
  <c r="BO67" i="69"/>
  <c r="B7" i="12"/>
  <c r="C3" i="69"/>
  <c r="BO87" i="69"/>
  <c r="D42" i="70"/>
  <c r="BO47" i="69"/>
  <c r="BO48" i="69"/>
  <c r="BO49" i="69"/>
  <c r="D7" i="12"/>
  <c r="F7" i="12"/>
  <c r="X7" i="12"/>
  <c r="D8" i="12"/>
  <c r="F8" i="12"/>
  <c r="X8" i="12"/>
  <c r="D9" i="12"/>
  <c r="F9" i="12"/>
  <c r="X9" i="12"/>
  <c r="D10" i="12"/>
  <c r="F10" i="12"/>
  <c r="X10" i="12"/>
  <c r="D11" i="12"/>
  <c r="F11" i="12"/>
  <c r="X11" i="12"/>
  <c r="D12" i="12"/>
  <c r="F12" i="12"/>
  <c r="X12" i="12"/>
  <c r="D13" i="12"/>
  <c r="F13" i="12"/>
  <c r="X13" i="12"/>
  <c r="D14" i="12"/>
  <c r="F14" i="12"/>
  <c r="X14" i="12"/>
  <c r="D15" i="12"/>
  <c r="F15" i="12"/>
  <c r="X15" i="12"/>
  <c r="D16" i="12"/>
  <c r="F16" i="12"/>
  <c r="X16" i="12"/>
  <c r="D17" i="12"/>
  <c r="F17" i="12"/>
  <c r="X17" i="12"/>
  <c r="D18" i="12"/>
  <c r="F18" i="12"/>
  <c r="X18" i="12"/>
  <c r="D19" i="12"/>
  <c r="F19" i="12"/>
  <c r="X19" i="12"/>
  <c r="D20" i="12"/>
  <c r="F20" i="12"/>
  <c r="X20" i="12"/>
  <c r="D21" i="12"/>
  <c r="F21" i="12"/>
  <c r="X21" i="12"/>
  <c r="E49" i="12"/>
  <c r="G7" i="12"/>
  <c r="H7" i="12"/>
  <c r="Y7" i="12"/>
  <c r="G8" i="12"/>
  <c r="H8" i="12"/>
  <c r="Y8" i="12"/>
  <c r="G9" i="12"/>
  <c r="H9" i="12"/>
  <c r="Y9" i="12"/>
  <c r="G10" i="12"/>
  <c r="H10" i="12"/>
  <c r="Y10" i="12"/>
  <c r="G11" i="12"/>
  <c r="H11" i="12"/>
  <c r="Y11" i="12"/>
  <c r="G12" i="12"/>
  <c r="H12" i="12"/>
  <c r="Y12" i="12"/>
  <c r="G13" i="12"/>
  <c r="H13" i="12"/>
  <c r="Y13" i="12"/>
  <c r="G14" i="12"/>
  <c r="H14" i="12"/>
  <c r="Y14" i="12"/>
  <c r="G15" i="12"/>
  <c r="H15" i="12"/>
  <c r="Y15" i="12"/>
  <c r="G16" i="12"/>
  <c r="H16" i="12"/>
  <c r="Y16" i="12"/>
  <c r="G17" i="12"/>
  <c r="H17" i="12"/>
  <c r="Y17" i="12"/>
  <c r="G18" i="12"/>
  <c r="H18" i="12"/>
  <c r="Y18" i="12"/>
  <c r="G19" i="12"/>
  <c r="H19" i="12"/>
  <c r="Y19" i="12"/>
  <c r="G20" i="12"/>
  <c r="H20" i="12"/>
  <c r="Y20" i="12"/>
  <c r="G21" i="12"/>
  <c r="H21" i="12"/>
  <c r="Y21" i="12"/>
  <c r="F49" i="12"/>
  <c r="S7" i="12"/>
  <c r="S8" i="12"/>
  <c r="S9" i="12"/>
  <c r="S10" i="12"/>
  <c r="S11" i="12"/>
  <c r="S12" i="12"/>
  <c r="S13" i="12"/>
  <c r="S14" i="12"/>
  <c r="S15" i="12"/>
  <c r="S16" i="12"/>
  <c r="S17" i="12"/>
  <c r="S18" i="12"/>
  <c r="S19" i="12"/>
  <c r="S20" i="12"/>
  <c r="S21" i="12"/>
  <c r="G49" i="12"/>
  <c r="J7" i="12"/>
  <c r="K7" i="12"/>
  <c r="L7" i="12"/>
  <c r="Z7" i="12"/>
  <c r="J8" i="12"/>
  <c r="K8" i="12"/>
  <c r="L8" i="12"/>
  <c r="Z8" i="12"/>
  <c r="J9" i="12"/>
  <c r="K9" i="12"/>
  <c r="L9" i="12"/>
  <c r="Z9" i="12"/>
  <c r="J10" i="12"/>
  <c r="K10" i="12"/>
  <c r="L10" i="12"/>
  <c r="Z10" i="12"/>
  <c r="J11" i="12"/>
  <c r="K11" i="12"/>
  <c r="L11" i="12"/>
  <c r="Z11" i="12"/>
  <c r="J12" i="12"/>
  <c r="K12" i="12"/>
  <c r="L12" i="12"/>
  <c r="Z12" i="12"/>
  <c r="J13" i="12"/>
  <c r="K13" i="12"/>
  <c r="L13" i="12"/>
  <c r="Z13" i="12"/>
  <c r="J14" i="12"/>
  <c r="K14" i="12"/>
  <c r="L14" i="12"/>
  <c r="Z14" i="12"/>
  <c r="J15" i="12"/>
  <c r="K15" i="12"/>
  <c r="L15" i="12"/>
  <c r="Z15" i="12"/>
  <c r="J16" i="12"/>
  <c r="K16" i="12"/>
  <c r="L16" i="12"/>
  <c r="Z16" i="12"/>
  <c r="J17" i="12"/>
  <c r="K17" i="12"/>
  <c r="L17" i="12"/>
  <c r="Z17" i="12"/>
  <c r="J18" i="12"/>
  <c r="K18" i="12"/>
  <c r="L18" i="12"/>
  <c r="Z18" i="12"/>
  <c r="J19" i="12"/>
  <c r="K19" i="12"/>
  <c r="L19" i="12"/>
  <c r="Z19" i="12"/>
  <c r="J20" i="12"/>
  <c r="K20" i="12"/>
  <c r="L20" i="12"/>
  <c r="Z20" i="12"/>
  <c r="J21" i="12"/>
  <c r="K21" i="12"/>
  <c r="L21" i="12"/>
  <c r="Z21" i="12"/>
  <c r="I49" i="12"/>
  <c r="R7" i="12"/>
  <c r="R8" i="12"/>
  <c r="R9" i="12"/>
  <c r="R10" i="12"/>
  <c r="R11" i="12"/>
  <c r="R12" i="12"/>
  <c r="R13" i="12"/>
  <c r="R14" i="12"/>
  <c r="R15" i="12"/>
  <c r="R16" i="12"/>
  <c r="R17" i="12"/>
  <c r="R18" i="12"/>
  <c r="R19" i="12"/>
  <c r="R20" i="12"/>
  <c r="R21" i="12"/>
  <c r="J49" i="12"/>
  <c r="C49" i="12"/>
  <c r="BP3" i="69"/>
  <c r="BP24" i="69"/>
  <c r="E50" i="12"/>
  <c r="F50" i="12"/>
  <c r="G50" i="12"/>
  <c r="I50" i="12"/>
  <c r="J50" i="12"/>
  <c r="C50" i="12"/>
  <c r="BP4" i="69"/>
  <c r="BP25" i="69"/>
  <c r="E51" i="12"/>
  <c r="F51" i="12"/>
  <c r="G51" i="12"/>
  <c r="I51" i="12"/>
  <c r="J51" i="12"/>
  <c r="C51" i="12"/>
  <c r="BP5" i="69"/>
  <c r="BP26" i="69"/>
  <c r="E52" i="12"/>
  <c r="F52" i="12"/>
  <c r="G52" i="12"/>
  <c r="I52" i="12"/>
  <c r="J52" i="12"/>
  <c r="C52" i="12"/>
  <c r="BP6" i="69"/>
  <c r="BP27" i="69"/>
  <c r="E53" i="12"/>
  <c r="F53" i="12"/>
  <c r="G53" i="12"/>
  <c r="I53" i="12"/>
  <c r="J53" i="12"/>
  <c r="C53" i="12"/>
  <c r="BP7" i="69"/>
  <c r="BP28" i="69"/>
  <c r="E54" i="12"/>
  <c r="F54" i="12"/>
  <c r="G54" i="12"/>
  <c r="I54" i="12"/>
  <c r="J54" i="12"/>
  <c r="C54" i="12"/>
  <c r="BP8" i="69"/>
  <c r="BP29" i="69"/>
  <c r="E55" i="12"/>
  <c r="F55" i="12"/>
  <c r="G55" i="12"/>
  <c r="I55" i="12"/>
  <c r="J55" i="12"/>
  <c r="C55" i="12"/>
  <c r="BP9" i="69"/>
  <c r="BP30" i="69"/>
  <c r="E56" i="12"/>
  <c r="F56" i="12"/>
  <c r="G56" i="12"/>
  <c r="I56" i="12"/>
  <c r="J56" i="12"/>
  <c r="C56" i="12"/>
  <c r="BP10" i="69"/>
  <c r="BP31" i="69"/>
  <c r="E57" i="12"/>
  <c r="F57" i="12"/>
  <c r="G57" i="12"/>
  <c r="I57" i="12"/>
  <c r="J57" i="12"/>
  <c r="C57" i="12"/>
  <c r="BP11" i="69"/>
  <c r="BP32" i="69"/>
  <c r="E58" i="12"/>
  <c r="F58" i="12"/>
  <c r="G58" i="12"/>
  <c r="I58" i="12"/>
  <c r="J58" i="12"/>
  <c r="C58" i="12"/>
  <c r="BP12" i="69"/>
  <c r="BP33" i="69"/>
  <c r="E59" i="12"/>
  <c r="F59" i="12"/>
  <c r="G59" i="12"/>
  <c r="I59" i="12"/>
  <c r="J59" i="12"/>
  <c r="C59" i="12"/>
  <c r="BP13" i="69"/>
  <c r="BP34" i="69"/>
  <c r="E60" i="12"/>
  <c r="F60" i="12"/>
  <c r="G60" i="12"/>
  <c r="I60" i="12"/>
  <c r="J60" i="12"/>
  <c r="C60" i="12"/>
  <c r="BP14" i="69"/>
  <c r="BP35" i="69"/>
  <c r="E61" i="12"/>
  <c r="F61" i="12"/>
  <c r="G61" i="12"/>
  <c r="I61" i="12"/>
  <c r="J61" i="12"/>
  <c r="C61" i="12"/>
  <c r="BP15" i="69"/>
  <c r="BP36" i="69"/>
  <c r="E62" i="12"/>
  <c r="F62" i="12"/>
  <c r="G62" i="12"/>
  <c r="I62" i="12"/>
  <c r="J62" i="12"/>
  <c r="C62" i="12"/>
  <c r="BP16" i="69"/>
  <c r="BP37" i="69"/>
  <c r="E63" i="12"/>
  <c r="F63" i="12"/>
  <c r="G63" i="12"/>
  <c r="I63" i="12"/>
  <c r="J63" i="12"/>
  <c r="C63" i="12"/>
  <c r="BP17" i="69"/>
  <c r="BP38" i="69"/>
  <c r="E64" i="12"/>
  <c r="F64" i="12"/>
  <c r="G64" i="12"/>
  <c r="I64" i="12"/>
  <c r="J64" i="12"/>
  <c r="C64" i="12"/>
  <c r="BP18" i="69"/>
  <c r="BP39" i="69"/>
  <c r="E65" i="12"/>
  <c r="F65" i="12"/>
  <c r="G65" i="12"/>
  <c r="I65" i="12"/>
  <c r="J65" i="12"/>
  <c r="C65" i="12"/>
  <c r="BP19" i="69"/>
  <c r="BP40" i="69"/>
  <c r="E66" i="12"/>
  <c r="F66" i="12"/>
  <c r="G66" i="12"/>
  <c r="I66" i="12"/>
  <c r="J66" i="12"/>
  <c r="C66" i="12"/>
  <c r="BP20" i="69"/>
  <c r="BP41" i="69"/>
  <c r="BP45" i="69"/>
  <c r="BR3" i="69"/>
  <c r="BR24" i="69"/>
  <c r="BR4" i="69"/>
  <c r="BR25" i="69"/>
  <c r="BR5" i="69"/>
  <c r="BR26" i="69"/>
  <c r="BR6" i="69"/>
  <c r="BR27" i="69"/>
  <c r="BR7" i="69"/>
  <c r="BR28" i="69"/>
  <c r="BR8" i="69"/>
  <c r="BR29" i="69"/>
  <c r="BR9" i="69"/>
  <c r="BR30" i="69"/>
  <c r="BR10" i="69"/>
  <c r="BR31" i="69"/>
  <c r="BR11" i="69"/>
  <c r="BR32" i="69"/>
  <c r="BR12" i="69"/>
  <c r="BR33" i="69"/>
  <c r="BR13" i="69"/>
  <c r="BR34" i="69"/>
  <c r="BR14" i="69"/>
  <c r="BR35" i="69"/>
  <c r="BR15" i="69"/>
  <c r="BR36" i="69"/>
  <c r="BR16" i="69"/>
  <c r="BR37" i="69"/>
  <c r="BR17" i="69"/>
  <c r="BR38" i="69"/>
  <c r="BR18" i="69"/>
  <c r="BR39" i="69"/>
  <c r="BR19" i="69"/>
  <c r="BR40" i="69"/>
  <c r="BR20" i="69"/>
  <c r="BR41" i="69"/>
  <c r="BR45" i="69"/>
  <c r="BS3" i="69"/>
  <c r="BS24" i="69"/>
  <c r="BS4" i="69"/>
  <c r="BS25" i="69"/>
  <c r="BS5" i="69"/>
  <c r="BS26" i="69"/>
  <c r="BS6" i="69"/>
  <c r="BS27" i="69"/>
  <c r="BS7" i="69"/>
  <c r="BS28" i="69"/>
  <c r="BS8" i="69"/>
  <c r="BS29" i="69"/>
  <c r="BS9" i="69"/>
  <c r="BS30" i="69"/>
  <c r="BS10" i="69"/>
  <c r="BS31" i="69"/>
  <c r="BS11" i="69"/>
  <c r="BS32" i="69"/>
  <c r="BS12" i="69"/>
  <c r="BS33" i="69"/>
  <c r="BS13" i="69"/>
  <c r="BS34" i="69"/>
  <c r="BS14" i="69"/>
  <c r="BS35" i="69"/>
  <c r="BS15" i="69"/>
  <c r="BS36" i="69"/>
  <c r="BS16" i="69"/>
  <c r="BS37" i="69"/>
  <c r="BS17" i="69"/>
  <c r="BS38" i="69"/>
  <c r="BS18" i="69"/>
  <c r="BS39" i="69"/>
  <c r="BS19" i="69"/>
  <c r="BS40" i="69"/>
  <c r="BS20" i="69"/>
  <c r="BS41" i="69"/>
  <c r="BS45" i="69"/>
  <c r="BT3" i="69"/>
  <c r="BT24" i="69"/>
  <c r="BT4" i="69"/>
  <c r="BT25" i="69"/>
  <c r="BT5" i="69"/>
  <c r="BT26" i="69"/>
  <c r="BT6" i="69"/>
  <c r="BT27" i="69"/>
  <c r="BT7" i="69"/>
  <c r="BT28" i="69"/>
  <c r="BT8" i="69"/>
  <c r="BT29" i="69"/>
  <c r="BT9" i="69"/>
  <c r="BT30" i="69"/>
  <c r="BT10" i="69"/>
  <c r="BT31" i="69"/>
  <c r="BT11" i="69"/>
  <c r="BT32" i="69"/>
  <c r="BT12" i="69"/>
  <c r="BT33" i="69"/>
  <c r="BT13" i="69"/>
  <c r="BT34" i="69"/>
  <c r="BT14" i="69"/>
  <c r="BT35" i="69"/>
  <c r="BT15" i="69"/>
  <c r="BT36" i="69"/>
  <c r="BT16" i="69"/>
  <c r="BT37" i="69"/>
  <c r="BT17" i="69"/>
  <c r="BT38" i="69"/>
  <c r="BT18" i="69"/>
  <c r="BT39" i="69"/>
  <c r="BT19" i="69"/>
  <c r="BT40" i="69"/>
  <c r="BT20" i="69"/>
  <c r="BT41" i="69"/>
  <c r="BT45" i="69"/>
  <c r="E7" i="12"/>
  <c r="E8" i="12"/>
  <c r="E9" i="12"/>
  <c r="E10" i="12"/>
  <c r="E11" i="12"/>
  <c r="E12" i="12"/>
  <c r="E13" i="12"/>
  <c r="E14" i="12"/>
  <c r="E15" i="12"/>
  <c r="E16" i="12"/>
  <c r="E17" i="12"/>
  <c r="E18" i="12"/>
  <c r="E19" i="12"/>
  <c r="E20" i="12"/>
  <c r="E21" i="12"/>
  <c r="H49" i="12"/>
  <c r="BU3" i="69"/>
  <c r="BU24" i="69"/>
  <c r="H50" i="12"/>
  <c r="BU4" i="69"/>
  <c r="BU25" i="69"/>
  <c r="H51" i="12"/>
  <c r="BU5" i="69"/>
  <c r="BU26" i="69"/>
  <c r="H52" i="12"/>
  <c r="BU6" i="69"/>
  <c r="BU27" i="69"/>
  <c r="H53" i="12"/>
  <c r="BU7" i="69"/>
  <c r="BU28" i="69"/>
  <c r="H54" i="12"/>
  <c r="BU8" i="69"/>
  <c r="BU29" i="69"/>
  <c r="H55" i="12"/>
  <c r="BU9" i="69"/>
  <c r="BU30" i="69"/>
  <c r="H56" i="12"/>
  <c r="BU10" i="69"/>
  <c r="BU31" i="69"/>
  <c r="H57" i="12"/>
  <c r="BU11" i="69"/>
  <c r="BU32" i="69"/>
  <c r="H58" i="12"/>
  <c r="BU12" i="69"/>
  <c r="BU33" i="69"/>
  <c r="H59" i="12"/>
  <c r="BU13" i="69"/>
  <c r="BU34" i="69"/>
  <c r="H60" i="12"/>
  <c r="BU14" i="69"/>
  <c r="BU35" i="69"/>
  <c r="H61" i="12"/>
  <c r="BU15" i="69"/>
  <c r="BU36" i="69"/>
  <c r="H62" i="12"/>
  <c r="BU16" i="69"/>
  <c r="BU37" i="69"/>
  <c r="H63" i="12"/>
  <c r="BU17" i="69"/>
  <c r="BU38" i="69"/>
  <c r="H64" i="12"/>
  <c r="BU18" i="69"/>
  <c r="BU39" i="69"/>
  <c r="H65" i="12"/>
  <c r="BU19" i="69"/>
  <c r="BU40" i="69"/>
  <c r="H66" i="12"/>
  <c r="BU20" i="69"/>
  <c r="BU41" i="69"/>
  <c r="BU45" i="69"/>
  <c r="BV3" i="69"/>
  <c r="BV24" i="69"/>
  <c r="BV4" i="69"/>
  <c r="BV25" i="69"/>
  <c r="BV5" i="69"/>
  <c r="BV26" i="69"/>
  <c r="BV6" i="69"/>
  <c r="BV27" i="69"/>
  <c r="BV7" i="69"/>
  <c r="BV28" i="69"/>
  <c r="BV8" i="69"/>
  <c r="BV29" i="69"/>
  <c r="BV9" i="69"/>
  <c r="BV30" i="69"/>
  <c r="BV10" i="69"/>
  <c r="BV31" i="69"/>
  <c r="BV11" i="69"/>
  <c r="BV32" i="69"/>
  <c r="BV12" i="69"/>
  <c r="BV33" i="69"/>
  <c r="BV13" i="69"/>
  <c r="BV34" i="69"/>
  <c r="BV14" i="69"/>
  <c r="BV35" i="69"/>
  <c r="BV15" i="69"/>
  <c r="BV36" i="69"/>
  <c r="BV16" i="69"/>
  <c r="BV37" i="69"/>
  <c r="BV17" i="69"/>
  <c r="BV38" i="69"/>
  <c r="BV18" i="69"/>
  <c r="BV39" i="69"/>
  <c r="BV19" i="69"/>
  <c r="BV40" i="69"/>
  <c r="BV20" i="69"/>
  <c r="BV41" i="69"/>
  <c r="BV45" i="69"/>
  <c r="BW3" i="69"/>
  <c r="BW24" i="69"/>
  <c r="BW4" i="69"/>
  <c r="BW25" i="69"/>
  <c r="BW5" i="69"/>
  <c r="BW26" i="69"/>
  <c r="BW6" i="69"/>
  <c r="BW27" i="69"/>
  <c r="BW7" i="69"/>
  <c r="BW28" i="69"/>
  <c r="BW8" i="69"/>
  <c r="BW29" i="69"/>
  <c r="BW9" i="69"/>
  <c r="BW30" i="69"/>
  <c r="BW10" i="69"/>
  <c r="BW31" i="69"/>
  <c r="BW11" i="69"/>
  <c r="BW32" i="69"/>
  <c r="BW12" i="69"/>
  <c r="BW33" i="69"/>
  <c r="BW13" i="69"/>
  <c r="BW34" i="69"/>
  <c r="BW14" i="69"/>
  <c r="BW35" i="69"/>
  <c r="BW15" i="69"/>
  <c r="BW36" i="69"/>
  <c r="BW16" i="69"/>
  <c r="BW37" i="69"/>
  <c r="BW17" i="69"/>
  <c r="BW38" i="69"/>
  <c r="BW18" i="69"/>
  <c r="BW39" i="69"/>
  <c r="BW19" i="69"/>
  <c r="BW40" i="69"/>
  <c r="BW20" i="69"/>
  <c r="BW41" i="69"/>
  <c r="BW45" i="69"/>
  <c r="K49" i="12"/>
  <c r="BX3" i="69"/>
  <c r="BX24" i="69"/>
  <c r="K50" i="12"/>
  <c r="BX4" i="69"/>
  <c r="BX25" i="69"/>
  <c r="K51" i="12"/>
  <c r="BX5" i="69"/>
  <c r="BX26" i="69"/>
  <c r="K52" i="12"/>
  <c r="BX6" i="69"/>
  <c r="BX27" i="69"/>
  <c r="K53" i="12"/>
  <c r="BX7" i="69"/>
  <c r="BX28" i="69"/>
  <c r="K54" i="12"/>
  <c r="BX8" i="69"/>
  <c r="BX29" i="69"/>
  <c r="K55" i="12"/>
  <c r="BX9" i="69"/>
  <c r="BX30" i="69"/>
  <c r="K56" i="12"/>
  <c r="BX10" i="69"/>
  <c r="BX31" i="69"/>
  <c r="K57" i="12"/>
  <c r="BX11" i="69"/>
  <c r="BX32" i="69"/>
  <c r="K58" i="12"/>
  <c r="BX12" i="69"/>
  <c r="BX33" i="69"/>
  <c r="K59" i="12"/>
  <c r="BX13" i="69"/>
  <c r="BX34" i="69"/>
  <c r="K60" i="12"/>
  <c r="BX14" i="69"/>
  <c r="BX35" i="69"/>
  <c r="K61" i="12"/>
  <c r="BX15" i="69"/>
  <c r="BX36" i="69"/>
  <c r="K62" i="12"/>
  <c r="BX16" i="69"/>
  <c r="BX37" i="69"/>
  <c r="K63" i="12"/>
  <c r="BX17" i="69"/>
  <c r="BX38" i="69"/>
  <c r="K64" i="12"/>
  <c r="BX18" i="69"/>
  <c r="BX39" i="69"/>
  <c r="K65" i="12"/>
  <c r="BX19" i="69"/>
  <c r="BX40" i="69"/>
  <c r="K66" i="12"/>
  <c r="BX20" i="69"/>
  <c r="BX41" i="69"/>
  <c r="BX45" i="69"/>
  <c r="L49" i="12"/>
  <c r="BY3" i="69"/>
  <c r="BY24" i="69"/>
  <c r="L50" i="12"/>
  <c r="BY4" i="69"/>
  <c r="BY25" i="69"/>
  <c r="L51" i="12"/>
  <c r="BY5" i="69"/>
  <c r="BY26" i="69"/>
  <c r="L52" i="12"/>
  <c r="BY6" i="69"/>
  <c r="BY27" i="69"/>
  <c r="L53" i="12"/>
  <c r="BY7" i="69"/>
  <c r="BY28" i="69"/>
  <c r="L54" i="12"/>
  <c r="BY8" i="69"/>
  <c r="BY29" i="69"/>
  <c r="L55" i="12"/>
  <c r="BY9" i="69"/>
  <c r="BY30" i="69"/>
  <c r="L56" i="12"/>
  <c r="BY10" i="69"/>
  <c r="BY31" i="69"/>
  <c r="L57" i="12"/>
  <c r="BY11" i="69"/>
  <c r="BY32" i="69"/>
  <c r="L58" i="12"/>
  <c r="BY12" i="69"/>
  <c r="BY33" i="69"/>
  <c r="L59" i="12"/>
  <c r="BY13" i="69"/>
  <c r="BY34" i="69"/>
  <c r="L60" i="12"/>
  <c r="BY14" i="69"/>
  <c r="BY35" i="69"/>
  <c r="L61" i="12"/>
  <c r="BY15" i="69"/>
  <c r="BY36" i="69"/>
  <c r="L62" i="12"/>
  <c r="BY16" i="69"/>
  <c r="BY37" i="69"/>
  <c r="L63" i="12"/>
  <c r="BY17" i="69"/>
  <c r="BY38" i="69"/>
  <c r="L64" i="12"/>
  <c r="BY18" i="69"/>
  <c r="BY39" i="69"/>
  <c r="L65" i="12"/>
  <c r="BY19" i="69"/>
  <c r="BY40" i="69"/>
  <c r="L66" i="12"/>
  <c r="BY20" i="69"/>
  <c r="BY41" i="69"/>
  <c r="BY45" i="69"/>
  <c r="M49" i="12"/>
  <c r="BZ3" i="69"/>
  <c r="BZ24" i="69"/>
  <c r="M50" i="12"/>
  <c r="BZ4" i="69"/>
  <c r="BZ25" i="69"/>
  <c r="M51" i="12"/>
  <c r="BZ5" i="69"/>
  <c r="BZ26" i="69"/>
  <c r="M52" i="12"/>
  <c r="BZ6" i="69"/>
  <c r="BZ27" i="69"/>
  <c r="M53" i="12"/>
  <c r="BZ7" i="69"/>
  <c r="BZ28" i="69"/>
  <c r="M54" i="12"/>
  <c r="BZ8" i="69"/>
  <c r="BZ29" i="69"/>
  <c r="M55" i="12"/>
  <c r="BZ9" i="69"/>
  <c r="BZ30" i="69"/>
  <c r="M56" i="12"/>
  <c r="BZ10" i="69"/>
  <c r="BZ31" i="69"/>
  <c r="M57" i="12"/>
  <c r="BZ11" i="69"/>
  <c r="BZ32" i="69"/>
  <c r="M58" i="12"/>
  <c r="BZ12" i="69"/>
  <c r="BZ33" i="69"/>
  <c r="M59" i="12"/>
  <c r="BZ13" i="69"/>
  <c r="BZ34" i="69"/>
  <c r="M60" i="12"/>
  <c r="BZ14" i="69"/>
  <c r="BZ35" i="69"/>
  <c r="M61" i="12"/>
  <c r="BZ15" i="69"/>
  <c r="BZ36" i="69"/>
  <c r="M62" i="12"/>
  <c r="BZ16" i="69"/>
  <c r="BZ37" i="69"/>
  <c r="M63" i="12"/>
  <c r="BZ17" i="69"/>
  <c r="BZ38" i="69"/>
  <c r="M64" i="12"/>
  <c r="BZ18" i="69"/>
  <c r="BZ39" i="69"/>
  <c r="M65" i="12"/>
  <c r="BZ19" i="69"/>
  <c r="BZ40" i="69"/>
  <c r="M66" i="12"/>
  <c r="BZ20" i="69"/>
  <c r="BZ41" i="69"/>
  <c r="BZ45" i="69"/>
  <c r="N49" i="12"/>
  <c r="CA3" i="69"/>
  <c r="CA24" i="69"/>
  <c r="N50" i="12"/>
  <c r="CA4" i="69"/>
  <c r="CA25" i="69"/>
  <c r="N51" i="12"/>
  <c r="CA5" i="69"/>
  <c r="CA26" i="69"/>
  <c r="N52" i="12"/>
  <c r="CA6" i="69"/>
  <c r="CA27" i="69"/>
  <c r="N53" i="12"/>
  <c r="CA7" i="69"/>
  <c r="CA28" i="69"/>
  <c r="N54" i="12"/>
  <c r="CA8" i="69"/>
  <c r="CA29" i="69"/>
  <c r="N55" i="12"/>
  <c r="CA9" i="69"/>
  <c r="CA30" i="69"/>
  <c r="N56" i="12"/>
  <c r="CA10" i="69"/>
  <c r="CA31" i="69"/>
  <c r="N57" i="12"/>
  <c r="CA11" i="69"/>
  <c r="CA32" i="69"/>
  <c r="N58" i="12"/>
  <c r="CA12" i="69"/>
  <c r="CA33" i="69"/>
  <c r="N59" i="12"/>
  <c r="CA13" i="69"/>
  <c r="CA34" i="69"/>
  <c r="N60" i="12"/>
  <c r="CA14" i="69"/>
  <c r="CA35" i="69"/>
  <c r="N61" i="12"/>
  <c r="CA15" i="69"/>
  <c r="CA36" i="69"/>
  <c r="N62" i="12"/>
  <c r="CA16" i="69"/>
  <c r="CA37" i="69"/>
  <c r="N63" i="12"/>
  <c r="CA17" i="69"/>
  <c r="CA38" i="69"/>
  <c r="N64" i="12"/>
  <c r="CA18" i="69"/>
  <c r="CA39" i="69"/>
  <c r="N65" i="12"/>
  <c r="CA19" i="69"/>
  <c r="CA40" i="69"/>
  <c r="N66" i="12"/>
  <c r="CA20" i="69"/>
  <c r="CA41" i="69"/>
  <c r="CA45" i="69"/>
  <c r="O49" i="12"/>
  <c r="CB3" i="69"/>
  <c r="CB24" i="69"/>
  <c r="O50" i="12"/>
  <c r="CB4" i="69"/>
  <c r="CB25" i="69"/>
  <c r="O51" i="12"/>
  <c r="CB5" i="69"/>
  <c r="CB26" i="69"/>
  <c r="O52" i="12"/>
  <c r="CB6" i="69"/>
  <c r="CB27" i="69"/>
  <c r="O53" i="12"/>
  <c r="CB7" i="69"/>
  <c r="CB28" i="69"/>
  <c r="O54" i="12"/>
  <c r="CB8" i="69"/>
  <c r="CB29" i="69"/>
  <c r="O55" i="12"/>
  <c r="CB9" i="69"/>
  <c r="CB30" i="69"/>
  <c r="O56" i="12"/>
  <c r="CB10" i="69"/>
  <c r="CB31" i="69"/>
  <c r="O57" i="12"/>
  <c r="CB11" i="69"/>
  <c r="CB32" i="69"/>
  <c r="O58" i="12"/>
  <c r="CB12" i="69"/>
  <c r="CB33" i="69"/>
  <c r="O59" i="12"/>
  <c r="CB13" i="69"/>
  <c r="CB34" i="69"/>
  <c r="O60" i="12"/>
  <c r="CB14" i="69"/>
  <c r="CB35" i="69"/>
  <c r="O61" i="12"/>
  <c r="CB15" i="69"/>
  <c r="CB36" i="69"/>
  <c r="O62" i="12"/>
  <c r="CB16" i="69"/>
  <c r="CB37" i="69"/>
  <c r="O63" i="12"/>
  <c r="CB17" i="69"/>
  <c r="CB38" i="69"/>
  <c r="O64" i="12"/>
  <c r="CB18" i="69"/>
  <c r="CB39" i="69"/>
  <c r="O65" i="12"/>
  <c r="CB19" i="69"/>
  <c r="CB40" i="69"/>
  <c r="O66" i="12"/>
  <c r="CB20" i="69"/>
  <c r="CB41" i="69"/>
  <c r="CB45" i="69"/>
  <c r="P49" i="12"/>
  <c r="CC3" i="69"/>
  <c r="CC24" i="69"/>
  <c r="P50" i="12"/>
  <c r="CC4" i="69"/>
  <c r="CC25" i="69"/>
  <c r="P51" i="12"/>
  <c r="CC5" i="69"/>
  <c r="CC26" i="69"/>
  <c r="P52" i="12"/>
  <c r="CC6" i="69"/>
  <c r="CC27" i="69"/>
  <c r="P53" i="12"/>
  <c r="CC7" i="69"/>
  <c r="CC28" i="69"/>
  <c r="P54" i="12"/>
  <c r="CC8" i="69"/>
  <c r="CC29" i="69"/>
  <c r="P55" i="12"/>
  <c r="CC9" i="69"/>
  <c r="CC30" i="69"/>
  <c r="P56" i="12"/>
  <c r="CC10" i="69"/>
  <c r="CC31" i="69"/>
  <c r="P57" i="12"/>
  <c r="CC11" i="69"/>
  <c r="CC32" i="69"/>
  <c r="P58" i="12"/>
  <c r="CC12" i="69"/>
  <c r="CC33" i="69"/>
  <c r="P59" i="12"/>
  <c r="CC13" i="69"/>
  <c r="CC34" i="69"/>
  <c r="P60" i="12"/>
  <c r="CC14" i="69"/>
  <c r="CC35" i="69"/>
  <c r="P61" i="12"/>
  <c r="CC15" i="69"/>
  <c r="CC36" i="69"/>
  <c r="P62" i="12"/>
  <c r="CC16" i="69"/>
  <c r="CC37" i="69"/>
  <c r="P63" i="12"/>
  <c r="CC17" i="69"/>
  <c r="CC38" i="69"/>
  <c r="P64" i="12"/>
  <c r="CC18" i="69"/>
  <c r="CC39" i="69"/>
  <c r="P65" i="12"/>
  <c r="CC19" i="69"/>
  <c r="CC40" i="69"/>
  <c r="P66" i="12"/>
  <c r="CC20" i="69"/>
  <c r="CC41" i="69"/>
  <c r="CC45" i="69"/>
  <c r="Q49" i="12"/>
  <c r="CD3" i="69"/>
  <c r="CD24" i="69"/>
  <c r="Q50" i="12"/>
  <c r="CD4" i="69"/>
  <c r="CD25" i="69"/>
  <c r="Q51" i="12"/>
  <c r="CD5" i="69"/>
  <c r="CD26" i="69"/>
  <c r="Q52" i="12"/>
  <c r="CD6" i="69"/>
  <c r="CD27" i="69"/>
  <c r="Q53" i="12"/>
  <c r="CD7" i="69"/>
  <c r="CD28" i="69"/>
  <c r="Q54" i="12"/>
  <c r="CD8" i="69"/>
  <c r="CD29" i="69"/>
  <c r="Q55" i="12"/>
  <c r="CD9" i="69"/>
  <c r="CD30" i="69"/>
  <c r="Q56" i="12"/>
  <c r="CD10" i="69"/>
  <c r="CD31" i="69"/>
  <c r="Q57" i="12"/>
  <c r="CD11" i="69"/>
  <c r="CD32" i="69"/>
  <c r="Q58" i="12"/>
  <c r="CD12" i="69"/>
  <c r="CD33" i="69"/>
  <c r="Q59" i="12"/>
  <c r="CD13" i="69"/>
  <c r="CD34" i="69"/>
  <c r="Q60" i="12"/>
  <c r="CD14" i="69"/>
  <c r="CD35" i="69"/>
  <c r="Q61" i="12"/>
  <c r="CD15" i="69"/>
  <c r="CD36" i="69"/>
  <c r="Q62" i="12"/>
  <c r="CD16" i="69"/>
  <c r="CD37" i="69"/>
  <c r="Q63" i="12"/>
  <c r="CD17" i="69"/>
  <c r="CD38" i="69"/>
  <c r="Q64" i="12"/>
  <c r="CD18" i="69"/>
  <c r="CD39" i="69"/>
  <c r="Q65" i="12"/>
  <c r="CD19" i="69"/>
  <c r="CD40" i="69"/>
  <c r="Q66" i="12"/>
  <c r="CD20" i="69"/>
  <c r="CD41" i="69"/>
  <c r="CD45" i="69"/>
  <c r="R49" i="12"/>
  <c r="CE3" i="69"/>
  <c r="CE24" i="69"/>
  <c r="R50" i="12"/>
  <c r="CE4" i="69"/>
  <c r="CE25" i="69"/>
  <c r="R51" i="12"/>
  <c r="CE5" i="69"/>
  <c r="CE26" i="69"/>
  <c r="R52" i="12"/>
  <c r="CE6" i="69"/>
  <c r="CE27" i="69"/>
  <c r="R53" i="12"/>
  <c r="CE7" i="69"/>
  <c r="CE28" i="69"/>
  <c r="R54" i="12"/>
  <c r="CE8" i="69"/>
  <c r="CE29" i="69"/>
  <c r="R55" i="12"/>
  <c r="CE9" i="69"/>
  <c r="CE30" i="69"/>
  <c r="R56" i="12"/>
  <c r="CE10" i="69"/>
  <c r="CE31" i="69"/>
  <c r="R57" i="12"/>
  <c r="CE11" i="69"/>
  <c r="CE32" i="69"/>
  <c r="R58" i="12"/>
  <c r="CE12" i="69"/>
  <c r="CE33" i="69"/>
  <c r="R59" i="12"/>
  <c r="CE13" i="69"/>
  <c r="CE34" i="69"/>
  <c r="R60" i="12"/>
  <c r="CE14" i="69"/>
  <c r="CE35" i="69"/>
  <c r="R61" i="12"/>
  <c r="CE15" i="69"/>
  <c r="CE36" i="69"/>
  <c r="R62" i="12"/>
  <c r="CE16" i="69"/>
  <c r="CE37" i="69"/>
  <c r="R63" i="12"/>
  <c r="CE17" i="69"/>
  <c r="CE38" i="69"/>
  <c r="R64" i="12"/>
  <c r="CE18" i="69"/>
  <c r="CE39" i="69"/>
  <c r="R65" i="12"/>
  <c r="CE19" i="69"/>
  <c r="CE40" i="69"/>
  <c r="R66" i="12"/>
  <c r="CE20" i="69"/>
  <c r="CE41" i="69"/>
  <c r="CE45" i="69"/>
  <c r="S49" i="12"/>
  <c r="CF3" i="69"/>
  <c r="CF24" i="69"/>
  <c r="S50" i="12"/>
  <c r="CF4" i="69"/>
  <c r="CF25" i="69"/>
  <c r="S51" i="12"/>
  <c r="CF5" i="69"/>
  <c r="CF26" i="69"/>
  <c r="S52" i="12"/>
  <c r="CF6" i="69"/>
  <c r="CF27" i="69"/>
  <c r="S53" i="12"/>
  <c r="CF7" i="69"/>
  <c r="CF28" i="69"/>
  <c r="S54" i="12"/>
  <c r="CF8" i="69"/>
  <c r="CF29" i="69"/>
  <c r="S55" i="12"/>
  <c r="CF9" i="69"/>
  <c r="CF30" i="69"/>
  <c r="S56" i="12"/>
  <c r="CF10" i="69"/>
  <c r="CF31" i="69"/>
  <c r="S57" i="12"/>
  <c r="CF11" i="69"/>
  <c r="CF32" i="69"/>
  <c r="S58" i="12"/>
  <c r="CF12" i="69"/>
  <c r="CF33" i="69"/>
  <c r="S59" i="12"/>
  <c r="CF13" i="69"/>
  <c r="CF34" i="69"/>
  <c r="S60" i="12"/>
  <c r="CF14" i="69"/>
  <c r="CF35" i="69"/>
  <c r="S61" i="12"/>
  <c r="CF15" i="69"/>
  <c r="CF36" i="69"/>
  <c r="S62" i="12"/>
  <c r="CF16" i="69"/>
  <c r="CF37" i="69"/>
  <c r="S63" i="12"/>
  <c r="CF17" i="69"/>
  <c r="CF38" i="69"/>
  <c r="S64" i="12"/>
  <c r="CF18" i="69"/>
  <c r="CF39" i="69"/>
  <c r="S65" i="12"/>
  <c r="CF19" i="69"/>
  <c r="CF40" i="69"/>
  <c r="S66" i="12"/>
  <c r="CF20" i="69"/>
  <c r="CF41" i="69"/>
  <c r="CF45" i="69"/>
  <c r="H28" i="12"/>
  <c r="I28" i="12"/>
  <c r="AF49" i="12"/>
  <c r="H29" i="12"/>
  <c r="AF50" i="12"/>
  <c r="H30" i="12"/>
  <c r="AF51" i="12"/>
  <c r="H31" i="12"/>
  <c r="AF52" i="12"/>
  <c r="H32" i="12"/>
  <c r="AF53" i="12"/>
  <c r="H33" i="12"/>
  <c r="AF54" i="12"/>
  <c r="H34" i="12"/>
  <c r="I34" i="12"/>
  <c r="AF55" i="12"/>
  <c r="H35" i="12"/>
  <c r="AF56" i="12"/>
  <c r="H36" i="12"/>
  <c r="AF57" i="12"/>
  <c r="H37" i="12"/>
  <c r="AF58" i="12"/>
  <c r="H38" i="12"/>
  <c r="AF59" i="12"/>
  <c r="H39" i="12"/>
  <c r="AF60" i="12"/>
  <c r="H40" i="12"/>
  <c r="I40" i="12"/>
  <c r="AF61" i="12"/>
  <c r="H41" i="12"/>
  <c r="AF62" i="12"/>
  <c r="H42" i="12"/>
  <c r="AF63" i="12"/>
  <c r="H43" i="12"/>
  <c r="AF64" i="12"/>
  <c r="H44" i="12"/>
  <c r="AF65" i="12"/>
  <c r="H45" i="12"/>
  <c r="AF66" i="12"/>
  <c r="T49" i="12"/>
  <c r="CG3" i="69"/>
  <c r="CG24" i="69"/>
  <c r="T50" i="12"/>
  <c r="CG4" i="69"/>
  <c r="CG25" i="69"/>
  <c r="T51" i="12"/>
  <c r="CG5" i="69"/>
  <c r="CG26" i="69"/>
  <c r="T52" i="12"/>
  <c r="CG6" i="69"/>
  <c r="CG27" i="69"/>
  <c r="T53" i="12"/>
  <c r="CG7" i="69"/>
  <c r="CG28" i="69"/>
  <c r="T54" i="12"/>
  <c r="CG8" i="69"/>
  <c r="CG29" i="69"/>
  <c r="T55" i="12"/>
  <c r="CG9" i="69"/>
  <c r="CG30" i="69"/>
  <c r="T56" i="12"/>
  <c r="CG10" i="69"/>
  <c r="CG31" i="69"/>
  <c r="T57" i="12"/>
  <c r="CG11" i="69"/>
  <c r="CG32" i="69"/>
  <c r="T58" i="12"/>
  <c r="CG12" i="69"/>
  <c r="CG33" i="69"/>
  <c r="T59" i="12"/>
  <c r="CG13" i="69"/>
  <c r="CG34" i="69"/>
  <c r="T60" i="12"/>
  <c r="CG14" i="69"/>
  <c r="CG35" i="69"/>
  <c r="T61" i="12"/>
  <c r="CG15" i="69"/>
  <c r="CG36" i="69"/>
  <c r="T62" i="12"/>
  <c r="CG16" i="69"/>
  <c r="CG37" i="69"/>
  <c r="T63" i="12"/>
  <c r="CG17" i="69"/>
  <c r="CG38" i="69"/>
  <c r="T64" i="12"/>
  <c r="CG18" i="69"/>
  <c r="CG39" i="69"/>
  <c r="T65" i="12"/>
  <c r="CG19" i="69"/>
  <c r="CG40" i="69"/>
  <c r="T66" i="12"/>
  <c r="CG20" i="69"/>
  <c r="CG41" i="69"/>
  <c r="CG45" i="69"/>
  <c r="M28" i="12"/>
  <c r="AD28" i="12"/>
  <c r="AD29" i="12"/>
  <c r="AD30" i="12"/>
  <c r="AD31" i="12"/>
  <c r="AD32" i="12"/>
  <c r="AD33" i="12"/>
  <c r="M34" i="12"/>
  <c r="AD34" i="12"/>
  <c r="M35" i="12"/>
  <c r="AD35" i="12"/>
  <c r="AD36" i="12"/>
  <c r="AD37" i="12"/>
  <c r="M38" i="12"/>
  <c r="AD38" i="12"/>
  <c r="AD39" i="12"/>
  <c r="M40" i="12"/>
  <c r="AD40" i="12"/>
  <c r="AD41" i="12"/>
  <c r="AD42" i="12"/>
  <c r="AD43" i="12"/>
  <c r="AD44" i="12"/>
  <c r="AD45" i="12"/>
  <c r="U49" i="12"/>
  <c r="CH3" i="69"/>
  <c r="CH24" i="69"/>
  <c r="U50" i="12"/>
  <c r="CH4" i="69"/>
  <c r="CH25" i="69"/>
  <c r="U51" i="12"/>
  <c r="CH5" i="69"/>
  <c r="CH26" i="69"/>
  <c r="U52" i="12"/>
  <c r="CH6" i="69"/>
  <c r="CH27" i="69"/>
  <c r="U53" i="12"/>
  <c r="CH7" i="69"/>
  <c r="CH28" i="69"/>
  <c r="U54" i="12"/>
  <c r="CH8" i="69"/>
  <c r="CH29" i="69"/>
  <c r="U55" i="12"/>
  <c r="CH9" i="69"/>
  <c r="CH30" i="69"/>
  <c r="U56" i="12"/>
  <c r="CH10" i="69"/>
  <c r="CH31" i="69"/>
  <c r="U57" i="12"/>
  <c r="CH11" i="69"/>
  <c r="CH32" i="69"/>
  <c r="U58" i="12"/>
  <c r="CH12" i="69"/>
  <c r="CH33" i="69"/>
  <c r="U59" i="12"/>
  <c r="CH13" i="69"/>
  <c r="CH34" i="69"/>
  <c r="U60" i="12"/>
  <c r="CH14" i="69"/>
  <c r="CH35" i="69"/>
  <c r="U61" i="12"/>
  <c r="CH15" i="69"/>
  <c r="CH36" i="69"/>
  <c r="U62" i="12"/>
  <c r="CH16" i="69"/>
  <c r="CH37" i="69"/>
  <c r="U63" i="12"/>
  <c r="CH17" i="69"/>
  <c r="CH38" i="69"/>
  <c r="U64" i="12"/>
  <c r="CH18" i="69"/>
  <c r="CH39" i="69"/>
  <c r="U65" i="12"/>
  <c r="CH19" i="69"/>
  <c r="CH40" i="69"/>
  <c r="U66" i="12"/>
  <c r="CH20" i="69"/>
  <c r="CH41" i="69"/>
  <c r="CH45" i="69"/>
  <c r="P28" i="12"/>
  <c r="AG28" i="12"/>
  <c r="AG29" i="12"/>
  <c r="AG30" i="12"/>
  <c r="AG31" i="12"/>
  <c r="AG32" i="12"/>
  <c r="AG33" i="12"/>
  <c r="P34" i="12"/>
  <c r="AG34" i="12"/>
  <c r="P35" i="12"/>
  <c r="AG35" i="12"/>
  <c r="AG36" i="12"/>
  <c r="AG37" i="12"/>
  <c r="P38" i="12"/>
  <c r="AG38" i="12"/>
  <c r="AG39" i="12"/>
  <c r="P40" i="12"/>
  <c r="AG40" i="12"/>
  <c r="AG41" i="12"/>
  <c r="AG42" i="12"/>
  <c r="AG43" i="12"/>
  <c r="AG44" i="12"/>
  <c r="AG45" i="12"/>
  <c r="V49" i="12"/>
  <c r="CI3" i="69"/>
  <c r="CI24" i="69"/>
  <c r="V50" i="12"/>
  <c r="CI4" i="69"/>
  <c r="CI25" i="69"/>
  <c r="V51" i="12"/>
  <c r="CI5" i="69"/>
  <c r="CI26" i="69"/>
  <c r="V52" i="12"/>
  <c r="CI6" i="69"/>
  <c r="CI27" i="69"/>
  <c r="V53" i="12"/>
  <c r="CI7" i="69"/>
  <c r="CI28" i="69"/>
  <c r="V54" i="12"/>
  <c r="CI8" i="69"/>
  <c r="CI29" i="69"/>
  <c r="V55" i="12"/>
  <c r="CI9" i="69"/>
  <c r="CI30" i="69"/>
  <c r="V56" i="12"/>
  <c r="CI10" i="69"/>
  <c r="CI31" i="69"/>
  <c r="V57" i="12"/>
  <c r="CI11" i="69"/>
  <c r="CI32" i="69"/>
  <c r="V58" i="12"/>
  <c r="CI12" i="69"/>
  <c r="CI33" i="69"/>
  <c r="V59" i="12"/>
  <c r="CI13" i="69"/>
  <c r="CI34" i="69"/>
  <c r="V60" i="12"/>
  <c r="CI14" i="69"/>
  <c r="CI35" i="69"/>
  <c r="V61" i="12"/>
  <c r="CI15" i="69"/>
  <c r="CI36" i="69"/>
  <c r="V62" i="12"/>
  <c r="CI16" i="69"/>
  <c r="CI37" i="69"/>
  <c r="V63" i="12"/>
  <c r="CI17" i="69"/>
  <c r="CI38" i="69"/>
  <c r="V64" i="12"/>
  <c r="CI18" i="69"/>
  <c r="CI39" i="69"/>
  <c r="V65" i="12"/>
  <c r="CI19" i="69"/>
  <c r="CI40" i="69"/>
  <c r="V66" i="12"/>
  <c r="CI20" i="69"/>
  <c r="CI41" i="69"/>
  <c r="CI45" i="69"/>
  <c r="G28" i="12"/>
  <c r="K28" i="12"/>
  <c r="O28" i="12"/>
  <c r="Q28" i="12"/>
  <c r="AF28" i="12"/>
  <c r="G29" i="12"/>
  <c r="I29" i="12"/>
  <c r="K29" i="12"/>
  <c r="O29" i="12"/>
  <c r="Q29" i="12"/>
  <c r="AF29" i="12"/>
  <c r="G30" i="12"/>
  <c r="I30" i="12"/>
  <c r="K30" i="12"/>
  <c r="O30" i="12"/>
  <c r="Q30" i="12"/>
  <c r="AF30" i="12"/>
  <c r="G31" i="12"/>
  <c r="I31" i="12"/>
  <c r="K31" i="12"/>
  <c r="O31" i="12"/>
  <c r="Q31" i="12"/>
  <c r="AF31" i="12"/>
  <c r="G32" i="12"/>
  <c r="I32" i="12"/>
  <c r="K32" i="12"/>
  <c r="O32" i="12"/>
  <c r="Q32" i="12"/>
  <c r="AF32" i="12"/>
  <c r="G33" i="12"/>
  <c r="I33" i="12"/>
  <c r="K33" i="12"/>
  <c r="O33" i="12"/>
  <c r="Q33" i="12"/>
  <c r="AF33" i="12"/>
  <c r="G34" i="12"/>
  <c r="K34" i="12"/>
  <c r="O34" i="12"/>
  <c r="Q34" i="12"/>
  <c r="AF34" i="12"/>
  <c r="G35" i="12"/>
  <c r="I35" i="12"/>
  <c r="K35" i="12"/>
  <c r="O35" i="12"/>
  <c r="Q35" i="12"/>
  <c r="AF35" i="12"/>
  <c r="G36" i="12"/>
  <c r="I36" i="12"/>
  <c r="K36" i="12"/>
  <c r="O36" i="12"/>
  <c r="Q36" i="12"/>
  <c r="AF36" i="12"/>
  <c r="G37" i="12"/>
  <c r="I37" i="12"/>
  <c r="K37" i="12"/>
  <c r="O37" i="12"/>
  <c r="Q37" i="12"/>
  <c r="AF37" i="12"/>
  <c r="G38" i="12"/>
  <c r="I38" i="12"/>
  <c r="K38" i="12"/>
  <c r="O38" i="12"/>
  <c r="Q38" i="12"/>
  <c r="AF38" i="12"/>
  <c r="G39" i="12"/>
  <c r="I39" i="12"/>
  <c r="K39" i="12"/>
  <c r="O39" i="12"/>
  <c r="Q39" i="12"/>
  <c r="AF39" i="12"/>
  <c r="G40" i="12"/>
  <c r="K40" i="12"/>
  <c r="O40" i="12"/>
  <c r="Q40" i="12"/>
  <c r="AF40" i="12"/>
  <c r="G41" i="12"/>
  <c r="I41" i="12"/>
  <c r="K41" i="12"/>
  <c r="O41" i="12"/>
  <c r="Q41" i="12"/>
  <c r="AF41" i="12"/>
  <c r="G42" i="12"/>
  <c r="I42" i="12"/>
  <c r="K42" i="12"/>
  <c r="O42" i="12"/>
  <c r="Q42" i="12"/>
  <c r="AF42" i="12"/>
  <c r="G43" i="12"/>
  <c r="I43" i="12"/>
  <c r="K43" i="12"/>
  <c r="O43" i="12"/>
  <c r="Q43" i="12"/>
  <c r="AF43" i="12"/>
  <c r="G44" i="12"/>
  <c r="I44" i="12"/>
  <c r="K44" i="12"/>
  <c r="O44" i="12"/>
  <c r="Q44" i="12"/>
  <c r="AF44" i="12"/>
  <c r="G45" i="12"/>
  <c r="I45" i="12"/>
  <c r="K45" i="12"/>
  <c r="O45" i="12"/>
  <c r="Q45" i="12"/>
  <c r="AF45" i="12"/>
  <c r="W49" i="12"/>
  <c r="CJ3" i="69"/>
  <c r="CJ24" i="69"/>
  <c r="W50" i="12"/>
  <c r="CJ4" i="69"/>
  <c r="CJ25" i="69"/>
  <c r="W51" i="12"/>
  <c r="CJ5" i="69"/>
  <c r="CJ26" i="69"/>
  <c r="W52" i="12"/>
  <c r="CJ6" i="69"/>
  <c r="CJ27" i="69"/>
  <c r="W53" i="12"/>
  <c r="CJ7" i="69"/>
  <c r="CJ28" i="69"/>
  <c r="W54" i="12"/>
  <c r="CJ8" i="69"/>
  <c r="CJ29" i="69"/>
  <c r="W55" i="12"/>
  <c r="CJ9" i="69"/>
  <c r="CJ30" i="69"/>
  <c r="W56" i="12"/>
  <c r="CJ10" i="69"/>
  <c r="CJ31" i="69"/>
  <c r="W57" i="12"/>
  <c r="CJ11" i="69"/>
  <c r="CJ32" i="69"/>
  <c r="W58" i="12"/>
  <c r="CJ12" i="69"/>
  <c r="CJ33" i="69"/>
  <c r="W59" i="12"/>
  <c r="CJ13" i="69"/>
  <c r="CJ34" i="69"/>
  <c r="W60" i="12"/>
  <c r="CJ14" i="69"/>
  <c r="CJ35" i="69"/>
  <c r="W61" i="12"/>
  <c r="CJ15" i="69"/>
  <c r="CJ36" i="69"/>
  <c r="W62" i="12"/>
  <c r="CJ16" i="69"/>
  <c r="CJ37" i="69"/>
  <c r="W63" i="12"/>
  <c r="CJ17" i="69"/>
  <c r="CJ38" i="69"/>
  <c r="W64" i="12"/>
  <c r="CJ18" i="69"/>
  <c r="CJ39" i="69"/>
  <c r="W65" i="12"/>
  <c r="CJ19" i="69"/>
  <c r="CJ40" i="69"/>
  <c r="W66" i="12"/>
  <c r="CJ20" i="69"/>
  <c r="CJ41" i="69"/>
  <c r="CJ45" i="69"/>
  <c r="AE28" i="12"/>
  <c r="AE29" i="12"/>
  <c r="AE30" i="12"/>
  <c r="AE31" i="12"/>
  <c r="AE32" i="12"/>
  <c r="AE33" i="12"/>
  <c r="AE34" i="12"/>
  <c r="AE35" i="12"/>
  <c r="AE36" i="12"/>
  <c r="AE37" i="12"/>
  <c r="AE38" i="12"/>
  <c r="AE39" i="12"/>
  <c r="AE40" i="12"/>
  <c r="AE41" i="12"/>
  <c r="AE42" i="12"/>
  <c r="AE43" i="12"/>
  <c r="AE44" i="12"/>
  <c r="AE45" i="12"/>
  <c r="X49" i="12"/>
  <c r="CK3" i="69"/>
  <c r="CK24" i="69"/>
  <c r="X50" i="12"/>
  <c r="CK4" i="69"/>
  <c r="CK25" i="69"/>
  <c r="X51" i="12"/>
  <c r="CK5" i="69"/>
  <c r="CK26" i="69"/>
  <c r="X52" i="12"/>
  <c r="CK6" i="69"/>
  <c r="CK27" i="69"/>
  <c r="X53" i="12"/>
  <c r="CK7" i="69"/>
  <c r="CK28" i="69"/>
  <c r="X54" i="12"/>
  <c r="CK8" i="69"/>
  <c r="CK29" i="69"/>
  <c r="X55" i="12"/>
  <c r="CK9" i="69"/>
  <c r="CK30" i="69"/>
  <c r="X56" i="12"/>
  <c r="CK10" i="69"/>
  <c r="CK31" i="69"/>
  <c r="X57" i="12"/>
  <c r="CK11" i="69"/>
  <c r="CK32" i="69"/>
  <c r="X58" i="12"/>
  <c r="CK12" i="69"/>
  <c r="CK33" i="69"/>
  <c r="X59" i="12"/>
  <c r="CK13" i="69"/>
  <c r="CK34" i="69"/>
  <c r="X60" i="12"/>
  <c r="CK14" i="69"/>
  <c r="CK35" i="69"/>
  <c r="X61" i="12"/>
  <c r="CK15" i="69"/>
  <c r="CK36" i="69"/>
  <c r="X62" i="12"/>
  <c r="CK16" i="69"/>
  <c r="CK37" i="69"/>
  <c r="X63" i="12"/>
  <c r="CK17" i="69"/>
  <c r="CK38" i="69"/>
  <c r="X64" i="12"/>
  <c r="CK18" i="69"/>
  <c r="CK39" i="69"/>
  <c r="X65" i="12"/>
  <c r="CK19" i="69"/>
  <c r="CK40" i="69"/>
  <c r="X66" i="12"/>
  <c r="CK20" i="69"/>
  <c r="CK41" i="69"/>
  <c r="CK45" i="69"/>
  <c r="Y49" i="12"/>
  <c r="CL3" i="69"/>
  <c r="CL24" i="69"/>
  <c r="Y50" i="12"/>
  <c r="CL4" i="69"/>
  <c r="CL25" i="69"/>
  <c r="Y51" i="12"/>
  <c r="CL5" i="69"/>
  <c r="CL26" i="69"/>
  <c r="Y52" i="12"/>
  <c r="CL6" i="69"/>
  <c r="CL27" i="69"/>
  <c r="Y53" i="12"/>
  <c r="CL7" i="69"/>
  <c r="CL28" i="69"/>
  <c r="Y54" i="12"/>
  <c r="CL8" i="69"/>
  <c r="CL29" i="69"/>
  <c r="Y55" i="12"/>
  <c r="CL9" i="69"/>
  <c r="CL30" i="69"/>
  <c r="Y56" i="12"/>
  <c r="CL10" i="69"/>
  <c r="CL31" i="69"/>
  <c r="Y57" i="12"/>
  <c r="CL11" i="69"/>
  <c r="CL32" i="69"/>
  <c r="Y58" i="12"/>
  <c r="CL12" i="69"/>
  <c r="CL33" i="69"/>
  <c r="Y59" i="12"/>
  <c r="CL13" i="69"/>
  <c r="CL34" i="69"/>
  <c r="Y60" i="12"/>
  <c r="CL14" i="69"/>
  <c r="CL35" i="69"/>
  <c r="Y61" i="12"/>
  <c r="CL15" i="69"/>
  <c r="CL36" i="69"/>
  <c r="Y62" i="12"/>
  <c r="CL16" i="69"/>
  <c r="CL37" i="69"/>
  <c r="Y63" i="12"/>
  <c r="CL17" i="69"/>
  <c r="CL38" i="69"/>
  <c r="Y64" i="12"/>
  <c r="CL18" i="69"/>
  <c r="CL39" i="69"/>
  <c r="Y65" i="12"/>
  <c r="CL19" i="69"/>
  <c r="CL40" i="69"/>
  <c r="Y66" i="12"/>
  <c r="CL20" i="69"/>
  <c r="CL41" i="69"/>
  <c r="CL45" i="69"/>
  <c r="Z49" i="12"/>
  <c r="CM3" i="69"/>
  <c r="CM24" i="69"/>
  <c r="Z50" i="12"/>
  <c r="CM4" i="69"/>
  <c r="CM25" i="69"/>
  <c r="Z51" i="12"/>
  <c r="CM5" i="69"/>
  <c r="CM26" i="69"/>
  <c r="Z52" i="12"/>
  <c r="CM6" i="69"/>
  <c r="CM27" i="69"/>
  <c r="Z53" i="12"/>
  <c r="CM7" i="69"/>
  <c r="CM28" i="69"/>
  <c r="Z54" i="12"/>
  <c r="CM8" i="69"/>
  <c r="CM29" i="69"/>
  <c r="Z55" i="12"/>
  <c r="CM9" i="69"/>
  <c r="CM30" i="69"/>
  <c r="Z56" i="12"/>
  <c r="CM10" i="69"/>
  <c r="CM31" i="69"/>
  <c r="Z57" i="12"/>
  <c r="CM11" i="69"/>
  <c r="CM32" i="69"/>
  <c r="Z58" i="12"/>
  <c r="CM12" i="69"/>
  <c r="CM33" i="69"/>
  <c r="Z59" i="12"/>
  <c r="CM13" i="69"/>
  <c r="CM34" i="69"/>
  <c r="Z60" i="12"/>
  <c r="CM14" i="69"/>
  <c r="CM35" i="69"/>
  <c r="Z61" i="12"/>
  <c r="CM15" i="69"/>
  <c r="CM36" i="69"/>
  <c r="Z62" i="12"/>
  <c r="CM16" i="69"/>
  <c r="CM37" i="69"/>
  <c r="Z63" i="12"/>
  <c r="CM17" i="69"/>
  <c r="CM38" i="69"/>
  <c r="Z64" i="12"/>
  <c r="CM18" i="69"/>
  <c r="CM39" i="69"/>
  <c r="Z65" i="12"/>
  <c r="CM19" i="69"/>
  <c r="CM40" i="69"/>
  <c r="Z66" i="12"/>
  <c r="CM20" i="69"/>
  <c r="CM41" i="69"/>
  <c r="CM45" i="69"/>
  <c r="AA49" i="12"/>
  <c r="CN3" i="69"/>
  <c r="CN24" i="69"/>
  <c r="AA50" i="12"/>
  <c r="CN4" i="69"/>
  <c r="CN25" i="69"/>
  <c r="AA51" i="12"/>
  <c r="CN5" i="69"/>
  <c r="CN26" i="69"/>
  <c r="AA52" i="12"/>
  <c r="CN6" i="69"/>
  <c r="CN27" i="69"/>
  <c r="AA53" i="12"/>
  <c r="CN7" i="69"/>
  <c r="CN28" i="69"/>
  <c r="AA54" i="12"/>
  <c r="CN8" i="69"/>
  <c r="CN29" i="69"/>
  <c r="AA55" i="12"/>
  <c r="CN9" i="69"/>
  <c r="CN30" i="69"/>
  <c r="AA56" i="12"/>
  <c r="CN10" i="69"/>
  <c r="CN31" i="69"/>
  <c r="AA57" i="12"/>
  <c r="CN11" i="69"/>
  <c r="CN32" i="69"/>
  <c r="AA58" i="12"/>
  <c r="CN12" i="69"/>
  <c r="CN33" i="69"/>
  <c r="AA59" i="12"/>
  <c r="CN13" i="69"/>
  <c r="CN34" i="69"/>
  <c r="AA60" i="12"/>
  <c r="CN14" i="69"/>
  <c r="CN35" i="69"/>
  <c r="AA61" i="12"/>
  <c r="CN15" i="69"/>
  <c r="CN36" i="69"/>
  <c r="AA62" i="12"/>
  <c r="CN16" i="69"/>
  <c r="CN37" i="69"/>
  <c r="AA63" i="12"/>
  <c r="CN17" i="69"/>
  <c r="CN38" i="69"/>
  <c r="AA64" i="12"/>
  <c r="CN18" i="69"/>
  <c r="CN39" i="69"/>
  <c r="AA65" i="12"/>
  <c r="CN19" i="69"/>
  <c r="CN40" i="69"/>
  <c r="AA66" i="12"/>
  <c r="CN20" i="69"/>
  <c r="CN41" i="69"/>
  <c r="CN45" i="69"/>
  <c r="AB49" i="12"/>
  <c r="CO3" i="69"/>
  <c r="CO24" i="69"/>
  <c r="AB50" i="12"/>
  <c r="CO4" i="69"/>
  <c r="CO25" i="69"/>
  <c r="AB51" i="12"/>
  <c r="CO5" i="69"/>
  <c r="CO26" i="69"/>
  <c r="AB52" i="12"/>
  <c r="CO6" i="69"/>
  <c r="CO27" i="69"/>
  <c r="AB53" i="12"/>
  <c r="CO7" i="69"/>
  <c r="CO28" i="69"/>
  <c r="AB54" i="12"/>
  <c r="CO8" i="69"/>
  <c r="CO29" i="69"/>
  <c r="AB55" i="12"/>
  <c r="CO9" i="69"/>
  <c r="CO30" i="69"/>
  <c r="AB56" i="12"/>
  <c r="CO10" i="69"/>
  <c r="CO31" i="69"/>
  <c r="AB57" i="12"/>
  <c r="CO11" i="69"/>
  <c r="CO32" i="69"/>
  <c r="AB58" i="12"/>
  <c r="CO12" i="69"/>
  <c r="CO33" i="69"/>
  <c r="AB59" i="12"/>
  <c r="CO13" i="69"/>
  <c r="CO34" i="69"/>
  <c r="AB60" i="12"/>
  <c r="CO14" i="69"/>
  <c r="CO35" i="69"/>
  <c r="AB61" i="12"/>
  <c r="CO15" i="69"/>
  <c r="CO36" i="69"/>
  <c r="AB62" i="12"/>
  <c r="CO16" i="69"/>
  <c r="CO37" i="69"/>
  <c r="AB63" i="12"/>
  <c r="CO17" i="69"/>
  <c r="CO38" i="69"/>
  <c r="AB64" i="12"/>
  <c r="CO18" i="69"/>
  <c r="CO39" i="69"/>
  <c r="AB65" i="12"/>
  <c r="CO19" i="69"/>
  <c r="CO40" i="69"/>
  <c r="AB66" i="12"/>
  <c r="CO20" i="69"/>
  <c r="CO41" i="69"/>
  <c r="CO45" i="69"/>
  <c r="AC49" i="12"/>
  <c r="CP3" i="69"/>
  <c r="CP24" i="69"/>
  <c r="AC50" i="12"/>
  <c r="CP4" i="69"/>
  <c r="CP25" i="69"/>
  <c r="AC51" i="12"/>
  <c r="CP5" i="69"/>
  <c r="CP26" i="69"/>
  <c r="AC52" i="12"/>
  <c r="CP6" i="69"/>
  <c r="CP27" i="69"/>
  <c r="AC53" i="12"/>
  <c r="CP7" i="69"/>
  <c r="CP28" i="69"/>
  <c r="AC54" i="12"/>
  <c r="CP8" i="69"/>
  <c r="CP29" i="69"/>
  <c r="AC55" i="12"/>
  <c r="CP9" i="69"/>
  <c r="CP30" i="69"/>
  <c r="AC56" i="12"/>
  <c r="CP10" i="69"/>
  <c r="CP31" i="69"/>
  <c r="AC57" i="12"/>
  <c r="CP11" i="69"/>
  <c r="CP32" i="69"/>
  <c r="AC58" i="12"/>
  <c r="CP12" i="69"/>
  <c r="CP33" i="69"/>
  <c r="AC59" i="12"/>
  <c r="CP13" i="69"/>
  <c r="CP34" i="69"/>
  <c r="AC60" i="12"/>
  <c r="CP14" i="69"/>
  <c r="CP35" i="69"/>
  <c r="AC61" i="12"/>
  <c r="CP15" i="69"/>
  <c r="CP36" i="69"/>
  <c r="AC62" i="12"/>
  <c r="CP16" i="69"/>
  <c r="CP37" i="69"/>
  <c r="AC63" i="12"/>
  <c r="CP17" i="69"/>
  <c r="CP38" i="69"/>
  <c r="AC64" i="12"/>
  <c r="CP18" i="69"/>
  <c r="CP39" i="69"/>
  <c r="AC65" i="12"/>
  <c r="CP19" i="69"/>
  <c r="CP40" i="69"/>
  <c r="AC66" i="12"/>
  <c r="CP20" i="69"/>
  <c r="CP41" i="69"/>
  <c r="CP45" i="69"/>
  <c r="T7" i="12"/>
  <c r="U7" i="12"/>
  <c r="AA7" i="12"/>
  <c r="W7" i="12"/>
  <c r="AF7" i="12"/>
  <c r="CS3" i="69"/>
  <c r="CS24" i="69"/>
  <c r="T8" i="12"/>
  <c r="AA8" i="12"/>
  <c r="W8" i="12"/>
  <c r="AF8" i="12"/>
  <c r="CS4" i="69"/>
  <c r="CS25" i="69"/>
  <c r="T9" i="12"/>
  <c r="U9" i="12"/>
  <c r="AA9" i="12"/>
  <c r="W9" i="12"/>
  <c r="AF9" i="12"/>
  <c r="CS5" i="69"/>
  <c r="CS26" i="69"/>
  <c r="T10" i="12"/>
  <c r="U10" i="12"/>
  <c r="AA10" i="12"/>
  <c r="W10" i="12"/>
  <c r="AF10" i="12"/>
  <c r="CS6" i="69"/>
  <c r="CS27" i="69"/>
  <c r="T11" i="12"/>
  <c r="U11" i="12"/>
  <c r="AA11" i="12"/>
  <c r="W11" i="12"/>
  <c r="AF11" i="12"/>
  <c r="CS7" i="69"/>
  <c r="CS28" i="69"/>
  <c r="T12" i="12"/>
  <c r="U12" i="12"/>
  <c r="AA12" i="12"/>
  <c r="W12" i="12"/>
  <c r="AF12" i="12"/>
  <c r="CS8" i="69"/>
  <c r="CS29" i="69"/>
  <c r="T13" i="12"/>
  <c r="AA13" i="12"/>
  <c r="W13" i="12"/>
  <c r="AF13" i="12"/>
  <c r="CS9" i="69"/>
  <c r="CS30" i="69"/>
  <c r="T14" i="12"/>
  <c r="AA14" i="12"/>
  <c r="W14" i="12"/>
  <c r="AF14" i="12"/>
  <c r="CS10" i="69"/>
  <c r="CS31" i="69"/>
  <c r="T15" i="12"/>
  <c r="AA15" i="12"/>
  <c r="W15" i="12"/>
  <c r="AF15" i="12"/>
  <c r="CS11" i="69"/>
  <c r="CS32" i="69"/>
  <c r="T16" i="12"/>
  <c r="U16" i="12"/>
  <c r="AA16" i="12"/>
  <c r="W16" i="12"/>
  <c r="AF16" i="12"/>
  <c r="CS12" i="69"/>
  <c r="CS33" i="69"/>
  <c r="T17" i="12"/>
  <c r="U17" i="12"/>
  <c r="AA17" i="12"/>
  <c r="W17" i="12"/>
  <c r="AF17" i="12"/>
  <c r="CS13" i="69"/>
  <c r="CS34" i="69"/>
  <c r="T18" i="12"/>
  <c r="U18" i="12"/>
  <c r="AA18" i="12"/>
  <c r="W18" i="12"/>
  <c r="AF18" i="12"/>
  <c r="CS14" i="69"/>
  <c r="CS35" i="69"/>
  <c r="T19" i="12"/>
  <c r="U19" i="12"/>
  <c r="AA19" i="12"/>
  <c r="W19" i="12"/>
  <c r="AF19" i="12"/>
  <c r="CS15" i="69"/>
  <c r="CS36" i="69"/>
  <c r="T20" i="12"/>
  <c r="U20" i="12"/>
  <c r="AA20" i="12"/>
  <c r="W20" i="12"/>
  <c r="AF20" i="12"/>
  <c r="CS16" i="69"/>
  <c r="CS37" i="69"/>
  <c r="T21" i="12"/>
  <c r="U21" i="12"/>
  <c r="AA21" i="12"/>
  <c r="W21" i="12"/>
  <c r="AF21" i="12"/>
  <c r="CS17" i="69"/>
  <c r="CS38" i="69"/>
  <c r="CS45" i="69"/>
  <c r="W28" i="12"/>
  <c r="V28" i="12"/>
  <c r="Z28" i="12"/>
  <c r="AC28" i="12"/>
  <c r="AI28" i="12"/>
  <c r="CV3" i="69"/>
  <c r="CV24" i="69"/>
  <c r="W29" i="12"/>
  <c r="V29" i="12"/>
  <c r="Z29" i="12"/>
  <c r="AI29" i="12"/>
  <c r="CV4" i="69"/>
  <c r="CV25" i="69"/>
  <c r="W30" i="12"/>
  <c r="V30" i="12"/>
  <c r="Z30" i="12"/>
  <c r="AI30" i="12"/>
  <c r="CV5" i="69"/>
  <c r="CV26" i="69"/>
  <c r="W31" i="12"/>
  <c r="V31" i="12"/>
  <c r="Z31" i="12"/>
  <c r="AI31" i="12"/>
  <c r="CV6" i="69"/>
  <c r="CV27" i="69"/>
  <c r="W32" i="12"/>
  <c r="V32" i="12"/>
  <c r="Z32" i="12"/>
  <c r="AI32" i="12"/>
  <c r="CV7" i="69"/>
  <c r="CV28" i="69"/>
  <c r="W33" i="12"/>
  <c r="V33" i="12"/>
  <c r="Z33" i="12"/>
  <c r="AI33" i="12"/>
  <c r="CV8" i="69"/>
  <c r="CV29" i="69"/>
  <c r="W34" i="12"/>
  <c r="V34" i="12"/>
  <c r="Z34" i="12"/>
  <c r="AC34" i="12"/>
  <c r="AI34" i="12"/>
  <c r="CV9" i="69"/>
  <c r="CV30" i="69"/>
  <c r="W35" i="12"/>
  <c r="V35" i="12"/>
  <c r="Z35" i="12"/>
  <c r="AC35" i="12"/>
  <c r="AI35" i="12"/>
  <c r="CV10" i="69"/>
  <c r="CV31" i="69"/>
  <c r="W36" i="12"/>
  <c r="V36" i="12"/>
  <c r="Z36" i="12"/>
  <c r="AI36" i="12"/>
  <c r="CV11" i="69"/>
  <c r="CV32" i="69"/>
  <c r="W37" i="12"/>
  <c r="V37" i="12"/>
  <c r="Z37" i="12"/>
  <c r="AI37" i="12"/>
  <c r="CV12" i="69"/>
  <c r="CV33" i="69"/>
  <c r="W38" i="12"/>
  <c r="V38" i="12"/>
  <c r="Z38" i="12"/>
  <c r="AC38" i="12"/>
  <c r="AI38" i="12"/>
  <c r="CV13" i="69"/>
  <c r="CV34" i="69"/>
  <c r="W39" i="12"/>
  <c r="V39" i="12"/>
  <c r="Z39" i="12"/>
  <c r="AI39" i="12"/>
  <c r="CV14" i="69"/>
  <c r="CV35" i="69"/>
  <c r="W40" i="12"/>
  <c r="V40" i="12"/>
  <c r="Z40" i="12"/>
  <c r="AC40" i="12"/>
  <c r="AI40" i="12"/>
  <c r="CV15" i="69"/>
  <c r="CV36" i="69"/>
  <c r="W41" i="12"/>
  <c r="V41" i="12"/>
  <c r="Z41" i="12"/>
  <c r="AI41" i="12"/>
  <c r="CV16" i="69"/>
  <c r="CV37" i="69"/>
  <c r="W42" i="12"/>
  <c r="V42" i="12"/>
  <c r="Z42" i="12"/>
  <c r="AI42" i="12"/>
  <c r="CV17" i="69"/>
  <c r="CV38" i="69"/>
  <c r="W43" i="12"/>
  <c r="V43" i="12"/>
  <c r="Z43" i="12"/>
  <c r="AI43" i="12"/>
  <c r="CV18" i="69"/>
  <c r="CV39" i="69"/>
  <c r="W44" i="12"/>
  <c r="V44" i="12"/>
  <c r="Z44" i="12"/>
  <c r="AI44" i="12"/>
  <c r="CV19" i="69"/>
  <c r="CV40" i="69"/>
  <c r="W45" i="12"/>
  <c r="V45" i="12"/>
  <c r="Z45" i="12"/>
  <c r="AI45" i="12"/>
  <c r="CV20" i="69"/>
  <c r="CV41" i="69"/>
  <c r="CV45" i="69"/>
  <c r="AK28" i="12"/>
  <c r="AL28" i="12"/>
  <c r="CZ3" i="69"/>
  <c r="CZ24" i="69"/>
  <c r="P29" i="12"/>
  <c r="AL29" i="12"/>
  <c r="CZ4" i="69"/>
  <c r="CZ25" i="69"/>
  <c r="P30" i="12"/>
  <c r="AL30" i="12"/>
  <c r="CZ5" i="69"/>
  <c r="CZ26" i="69"/>
  <c r="P31" i="12"/>
  <c r="AL31" i="12"/>
  <c r="CZ6" i="69"/>
  <c r="CZ27" i="69"/>
  <c r="P32" i="12"/>
  <c r="AL32" i="12"/>
  <c r="CZ7" i="69"/>
  <c r="CZ28" i="69"/>
  <c r="P33" i="12"/>
  <c r="AL33" i="12"/>
  <c r="CZ8" i="69"/>
  <c r="CZ29" i="69"/>
  <c r="AK34" i="12"/>
  <c r="AL34" i="12"/>
  <c r="CZ9" i="69"/>
  <c r="CZ30" i="69"/>
  <c r="AK35" i="12"/>
  <c r="AL35" i="12"/>
  <c r="CZ10" i="69"/>
  <c r="CZ31" i="69"/>
  <c r="P36" i="12"/>
  <c r="AL36" i="12"/>
  <c r="CZ11" i="69"/>
  <c r="CZ32" i="69"/>
  <c r="P37" i="12"/>
  <c r="AL37" i="12"/>
  <c r="CZ12" i="69"/>
  <c r="CZ33" i="69"/>
  <c r="AK38" i="12"/>
  <c r="AL38" i="12"/>
  <c r="CZ13" i="69"/>
  <c r="CZ34" i="69"/>
  <c r="P39" i="12"/>
  <c r="AL39" i="12"/>
  <c r="CZ14" i="69"/>
  <c r="CZ35" i="69"/>
  <c r="AK40" i="12"/>
  <c r="AL40" i="12"/>
  <c r="CZ15" i="69"/>
  <c r="CZ36" i="69"/>
  <c r="P41" i="12"/>
  <c r="AL41" i="12"/>
  <c r="CZ16" i="69"/>
  <c r="CZ37" i="69"/>
  <c r="P42" i="12"/>
  <c r="AL42" i="12"/>
  <c r="CZ17" i="69"/>
  <c r="CZ38" i="69"/>
  <c r="P43" i="12"/>
  <c r="AL43" i="12"/>
  <c r="CZ18" i="69"/>
  <c r="CZ39" i="69"/>
  <c r="P44" i="12"/>
  <c r="AL44" i="12"/>
  <c r="CZ19" i="69"/>
  <c r="CZ40" i="69"/>
  <c r="P45" i="12"/>
  <c r="AL45" i="12"/>
  <c r="CZ20" i="69"/>
  <c r="CZ41" i="69"/>
  <c r="CZ45" i="69"/>
  <c r="AJ3" i="69"/>
  <c r="DE3" i="69"/>
  <c r="AM3" i="69"/>
  <c r="DC3" i="69"/>
  <c r="AO3" i="69"/>
  <c r="DD3" i="69"/>
  <c r="DF3" i="69"/>
  <c r="DF24" i="69"/>
  <c r="AJ4" i="69"/>
  <c r="DE4" i="69"/>
  <c r="DF4" i="69"/>
  <c r="DF25" i="69"/>
  <c r="AJ5" i="69"/>
  <c r="DE5" i="69"/>
  <c r="DF5" i="69"/>
  <c r="DF26" i="69"/>
  <c r="AJ6" i="69"/>
  <c r="DE6" i="69"/>
  <c r="DF6" i="69"/>
  <c r="DF27" i="69"/>
  <c r="AJ7" i="69"/>
  <c r="DE7" i="69"/>
  <c r="DF7" i="69"/>
  <c r="DF28" i="69"/>
  <c r="AJ8" i="69"/>
  <c r="DE8" i="69"/>
  <c r="DF8" i="69"/>
  <c r="DF29" i="69"/>
  <c r="AJ9" i="69"/>
  <c r="DE9" i="69"/>
  <c r="AM9" i="69"/>
  <c r="DC9" i="69"/>
  <c r="AO9" i="69"/>
  <c r="DD9" i="69"/>
  <c r="DF9" i="69"/>
  <c r="DF30" i="69"/>
  <c r="AJ10" i="69"/>
  <c r="DE10" i="69"/>
  <c r="AM10" i="69"/>
  <c r="DC10" i="69"/>
  <c r="AO10" i="69"/>
  <c r="DD10" i="69"/>
  <c r="DF10" i="69"/>
  <c r="DF31" i="69"/>
  <c r="AJ11" i="69"/>
  <c r="DE11" i="69"/>
  <c r="DF11" i="69"/>
  <c r="DF32" i="69"/>
  <c r="AJ12" i="69"/>
  <c r="DE12" i="69"/>
  <c r="DF12" i="69"/>
  <c r="DF33" i="69"/>
  <c r="AJ13" i="69"/>
  <c r="DE13" i="69"/>
  <c r="AM13" i="69"/>
  <c r="DC13" i="69"/>
  <c r="AO13" i="69"/>
  <c r="DD13" i="69"/>
  <c r="DF13" i="69"/>
  <c r="DF34" i="69"/>
  <c r="AJ14" i="69"/>
  <c r="DE14" i="69"/>
  <c r="DF14" i="69"/>
  <c r="DF35" i="69"/>
  <c r="AJ15" i="69"/>
  <c r="DE15" i="69"/>
  <c r="AM15" i="69"/>
  <c r="DC15" i="69"/>
  <c r="AO15" i="69"/>
  <c r="DD15" i="69"/>
  <c r="DF15" i="69"/>
  <c r="DF36" i="69"/>
  <c r="AJ16" i="69"/>
  <c r="DE16" i="69"/>
  <c r="DF16" i="69"/>
  <c r="DF37" i="69"/>
  <c r="AJ17" i="69"/>
  <c r="DE17" i="69"/>
  <c r="DF17" i="69"/>
  <c r="DF38" i="69"/>
  <c r="AJ18" i="69"/>
  <c r="DE18" i="69"/>
  <c r="DF18" i="69"/>
  <c r="DF39" i="69"/>
  <c r="AJ19" i="69"/>
  <c r="DE19" i="69"/>
  <c r="DF19" i="69"/>
  <c r="DF40" i="69"/>
  <c r="AJ20" i="69"/>
  <c r="DE20" i="69"/>
  <c r="DF20" i="69"/>
  <c r="DF41" i="69"/>
  <c r="DF45" i="69"/>
  <c r="BP46" i="69"/>
  <c r="BR46" i="69"/>
  <c r="BS46" i="69"/>
  <c r="BT46" i="69"/>
  <c r="BU46" i="69"/>
  <c r="BV46" i="69"/>
  <c r="BW46" i="69"/>
  <c r="BX46" i="69"/>
  <c r="BY46" i="69"/>
  <c r="BZ46" i="69"/>
  <c r="CA46" i="69"/>
  <c r="CB46" i="69"/>
  <c r="CC46" i="69"/>
  <c r="CD46" i="69"/>
  <c r="CE46" i="69"/>
  <c r="CF46" i="69"/>
  <c r="CG46" i="69"/>
  <c r="CH46" i="69"/>
  <c r="CI46" i="69"/>
  <c r="CJ46" i="69"/>
  <c r="CK46" i="69"/>
  <c r="CL46" i="69"/>
  <c r="CM46" i="69"/>
  <c r="CN46" i="69"/>
  <c r="CO46" i="69"/>
  <c r="CP46" i="69"/>
  <c r="CS46" i="69"/>
  <c r="CV46" i="69"/>
  <c r="CZ46" i="69"/>
  <c r="DF46" i="69"/>
  <c r="BP47" i="69"/>
  <c r="BR47" i="69"/>
  <c r="BS47" i="69"/>
  <c r="BT47" i="69"/>
  <c r="BU47" i="69"/>
  <c r="BV47" i="69"/>
  <c r="BW47" i="69"/>
  <c r="BX47" i="69"/>
  <c r="BY47" i="69"/>
  <c r="BZ47" i="69"/>
  <c r="CA47" i="69"/>
  <c r="CB47" i="69"/>
  <c r="CC47" i="69"/>
  <c r="CD47" i="69"/>
  <c r="CE47" i="69"/>
  <c r="CF47" i="69"/>
  <c r="CG47" i="69"/>
  <c r="CH47" i="69"/>
  <c r="CI47" i="69"/>
  <c r="CJ47" i="69"/>
  <c r="CK47" i="69"/>
  <c r="CL47" i="69"/>
  <c r="CM47" i="69"/>
  <c r="CN47" i="69"/>
  <c r="CO47" i="69"/>
  <c r="CP47" i="69"/>
  <c r="CS47" i="69"/>
  <c r="CV47" i="69"/>
  <c r="CZ47" i="69"/>
  <c r="DF47" i="69"/>
  <c r="BP48" i="69"/>
  <c r="BR48" i="69"/>
  <c r="BS48" i="69"/>
  <c r="BT48" i="69"/>
  <c r="BU48" i="69"/>
  <c r="BV48" i="69"/>
  <c r="BW48" i="69"/>
  <c r="BX48" i="69"/>
  <c r="BY48" i="69"/>
  <c r="BZ48" i="69"/>
  <c r="CA48" i="69"/>
  <c r="CB48" i="69"/>
  <c r="CC48" i="69"/>
  <c r="CD48" i="69"/>
  <c r="CE48" i="69"/>
  <c r="CF48" i="69"/>
  <c r="CG48" i="69"/>
  <c r="CH48" i="69"/>
  <c r="CI48" i="69"/>
  <c r="CJ48" i="69"/>
  <c r="CK48" i="69"/>
  <c r="CL48" i="69"/>
  <c r="CM48" i="69"/>
  <c r="CN48" i="69"/>
  <c r="CO48" i="69"/>
  <c r="CP48" i="69"/>
  <c r="CS48" i="69"/>
  <c r="CV48" i="69"/>
  <c r="CZ48" i="69"/>
  <c r="DF48" i="69"/>
  <c r="BP49" i="69"/>
  <c r="BR49" i="69"/>
  <c r="BS49" i="69"/>
  <c r="BT49" i="69"/>
  <c r="BU49" i="69"/>
  <c r="BV49" i="69"/>
  <c r="BW49" i="69"/>
  <c r="BX49" i="69"/>
  <c r="BY49" i="69"/>
  <c r="BZ49" i="69"/>
  <c r="CA49" i="69"/>
  <c r="CB49" i="69"/>
  <c r="CC49" i="69"/>
  <c r="CD49" i="69"/>
  <c r="CE49" i="69"/>
  <c r="CF49" i="69"/>
  <c r="CG49" i="69"/>
  <c r="CH49" i="69"/>
  <c r="CI49" i="69"/>
  <c r="CJ49" i="69"/>
  <c r="CK49" i="69"/>
  <c r="CL49" i="69"/>
  <c r="CM49" i="69"/>
  <c r="CN49" i="69"/>
  <c r="CO49" i="69"/>
  <c r="CP49" i="69"/>
  <c r="CS49" i="69"/>
  <c r="CV49" i="69"/>
  <c r="CZ49" i="69"/>
  <c r="DF49" i="69"/>
  <c r="BO50" i="69"/>
  <c r="BP50" i="69"/>
  <c r="BR50" i="69"/>
  <c r="BS50" i="69"/>
  <c r="BT50" i="69"/>
  <c r="BU50" i="69"/>
  <c r="BV50" i="69"/>
  <c r="BW50" i="69"/>
  <c r="BX50" i="69"/>
  <c r="BY50" i="69"/>
  <c r="BZ50" i="69"/>
  <c r="CA50" i="69"/>
  <c r="CB50" i="69"/>
  <c r="CC50" i="69"/>
  <c r="CD50" i="69"/>
  <c r="CE50" i="69"/>
  <c r="CF50" i="69"/>
  <c r="CG50" i="69"/>
  <c r="CH50" i="69"/>
  <c r="CI50" i="69"/>
  <c r="CJ50" i="69"/>
  <c r="CK50" i="69"/>
  <c r="CL50" i="69"/>
  <c r="CM50" i="69"/>
  <c r="CN50" i="69"/>
  <c r="CO50" i="69"/>
  <c r="CP50" i="69"/>
  <c r="CS50" i="69"/>
  <c r="CV50" i="69"/>
  <c r="CZ50" i="69"/>
  <c r="DF50" i="69"/>
  <c r="BO51" i="69"/>
  <c r="BP51" i="69"/>
  <c r="BR51" i="69"/>
  <c r="BS51" i="69"/>
  <c r="BT51" i="69"/>
  <c r="BU51" i="69"/>
  <c r="BV51" i="69"/>
  <c r="BW51" i="69"/>
  <c r="BX51" i="69"/>
  <c r="BY51" i="69"/>
  <c r="BZ51" i="69"/>
  <c r="CA51" i="69"/>
  <c r="CB51" i="69"/>
  <c r="CC51" i="69"/>
  <c r="CD51" i="69"/>
  <c r="CE51" i="69"/>
  <c r="CF51" i="69"/>
  <c r="CG51" i="69"/>
  <c r="CH51" i="69"/>
  <c r="CI51" i="69"/>
  <c r="CJ51" i="69"/>
  <c r="CK51" i="69"/>
  <c r="CL51" i="69"/>
  <c r="CM51" i="69"/>
  <c r="CN51" i="69"/>
  <c r="CO51" i="69"/>
  <c r="CP51" i="69"/>
  <c r="CS51" i="69"/>
  <c r="CV51" i="69"/>
  <c r="CZ51" i="69"/>
  <c r="DF51" i="69"/>
  <c r="BO52" i="69"/>
  <c r="BP52" i="69"/>
  <c r="BR52" i="69"/>
  <c r="BS52" i="69"/>
  <c r="BT52" i="69"/>
  <c r="BU52" i="69"/>
  <c r="BV52" i="69"/>
  <c r="BW52" i="69"/>
  <c r="BX52" i="69"/>
  <c r="BY52" i="69"/>
  <c r="BZ52" i="69"/>
  <c r="CA52" i="69"/>
  <c r="CB52" i="69"/>
  <c r="CC52" i="69"/>
  <c r="CD52" i="69"/>
  <c r="CE52" i="69"/>
  <c r="CF52" i="69"/>
  <c r="CG52" i="69"/>
  <c r="CH52" i="69"/>
  <c r="CI52" i="69"/>
  <c r="CJ52" i="69"/>
  <c r="CK52" i="69"/>
  <c r="CL52" i="69"/>
  <c r="CM52" i="69"/>
  <c r="CN52" i="69"/>
  <c r="CO52" i="69"/>
  <c r="CP52" i="69"/>
  <c r="CS52" i="69"/>
  <c r="CV52" i="69"/>
  <c r="CZ52" i="69"/>
  <c r="DF52" i="69"/>
  <c r="BO53" i="69"/>
  <c r="BP53" i="69"/>
  <c r="BR53" i="69"/>
  <c r="BS53" i="69"/>
  <c r="BT53" i="69"/>
  <c r="BU53" i="69"/>
  <c r="BV53" i="69"/>
  <c r="BW53" i="69"/>
  <c r="BX53" i="69"/>
  <c r="BY53" i="69"/>
  <c r="BZ53" i="69"/>
  <c r="CA53" i="69"/>
  <c r="CB53" i="69"/>
  <c r="CC53" i="69"/>
  <c r="CD53" i="69"/>
  <c r="CE53" i="69"/>
  <c r="CF53" i="69"/>
  <c r="CG53" i="69"/>
  <c r="CH53" i="69"/>
  <c r="CI53" i="69"/>
  <c r="CJ53" i="69"/>
  <c r="CK53" i="69"/>
  <c r="CL53" i="69"/>
  <c r="CM53" i="69"/>
  <c r="CN53" i="69"/>
  <c r="CO53" i="69"/>
  <c r="CP53" i="69"/>
  <c r="CS53" i="69"/>
  <c r="CV53" i="69"/>
  <c r="CZ53" i="69"/>
  <c r="DF53" i="69"/>
  <c r="BO54" i="69"/>
  <c r="BP54" i="69"/>
  <c r="BR54" i="69"/>
  <c r="BS54" i="69"/>
  <c r="BT54" i="69"/>
  <c r="BU54" i="69"/>
  <c r="BV54" i="69"/>
  <c r="BW54" i="69"/>
  <c r="BX54" i="69"/>
  <c r="BY54" i="69"/>
  <c r="BZ54" i="69"/>
  <c r="CA54" i="69"/>
  <c r="CB54" i="69"/>
  <c r="CC54" i="69"/>
  <c r="CD54" i="69"/>
  <c r="CE54" i="69"/>
  <c r="CF54" i="69"/>
  <c r="CG54" i="69"/>
  <c r="CH54" i="69"/>
  <c r="CI54" i="69"/>
  <c r="CJ54" i="69"/>
  <c r="CK54" i="69"/>
  <c r="CL54" i="69"/>
  <c r="CM54" i="69"/>
  <c r="CN54" i="69"/>
  <c r="CO54" i="69"/>
  <c r="CP54" i="69"/>
  <c r="CS54" i="69"/>
  <c r="CV54" i="69"/>
  <c r="CZ54" i="69"/>
  <c r="DF54" i="69"/>
  <c r="BO55" i="69"/>
  <c r="BP55" i="69"/>
  <c r="BR55" i="69"/>
  <c r="BS55" i="69"/>
  <c r="BT55" i="69"/>
  <c r="BU55" i="69"/>
  <c r="BV55" i="69"/>
  <c r="BW55" i="69"/>
  <c r="BX55" i="69"/>
  <c r="BY55" i="69"/>
  <c r="BZ55" i="69"/>
  <c r="CA55" i="69"/>
  <c r="CB55" i="69"/>
  <c r="CC55" i="69"/>
  <c r="CD55" i="69"/>
  <c r="CE55" i="69"/>
  <c r="CF55" i="69"/>
  <c r="CG55" i="69"/>
  <c r="CH55" i="69"/>
  <c r="CI55" i="69"/>
  <c r="CJ55" i="69"/>
  <c r="CK55" i="69"/>
  <c r="CL55" i="69"/>
  <c r="CM55" i="69"/>
  <c r="CN55" i="69"/>
  <c r="CO55" i="69"/>
  <c r="CP55" i="69"/>
  <c r="CS55" i="69"/>
  <c r="CV55" i="69"/>
  <c r="CZ55" i="69"/>
  <c r="DF55" i="69"/>
  <c r="BO56" i="69"/>
  <c r="BP56" i="69"/>
  <c r="BR56" i="69"/>
  <c r="BS56" i="69"/>
  <c r="BT56" i="69"/>
  <c r="BU56" i="69"/>
  <c r="BV56" i="69"/>
  <c r="BW56" i="69"/>
  <c r="BX56" i="69"/>
  <c r="BY56" i="69"/>
  <c r="BZ56" i="69"/>
  <c r="CA56" i="69"/>
  <c r="CB56" i="69"/>
  <c r="CC56" i="69"/>
  <c r="CD56" i="69"/>
  <c r="CE56" i="69"/>
  <c r="CF56" i="69"/>
  <c r="CG56" i="69"/>
  <c r="CH56" i="69"/>
  <c r="CI56" i="69"/>
  <c r="CJ56" i="69"/>
  <c r="CK56" i="69"/>
  <c r="CL56" i="69"/>
  <c r="CM56" i="69"/>
  <c r="CN56" i="69"/>
  <c r="CO56" i="69"/>
  <c r="CP56" i="69"/>
  <c r="CS56" i="69"/>
  <c r="CV56" i="69"/>
  <c r="CZ56" i="69"/>
  <c r="DF56" i="69"/>
  <c r="BO57" i="69"/>
  <c r="BP57" i="69"/>
  <c r="BR57" i="69"/>
  <c r="BS57" i="69"/>
  <c r="BT57" i="69"/>
  <c r="BU57" i="69"/>
  <c r="BV57" i="69"/>
  <c r="BW57" i="69"/>
  <c r="BX57" i="69"/>
  <c r="BY57" i="69"/>
  <c r="BZ57" i="69"/>
  <c r="CA57" i="69"/>
  <c r="CB57" i="69"/>
  <c r="CC57" i="69"/>
  <c r="CD57" i="69"/>
  <c r="CE57" i="69"/>
  <c r="CF57" i="69"/>
  <c r="CG57" i="69"/>
  <c r="CH57" i="69"/>
  <c r="CI57" i="69"/>
  <c r="CJ57" i="69"/>
  <c r="CK57" i="69"/>
  <c r="CL57" i="69"/>
  <c r="CM57" i="69"/>
  <c r="CN57" i="69"/>
  <c r="CO57" i="69"/>
  <c r="CP57" i="69"/>
  <c r="CS57" i="69"/>
  <c r="CV57" i="69"/>
  <c r="CZ57" i="69"/>
  <c r="DF57" i="69"/>
  <c r="BO58" i="69"/>
  <c r="BP58" i="69"/>
  <c r="BR58" i="69"/>
  <c r="BS58" i="69"/>
  <c r="BT58" i="69"/>
  <c r="BU58" i="69"/>
  <c r="BV58" i="69"/>
  <c r="BW58" i="69"/>
  <c r="BX58" i="69"/>
  <c r="BY58" i="69"/>
  <c r="BZ58" i="69"/>
  <c r="CA58" i="69"/>
  <c r="CB58" i="69"/>
  <c r="CC58" i="69"/>
  <c r="CD58" i="69"/>
  <c r="CE58" i="69"/>
  <c r="CF58" i="69"/>
  <c r="CG58" i="69"/>
  <c r="CH58" i="69"/>
  <c r="CI58" i="69"/>
  <c r="CJ58" i="69"/>
  <c r="CK58" i="69"/>
  <c r="CL58" i="69"/>
  <c r="CM58" i="69"/>
  <c r="CN58" i="69"/>
  <c r="CO58" i="69"/>
  <c r="CP58" i="69"/>
  <c r="CS58" i="69"/>
  <c r="CV58" i="69"/>
  <c r="CZ58" i="69"/>
  <c r="DF58" i="69"/>
  <c r="BO59" i="69"/>
  <c r="BP59" i="69"/>
  <c r="BR59" i="69"/>
  <c r="BS59" i="69"/>
  <c r="BT59" i="69"/>
  <c r="BU59" i="69"/>
  <c r="BV59" i="69"/>
  <c r="BW59" i="69"/>
  <c r="BX59" i="69"/>
  <c r="BY59" i="69"/>
  <c r="BZ59" i="69"/>
  <c r="CA59" i="69"/>
  <c r="CB59" i="69"/>
  <c r="CC59" i="69"/>
  <c r="CD59" i="69"/>
  <c r="CE59" i="69"/>
  <c r="CF59" i="69"/>
  <c r="CG59" i="69"/>
  <c r="CH59" i="69"/>
  <c r="CI59" i="69"/>
  <c r="CJ59" i="69"/>
  <c r="CK59" i="69"/>
  <c r="CL59" i="69"/>
  <c r="CM59" i="69"/>
  <c r="CN59" i="69"/>
  <c r="CO59" i="69"/>
  <c r="CP59" i="69"/>
  <c r="CS59" i="69"/>
  <c r="CV59" i="69"/>
  <c r="CZ59" i="69"/>
  <c r="DF59" i="69"/>
  <c r="BO60" i="69"/>
  <c r="BP60" i="69"/>
  <c r="BR60" i="69"/>
  <c r="BS60" i="69"/>
  <c r="BT60" i="69"/>
  <c r="BU60" i="69"/>
  <c r="BV60" i="69"/>
  <c r="BW60" i="69"/>
  <c r="BX60" i="69"/>
  <c r="BY60" i="69"/>
  <c r="BZ60" i="69"/>
  <c r="CA60" i="69"/>
  <c r="CB60" i="69"/>
  <c r="CC60" i="69"/>
  <c r="CD60" i="69"/>
  <c r="CE60" i="69"/>
  <c r="CF60" i="69"/>
  <c r="CG60" i="69"/>
  <c r="CH60" i="69"/>
  <c r="CI60" i="69"/>
  <c r="CJ60" i="69"/>
  <c r="CK60" i="69"/>
  <c r="CL60" i="69"/>
  <c r="CM60" i="69"/>
  <c r="CN60" i="69"/>
  <c r="CO60" i="69"/>
  <c r="CP60" i="69"/>
  <c r="CS60" i="69"/>
  <c r="CV60" i="69"/>
  <c r="CZ60" i="69"/>
  <c r="DF60" i="69"/>
  <c r="BO61" i="69"/>
  <c r="BP61" i="69"/>
  <c r="BR61" i="69"/>
  <c r="BS61" i="69"/>
  <c r="BT61" i="69"/>
  <c r="BU61" i="69"/>
  <c r="BV61" i="69"/>
  <c r="BW61" i="69"/>
  <c r="BX61" i="69"/>
  <c r="BY61" i="69"/>
  <c r="BZ61" i="69"/>
  <c r="CA61" i="69"/>
  <c r="CB61" i="69"/>
  <c r="CC61" i="69"/>
  <c r="CD61" i="69"/>
  <c r="CE61" i="69"/>
  <c r="CF61" i="69"/>
  <c r="CG61" i="69"/>
  <c r="CH61" i="69"/>
  <c r="CI61" i="69"/>
  <c r="CJ61" i="69"/>
  <c r="CK61" i="69"/>
  <c r="CL61" i="69"/>
  <c r="CM61" i="69"/>
  <c r="CN61" i="69"/>
  <c r="CO61" i="69"/>
  <c r="CP61" i="69"/>
  <c r="CS61" i="69"/>
  <c r="CV61" i="69"/>
  <c r="CZ61" i="69"/>
  <c r="DF61" i="69"/>
  <c r="BO62" i="69"/>
  <c r="BP62" i="69"/>
  <c r="BR62" i="69"/>
  <c r="BS62" i="69"/>
  <c r="BT62" i="69"/>
  <c r="BU62" i="69"/>
  <c r="BV62" i="69"/>
  <c r="BW62" i="69"/>
  <c r="BX62" i="69"/>
  <c r="BY62" i="69"/>
  <c r="BZ62" i="69"/>
  <c r="CA62" i="69"/>
  <c r="CB62" i="69"/>
  <c r="CC62" i="69"/>
  <c r="CD62" i="69"/>
  <c r="CE62" i="69"/>
  <c r="CF62" i="69"/>
  <c r="CG62" i="69"/>
  <c r="CH62" i="69"/>
  <c r="CI62" i="69"/>
  <c r="CJ62" i="69"/>
  <c r="CK62" i="69"/>
  <c r="CL62" i="69"/>
  <c r="CM62" i="69"/>
  <c r="CN62" i="69"/>
  <c r="CO62" i="69"/>
  <c r="CP62" i="69"/>
  <c r="CS62" i="69"/>
  <c r="CV62" i="69"/>
  <c r="CZ62" i="69"/>
  <c r="DF62" i="69"/>
  <c r="B9" i="12"/>
  <c r="C5" i="69"/>
  <c r="C26" i="69"/>
  <c r="C47" i="69"/>
  <c r="CR47" i="69"/>
  <c r="BO68" i="69"/>
  <c r="BO88" i="69"/>
  <c r="D43" i="70"/>
  <c r="B10" i="12"/>
  <c r="C6" i="69"/>
  <c r="C27" i="69"/>
  <c r="C48" i="69"/>
  <c r="CR48" i="69"/>
  <c r="BO69" i="69"/>
  <c r="BO89" i="69"/>
  <c r="D44" i="70"/>
  <c r="B11" i="12"/>
  <c r="C7" i="69"/>
  <c r="C28" i="69"/>
  <c r="C49" i="69"/>
  <c r="CR49" i="69"/>
  <c r="BO70" i="69"/>
  <c r="BO90" i="69"/>
  <c r="D45" i="70"/>
  <c r="B12" i="12"/>
  <c r="C8" i="69"/>
  <c r="C29" i="69"/>
  <c r="C50" i="69"/>
  <c r="CR50" i="69"/>
  <c r="BO71" i="69"/>
  <c r="BO91" i="69"/>
  <c r="D46" i="70"/>
  <c r="B13" i="12"/>
  <c r="C9" i="69"/>
  <c r="C30" i="69"/>
  <c r="C51" i="69"/>
  <c r="CR51" i="69"/>
  <c r="BO72" i="69"/>
  <c r="BO92" i="69"/>
  <c r="D47" i="70"/>
  <c r="B14" i="12"/>
  <c r="C10" i="69"/>
  <c r="C31" i="69"/>
  <c r="C52" i="69"/>
  <c r="CR52" i="69"/>
  <c r="BO73" i="69"/>
  <c r="BO93" i="69"/>
  <c r="D48" i="70"/>
  <c r="B15" i="12"/>
  <c r="C11" i="69"/>
  <c r="C32" i="69"/>
  <c r="C53" i="69"/>
  <c r="CR53" i="69"/>
  <c r="BO74" i="69"/>
  <c r="BO94" i="69"/>
  <c r="D49" i="70"/>
  <c r="B16" i="12"/>
  <c r="C12" i="69"/>
  <c r="C33" i="69"/>
  <c r="C54" i="69"/>
  <c r="CR54" i="69"/>
  <c r="BO75" i="69"/>
  <c r="BO95" i="69"/>
  <c r="D50" i="70"/>
  <c r="B17" i="12"/>
  <c r="C13" i="69"/>
  <c r="C34" i="69"/>
  <c r="C55" i="69"/>
  <c r="CR55" i="69"/>
  <c r="BO76" i="69"/>
  <c r="BO96" i="69"/>
  <c r="D51" i="70"/>
  <c r="B18" i="12"/>
  <c r="C14" i="69"/>
  <c r="C35" i="69"/>
  <c r="C56" i="69"/>
  <c r="CR56" i="69"/>
  <c r="BO77" i="69"/>
  <c r="BO97" i="69"/>
  <c r="D52" i="70"/>
  <c r="B19" i="12"/>
  <c r="C15" i="69"/>
  <c r="C36" i="69"/>
  <c r="C57" i="69"/>
  <c r="CR57" i="69"/>
  <c r="BO78" i="69"/>
  <c r="BO98" i="69"/>
  <c r="D53" i="70"/>
  <c r="B20" i="12"/>
  <c r="C16" i="69"/>
  <c r="C37" i="69"/>
  <c r="C58" i="69"/>
  <c r="CR58" i="69"/>
  <c r="BO79" i="69"/>
  <c r="BO99" i="69"/>
  <c r="D54" i="70"/>
  <c r="B21" i="12"/>
  <c r="C17" i="69"/>
  <c r="C38" i="69"/>
  <c r="C59" i="69"/>
  <c r="CR59" i="69"/>
  <c r="BO80" i="69"/>
  <c r="BO100" i="69"/>
  <c r="D55" i="70"/>
  <c r="BO81" i="69"/>
  <c r="BO101" i="69"/>
  <c r="D56" i="70"/>
  <c r="BO82" i="69"/>
  <c r="BO102" i="69"/>
  <c r="D57" i="70"/>
  <c r="BO83" i="69"/>
  <c r="BO103" i="69"/>
  <c r="D58" i="70"/>
  <c r="C24" i="69"/>
  <c r="C45" i="69"/>
  <c r="CR45" i="69"/>
  <c r="BO66" i="69"/>
  <c r="BO86" i="69"/>
  <c r="D41" i="70"/>
  <c r="I46" i="12"/>
  <c r="S28" i="12"/>
  <c r="S29" i="12"/>
  <c r="S30" i="12"/>
  <c r="S31" i="12"/>
  <c r="S32" i="12"/>
  <c r="S33" i="12"/>
  <c r="S34" i="12"/>
  <c r="S35" i="12"/>
  <c r="S36" i="12"/>
  <c r="S37" i="12"/>
  <c r="S38" i="12"/>
  <c r="S39" i="12"/>
  <c r="S40" i="12"/>
  <c r="S41" i="12"/>
  <c r="S42" i="12"/>
  <c r="S43" i="12"/>
  <c r="S44" i="12"/>
  <c r="S45" i="12"/>
  <c r="T28" i="12"/>
  <c r="T29" i="12"/>
  <c r="T30" i="12"/>
  <c r="T31" i="12"/>
  <c r="T32" i="12"/>
  <c r="T33" i="12"/>
  <c r="T34" i="12"/>
  <c r="T35" i="12"/>
  <c r="T36" i="12"/>
  <c r="T37" i="12"/>
  <c r="T38" i="12"/>
  <c r="T39" i="12"/>
  <c r="T40" i="12"/>
  <c r="T41" i="12"/>
  <c r="T42" i="12"/>
  <c r="T43" i="12"/>
  <c r="T44" i="12"/>
  <c r="T45" i="12"/>
  <c r="A1" i="199"/>
  <c r="L29" i="12"/>
  <c r="L30" i="12"/>
  <c r="L31" i="12"/>
  <c r="L32" i="12"/>
  <c r="L33" i="12"/>
  <c r="L36" i="12"/>
  <c r="L37" i="12"/>
  <c r="L39" i="12"/>
  <c r="L41" i="12"/>
  <c r="L42" i="12"/>
  <c r="L43" i="12"/>
  <c r="L44" i="12"/>
  <c r="L45" i="12"/>
  <c r="P7" i="12"/>
  <c r="P8" i="12"/>
  <c r="P9" i="12"/>
  <c r="P10" i="12"/>
  <c r="P11" i="12"/>
  <c r="P12" i="12"/>
  <c r="P13" i="12"/>
  <c r="P14" i="12"/>
  <c r="P15" i="12"/>
  <c r="P16" i="12"/>
  <c r="P17" i="12"/>
  <c r="P18" i="12"/>
  <c r="P19" i="12"/>
  <c r="P20" i="12"/>
  <c r="P21" i="12"/>
  <c r="J28" i="12"/>
  <c r="J29" i="12"/>
  <c r="J30" i="12"/>
  <c r="J31" i="12"/>
  <c r="J32" i="12"/>
  <c r="J33" i="12"/>
  <c r="J34" i="12"/>
  <c r="J35" i="12"/>
  <c r="J36" i="12"/>
  <c r="J37" i="12"/>
  <c r="J38" i="12"/>
  <c r="J39" i="12"/>
  <c r="J40" i="12"/>
  <c r="J41" i="12"/>
  <c r="J42" i="12"/>
  <c r="J43" i="12"/>
  <c r="J44" i="12"/>
  <c r="J45" i="12"/>
  <c r="Q7" i="12"/>
  <c r="Q8" i="12"/>
  <c r="Q9" i="12"/>
  <c r="Q10" i="12"/>
  <c r="Q11" i="12"/>
  <c r="Q12" i="12"/>
  <c r="Q13" i="12"/>
  <c r="Q14" i="12"/>
  <c r="Q15" i="12"/>
  <c r="Q16" i="12"/>
  <c r="Q17" i="12"/>
  <c r="Q18" i="12"/>
  <c r="Q19" i="12"/>
  <c r="Q20" i="12"/>
  <c r="Q21" i="12"/>
  <c r="F3" i="12"/>
  <c r="C14" i="199"/>
  <c r="F2" i="12"/>
  <c r="D14" i="199"/>
  <c r="M7" i="12"/>
  <c r="M8" i="12"/>
  <c r="M9" i="12"/>
  <c r="M10" i="12"/>
  <c r="M11" i="12"/>
  <c r="M12" i="12"/>
  <c r="M13" i="12"/>
  <c r="M14" i="12"/>
  <c r="M15" i="12"/>
  <c r="M16" i="12"/>
  <c r="M17" i="12"/>
  <c r="M18" i="12"/>
  <c r="M19" i="12"/>
  <c r="M20" i="12"/>
  <c r="M21" i="12"/>
  <c r="M25" i="12"/>
  <c r="D18" i="199"/>
  <c r="U8" i="12"/>
  <c r="U13" i="12"/>
  <c r="U14" i="12"/>
  <c r="U15" i="12"/>
  <c r="AK29" i="12"/>
  <c r="AK30" i="12"/>
  <c r="AK31" i="12"/>
  <c r="AK32" i="12"/>
  <c r="AK33" i="12"/>
  <c r="AK36" i="12"/>
  <c r="AK37" i="12"/>
  <c r="AK39" i="12"/>
  <c r="AK41" i="12"/>
  <c r="AK42" i="12"/>
  <c r="AK43" i="12"/>
  <c r="AK44" i="12"/>
  <c r="AK45" i="12"/>
  <c r="A34" i="199"/>
  <c r="A38" i="199"/>
  <c r="A40" i="199"/>
  <c r="A42" i="199"/>
  <c r="A43" i="199"/>
  <c r="A45" i="199"/>
  <c r="A47" i="199"/>
  <c r="A49" i="199"/>
  <c r="A51" i="199"/>
  <c r="A53" i="199"/>
  <c r="A55" i="199"/>
  <c r="A57" i="199"/>
  <c r="A59" i="199"/>
  <c r="A61" i="199"/>
  <c r="A63" i="199"/>
  <c r="B1" i="69"/>
  <c r="AC1" i="69"/>
  <c r="AD1" i="69"/>
  <c r="AE1" i="69"/>
  <c r="AF1" i="69"/>
  <c r="BJ1" i="69"/>
  <c r="BK1" i="69"/>
  <c r="BL1" i="69"/>
  <c r="BM1" i="69"/>
  <c r="BN1" i="69"/>
  <c r="BO1" i="69"/>
  <c r="CS1" i="69"/>
  <c r="B2" i="69"/>
  <c r="C2" i="69"/>
  <c r="D2" i="69"/>
  <c r="E2" i="69"/>
  <c r="F2" i="69"/>
  <c r="G2" i="69"/>
  <c r="H2" i="69"/>
  <c r="I2" i="69"/>
  <c r="J2" i="69"/>
  <c r="K2" i="69"/>
  <c r="L2" i="69"/>
  <c r="M2" i="69"/>
  <c r="N2" i="69"/>
  <c r="O2" i="69"/>
  <c r="P2" i="69"/>
  <c r="Q2" i="69"/>
  <c r="R2" i="69"/>
  <c r="S2" i="69"/>
  <c r="T2" i="69"/>
  <c r="U2" i="69"/>
  <c r="V2" i="69"/>
  <c r="W2" i="69"/>
  <c r="X2" i="69"/>
  <c r="Y2" i="69"/>
  <c r="Z2" i="69"/>
  <c r="AA2" i="69"/>
  <c r="AC2" i="69"/>
  <c r="AD2" i="69"/>
  <c r="AE2" i="69"/>
  <c r="AF2" i="69"/>
  <c r="AG2" i="69"/>
  <c r="AH2" i="69"/>
  <c r="AI2" i="69"/>
  <c r="AJ2" i="69"/>
  <c r="AK2" i="69"/>
  <c r="AL2" i="69"/>
  <c r="AM2" i="69"/>
  <c r="AN2" i="69"/>
  <c r="AO2" i="69"/>
  <c r="AP2" i="69"/>
  <c r="AQ2" i="69"/>
  <c r="AR2" i="69"/>
  <c r="AS2" i="69"/>
  <c r="AT2" i="69"/>
  <c r="AU2" i="69"/>
  <c r="AV2" i="69"/>
  <c r="AW2" i="69"/>
  <c r="AX2" i="69"/>
  <c r="AY2" i="69"/>
  <c r="AZ2" i="69"/>
  <c r="BA2" i="69"/>
  <c r="BB2" i="69"/>
  <c r="BC2" i="69"/>
  <c r="BD2" i="69"/>
  <c r="BE2" i="69"/>
  <c r="BF2" i="69"/>
  <c r="BG2" i="69"/>
  <c r="BH2" i="69"/>
  <c r="BI2" i="69"/>
  <c r="BJ2" i="69"/>
  <c r="BK2" i="69"/>
  <c r="BL2" i="69"/>
  <c r="BM2" i="69"/>
  <c r="BN2" i="69"/>
  <c r="BO2" i="69"/>
  <c r="BP2" i="69"/>
  <c r="BQ2" i="69"/>
  <c r="BR2" i="69"/>
  <c r="BS2" i="69"/>
  <c r="BT2" i="69"/>
  <c r="BU2" i="69"/>
  <c r="BV2" i="69"/>
  <c r="BW2" i="69"/>
  <c r="BX2" i="69"/>
  <c r="BY2" i="69"/>
  <c r="BZ2" i="69"/>
  <c r="CA2" i="69"/>
  <c r="CB2" i="69"/>
  <c r="CC2" i="69"/>
  <c r="CD2" i="69"/>
  <c r="CE2" i="69"/>
  <c r="CF2" i="69"/>
  <c r="CG2" i="69"/>
  <c r="CH2" i="69"/>
  <c r="CI2" i="69"/>
  <c r="CJ2" i="69"/>
  <c r="CK2" i="69"/>
  <c r="CL2" i="69"/>
  <c r="CM2" i="69"/>
  <c r="CN2" i="69"/>
  <c r="CO2" i="69"/>
  <c r="CP2" i="69"/>
  <c r="A7" i="12"/>
  <c r="B3" i="69"/>
  <c r="CQ3" i="69"/>
  <c r="C7" i="12"/>
  <c r="D3" i="69"/>
  <c r="E3" i="69"/>
  <c r="F3" i="69"/>
  <c r="G3" i="69"/>
  <c r="H3" i="69"/>
  <c r="I3" i="69"/>
  <c r="I7" i="12"/>
  <c r="J3" i="69"/>
  <c r="K3" i="69"/>
  <c r="L3" i="69"/>
  <c r="M3" i="69"/>
  <c r="N3" i="69"/>
  <c r="N7" i="12"/>
  <c r="O3" i="69"/>
  <c r="O7" i="12"/>
  <c r="P3" i="69"/>
  <c r="Q3" i="69"/>
  <c r="R3" i="69"/>
  <c r="S3" i="69"/>
  <c r="T3" i="69"/>
  <c r="U3" i="69"/>
  <c r="V3" i="69"/>
  <c r="V7" i="12"/>
  <c r="W3" i="69"/>
  <c r="X3" i="69"/>
  <c r="X24" i="69"/>
  <c r="Y3" i="69"/>
  <c r="Z3" i="69"/>
  <c r="AA3" i="69"/>
  <c r="AC3" i="69"/>
  <c r="AB7" i="12"/>
  <c r="AD3" i="69"/>
  <c r="AC7" i="12"/>
  <c r="AE3" i="69"/>
  <c r="AE24" i="69"/>
  <c r="AD7" i="12"/>
  <c r="AF3" i="69"/>
  <c r="C28" i="12"/>
  <c r="AG3" i="69"/>
  <c r="AG24" i="69"/>
  <c r="D28" i="12"/>
  <c r="AH3" i="69"/>
  <c r="E28" i="12"/>
  <c r="AI3" i="69"/>
  <c r="AK3" i="69"/>
  <c r="AL3" i="69"/>
  <c r="AN3" i="69"/>
  <c r="AP3" i="69"/>
  <c r="AQ3" i="69"/>
  <c r="N28" i="12"/>
  <c r="AR3" i="69"/>
  <c r="AR24" i="69"/>
  <c r="AS3" i="69"/>
  <c r="AT3" i="69"/>
  <c r="AU3" i="69"/>
  <c r="R28" i="12"/>
  <c r="AV3" i="69"/>
  <c r="AW3" i="69"/>
  <c r="AX3" i="69"/>
  <c r="U28" i="12"/>
  <c r="AY3" i="69"/>
  <c r="AZ3" i="69"/>
  <c r="BA3" i="69"/>
  <c r="Y28" i="12"/>
  <c r="BB3" i="69"/>
  <c r="BC3" i="69"/>
  <c r="AA28" i="12"/>
  <c r="BD3" i="69"/>
  <c r="AB28" i="12"/>
  <c r="BE3" i="69"/>
  <c r="BF3" i="69"/>
  <c r="BG3" i="69"/>
  <c r="BH3" i="69"/>
  <c r="BI3" i="69"/>
  <c r="BJ3" i="69"/>
  <c r="AH28" i="12"/>
  <c r="BK3" i="69"/>
  <c r="AD49" i="12"/>
  <c r="BL3" i="69"/>
  <c r="AE49" i="12"/>
  <c r="BM3" i="69"/>
  <c r="BN3" i="69"/>
  <c r="BQ3" i="69"/>
  <c r="R29" i="12"/>
  <c r="R31" i="12"/>
  <c r="R32" i="12"/>
  <c r="R38" i="12"/>
  <c r="M29" i="12"/>
  <c r="M30" i="12"/>
  <c r="M31" i="12"/>
  <c r="M32" i="12"/>
  <c r="M33" i="12"/>
  <c r="M36" i="12"/>
  <c r="M37" i="12"/>
  <c r="M39" i="12"/>
  <c r="M45" i="12"/>
  <c r="AG7" i="12"/>
  <c r="CT3" i="69"/>
  <c r="B28" i="12"/>
  <c r="AJ28" i="12"/>
  <c r="CW3" i="69"/>
  <c r="DA3" i="69"/>
  <c r="CY3" i="69"/>
  <c r="A8" i="12"/>
  <c r="B4" i="69"/>
  <c r="C8" i="12"/>
  <c r="D4" i="69"/>
  <c r="E4" i="69"/>
  <c r="F4" i="69"/>
  <c r="G4" i="69"/>
  <c r="H4" i="69"/>
  <c r="I4" i="69"/>
  <c r="I8" i="12"/>
  <c r="J4" i="69"/>
  <c r="K4" i="69"/>
  <c r="L4" i="69"/>
  <c r="M4" i="69"/>
  <c r="N4" i="69"/>
  <c r="N8" i="12"/>
  <c r="O4" i="69"/>
  <c r="O8" i="12"/>
  <c r="P4" i="69"/>
  <c r="Q4" i="69"/>
  <c r="R4" i="69"/>
  <c r="S4" i="69"/>
  <c r="T4" i="69"/>
  <c r="U4" i="69"/>
  <c r="V4" i="69"/>
  <c r="V8" i="12"/>
  <c r="W4" i="69"/>
  <c r="X4" i="69"/>
  <c r="Y4" i="69"/>
  <c r="Z4" i="69"/>
  <c r="AA4" i="69"/>
  <c r="AC4" i="69"/>
  <c r="AB8" i="12"/>
  <c r="AD4" i="69"/>
  <c r="AD25" i="69"/>
  <c r="AC8" i="12"/>
  <c r="AE4" i="69"/>
  <c r="AD8" i="12"/>
  <c r="AF4" i="69"/>
  <c r="AF25" i="69"/>
  <c r="C29" i="12"/>
  <c r="AG4" i="69"/>
  <c r="D29" i="12"/>
  <c r="AH4" i="69"/>
  <c r="AH25" i="69"/>
  <c r="E29" i="12"/>
  <c r="AI4" i="69"/>
  <c r="AK4" i="69"/>
  <c r="AL4" i="69"/>
  <c r="AM4" i="69"/>
  <c r="DC4" i="69"/>
  <c r="AN4" i="69"/>
  <c r="AO4" i="69"/>
  <c r="AP4" i="69"/>
  <c r="AQ4" i="69"/>
  <c r="N29" i="12"/>
  <c r="AR4" i="69"/>
  <c r="AS4" i="69"/>
  <c r="AT4" i="69"/>
  <c r="AU4" i="69"/>
  <c r="AV4" i="69"/>
  <c r="AW4" i="69"/>
  <c r="AX4" i="69"/>
  <c r="U29" i="12"/>
  <c r="AY4" i="69"/>
  <c r="AZ4" i="69"/>
  <c r="BA4" i="69"/>
  <c r="Y29" i="12"/>
  <c r="BB4" i="69"/>
  <c r="BC4" i="69"/>
  <c r="BC25" i="69"/>
  <c r="AA29" i="12"/>
  <c r="BD4" i="69"/>
  <c r="AB29" i="12"/>
  <c r="BE4" i="69"/>
  <c r="AC29" i="12"/>
  <c r="BF4" i="69"/>
  <c r="BG4" i="69"/>
  <c r="BH4" i="69"/>
  <c r="BI4" i="69"/>
  <c r="BJ4" i="69"/>
  <c r="AH29" i="12"/>
  <c r="BK4" i="69"/>
  <c r="BK25" i="69"/>
  <c r="AD50" i="12"/>
  <c r="BL4" i="69"/>
  <c r="AE50" i="12"/>
  <c r="BM4" i="69"/>
  <c r="BN4" i="69"/>
  <c r="BQ4" i="69"/>
  <c r="CQ4" i="69"/>
  <c r="CR4" i="69"/>
  <c r="AG8" i="12"/>
  <c r="CT4" i="69"/>
  <c r="B29" i="12"/>
  <c r="AJ29" i="12"/>
  <c r="CW4" i="69"/>
  <c r="DA4" i="69"/>
  <c r="CY4" i="69"/>
  <c r="DD4" i="69"/>
  <c r="A9" i="12"/>
  <c r="B5" i="69"/>
  <c r="CQ5" i="69"/>
  <c r="C9" i="12"/>
  <c r="D5" i="69"/>
  <c r="E5" i="69"/>
  <c r="F5" i="69"/>
  <c r="G5" i="69"/>
  <c r="H5" i="69"/>
  <c r="I5" i="69"/>
  <c r="I9" i="12"/>
  <c r="J5" i="69"/>
  <c r="K5" i="69"/>
  <c r="L5" i="69"/>
  <c r="M5" i="69"/>
  <c r="N5" i="69"/>
  <c r="N9" i="12"/>
  <c r="O5" i="69"/>
  <c r="O9" i="12"/>
  <c r="P5" i="69"/>
  <c r="Q5" i="69"/>
  <c r="R5" i="69"/>
  <c r="S5" i="69"/>
  <c r="T5" i="69"/>
  <c r="U5" i="69"/>
  <c r="V5" i="69"/>
  <c r="V9" i="12"/>
  <c r="W5" i="69"/>
  <c r="X5" i="69"/>
  <c r="Y5" i="69"/>
  <c r="Z5" i="69"/>
  <c r="AA5" i="69"/>
  <c r="AC5" i="69"/>
  <c r="AB9" i="12"/>
  <c r="AD5" i="69"/>
  <c r="AD26" i="69"/>
  <c r="AC9" i="12"/>
  <c r="AE5" i="69"/>
  <c r="AD9" i="12"/>
  <c r="AF5" i="69"/>
  <c r="AF26" i="69"/>
  <c r="C30" i="12"/>
  <c r="AG5" i="69"/>
  <c r="D30" i="12"/>
  <c r="AH5" i="69"/>
  <c r="E30" i="12"/>
  <c r="AI5" i="69"/>
  <c r="AK5" i="69"/>
  <c r="AL5" i="69"/>
  <c r="AM5" i="69"/>
  <c r="AN5" i="69"/>
  <c r="AO5" i="69"/>
  <c r="DD5" i="69"/>
  <c r="AP5" i="69"/>
  <c r="AQ5" i="69"/>
  <c r="N30" i="12"/>
  <c r="AR5" i="69"/>
  <c r="AS5" i="69"/>
  <c r="AT5" i="69"/>
  <c r="AU5" i="69"/>
  <c r="R30" i="12"/>
  <c r="AV5" i="69"/>
  <c r="AW5" i="69"/>
  <c r="AX5" i="69"/>
  <c r="U30" i="12"/>
  <c r="AY5" i="69"/>
  <c r="AZ5" i="69"/>
  <c r="BA5" i="69"/>
  <c r="Y30" i="12"/>
  <c r="BB5" i="69"/>
  <c r="BC5" i="69"/>
  <c r="AA30" i="12"/>
  <c r="BD5" i="69"/>
  <c r="AB30" i="12"/>
  <c r="BE5" i="69"/>
  <c r="AC30" i="12"/>
  <c r="BF5" i="69"/>
  <c r="BG5" i="69"/>
  <c r="BH5" i="69"/>
  <c r="BI5" i="69"/>
  <c r="BJ5" i="69"/>
  <c r="AH30" i="12"/>
  <c r="BK5" i="69"/>
  <c r="AD51" i="12"/>
  <c r="BL5" i="69"/>
  <c r="AE51" i="12"/>
  <c r="BM5" i="69"/>
  <c r="BN5" i="69"/>
  <c r="BQ5" i="69"/>
  <c r="CR5" i="69"/>
  <c r="AG9" i="12"/>
  <c r="CT5" i="69"/>
  <c r="B30" i="12"/>
  <c r="AJ30" i="12"/>
  <c r="CW5" i="69"/>
  <c r="DA5" i="69"/>
  <c r="CY5" i="69"/>
  <c r="DC5" i="69"/>
  <c r="A10" i="12"/>
  <c r="B6" i="69"/>
  <c r="C10" i="12"/>
  <c r="D6" i="69"/>
  <c r="E6" i="69"/>
  <c r="F6" i="69"/>
  <c r="G6" i="69"/>
  <c r="H6" i="69"/>
  <c r="I6" i="69"/>
  <c r="I10" i="12"/>
  <c r="J6" i="69"/>
  <c r="J27" i="69"/>
  <c r="K6" i="69"/>
  <c r="L6" i="69"/>
  <c r="M6" i="69"/>
  <c r="N6" i="69"/>
  <c r="N10" i="12"/>
  <c r="O6" i="69"/>
  <c r="O10" i="12"/>
  <c r="P6" i="69"/>
  <c r="P27" i="69"/>
  <c r="P20" i="69"/>
  <c r="P41" i="69"/>
  <c r="P24" i="69"/>
  <c r="P25" i="69"/>
  <c r="P26" i="69"/>
  <c r="O11" i="12"/>
  <c r="P7" i="69"/>
  <c r="P28" i="69"/>
  <c r="O12" i="12"/>
  <c r="P8" i="69"/>
  <c r="P29" i="69"/>
  <c r="O13" i="12"/>
  <c r="P9" i="69"/>
  <c r="P30" i="69"/>
  <c r="O14" i="12"/>
  <c r="P10" i="69"/>
  <c r="P31" i="69"/>
  <c r="O15" i="12"/>
  <c r="P11" i="69"/>
  <c r="P32" i="69"/>
  <c r="O16" i="12"/>
  <c r="P12" i="69"/>
  <c r="P33" i="69"/>
  <c r="O17" i="12"/>
  <c r="P13" i="69"/>
  <c r="P34" i="69"/>
  <c r="O18" i="12"/>
  <c r="P14" i="69"/>
  <c r="P35" i="69"/>
  <c r="O19" i="12"/>
  <c r="P15" i="69"/>
  <c r="P36" i="69"/>
  <c r="O20" i="12"/>
  <c r="P16" i="69"/>
  <c r="P37" i="69"/>
  <c r="O21" i="12"/>
  <c r="P17" i="69"/>
  <c r="P38" i="69"/>
  <c r="P18" i="69"/>
  <c r="P39" i="69"/>
  <c r="P19" i="69"/>
  <c r="P40" i="69"/>
  <c r="P62" i="69"/>
  <c r="Q6" i="69"/>
  <c r="R6" i="69"/>
  <c r="S6" i="69"/>
  <c r="T6" i="69"/>
  <c r="U6" i="69"/>
  <c r="V6" i="69"/>
  <c r="V10" i="12"/>
  <c r="W6" i="69"/>
  <c r="X6" i="69"/>
  <c r="Y6" i="69"/>
  <c r="Z6" i="69"/>
  <c r="AA6" i="69"/>
  <c r="AC6" i="69"/>
  <c r="AB10" i="12"/>
  <c r="AD6" i="69"/>
  <c r="AC10" i="12"/>
  <c r="AE6" i="69"/>
  <c r="AD10" i="12"/>
  <c r="AF6" i="69"/>
  <c r="C31" i="12"/>
  <c r="AG6" i="69"/>
  <c r="D31" i="12"/>
  <c r="AH6" i="69"/>
  <c r="E31" i="12"/>
  <c r="AI6" i="69"/>
  <c r="AI27" i="69"/>
  <c r="AK6" i="69"/>
  <c r="AL6" i="69"/>
  <c r="AM6" i="69"/>
  <c r="AN6" i="69"/>
  <c r="AO6" i="69"/>
  <c r="DD6" i="69"/>
  <c r="AP6" i="69"/>
  <c r="AQ6" i="69"/>
  <c r="N31" i="12"/>
  <c r="AR6" i="69"/>
  <c r="AS6" i="69"/>
  <c r="AT6" i="69"/>
  <c r="AU6" i="69"/>
  <c r="AV6" i="69"/>
  <c r="AW6" i="69"/>
  <c r="AX6" i="69"/>
  <c r="U31" i="12"/>
  <c r="AY6" i="69"/>
  <c r="AZ6" i="69"/>
  <c r="BA6" i="69"/>
  <c r="Y31" i="12"/>
  <c r="BB6" i="69"/>
  <c r="AA31" i="12"/>
  <c r="BD6" i="69"/>
  <c r="AB31" i="12"/>
  <c r="BE6" i="69"/>
  <c r="BE27" i="69"/>
  <c r="AC31" i="12"/>
  <c r="BF6" i="69"/>
  <c r="BG6" i="69"/>
  <c r="BH6" i="69"/>
  <c r="BI6" i="69"/>
  <c r="BJ6" i="69"/>
  <c r="AH31" i="12"/>
  <c r="BK6" i="69"/>
  <c r="AD52" i="12"/>
  <c r="BL6" i="69"/>
  <c r="AE52" i="12"/>
  <c r="BM6" i="69"/>
  <c r="BN6" i="69"/>
  <c r="BQ6" i="69"/>
  <c r="CQ6" i="69"/>
  <c r="CR6" i="69"/>
  <c r="AG10" i="12"/>
  <c r="CT6" i="69"/>
  <c r="B31" i="12"/>
  <c r="AJ31" i="12"/>
  <c r="CW6" i="69"/>
  <c r="DA6" i="69"/>
  <c r="CY6" i="69"/>
  <c r="DC6" i="69"/>
  <c r="A11" i="12"/>
  <c r="B7" i="69"/>
  <c r="CR7" i="69"/>
  <c r="C11" i="12"/>
  <c r="D7" i="69"/>
  <c r="D28" i="69"/>
  <c r="D49" i="69"/>
  <c r="E7" i="69"/>
  <c r="F7" i="69"/>
  <c r="G7" i="69"/>
  <c r="H7" i="69"/>
  <c r="I7" i="69"/>
  <c r="I11" i="12"/>
  <c r="J7" i="69"/>
  <c r="K7" i="69"/>
  <c r="L7" i="69"/>
  <c r="M7" i="69"/>
  <c r="N7" i="69"/>
  <c r="N11" i="12"/>
  <c r="O7" i="69"/>
  <c r="O28" i="69"/>
  <c r="Q7" i="69"/>
  <c r="R7" i="69"/>
  <c r="S7" i="69"/>
  <c r="T7" i="69"/>
  <c r="U7" i="69"/>
  <c r="V7" i="69"/>
  <c r="V11" i="12"/>
  <c r="W7" i="69"/>
  <c r="X7" i="69"/>
  <c r="Y7" i="69"/>
  <c r="Z7" i="69"/>
  <c r="AA7" i="69"/>
  <c r="AC7" i="69"/>
  <c r="AB11" i="12"/>
  <c r="AD7" i="69"/>
  <c r="AC11" i="12"/>
  <c r="AE7" i="69"/>
  <c r="AD11" i="12"/>
  <c r="AF7" i="69"/>
  <c r="C32" i="12"/>
  <c r="AG7" i="69"/>
  <c r="D32" i="12"/>
  <c r="AH7" i="69"/>
  <c r="E32" i="12"/>
  <c r="AI7" i="69"/>
  <c r="AK7" i="69"/>
  <c r="AL7" i="69"/>
  <c r="AM7" i="69"/>
  <c r="AN7" i="69"/>
  <c r="AO7" i="69"/>
  <c r="DD7" i="69"/>
  <c r="AP7" i="69"/>
  <c r="AQ7" i="69"/>
  <c r="N32" i="12"/>
  <c r="AR7" i="69"/>
  <c r="AR28" i="69"/>
  <c r="AS7" i="69"/>
  <c r="AT7" i="69"/>
  <c r="AU7" i="69"/>
  <c r="AV7" i="69"/>
  <c r="AW7" i="69"/>
  <c r="AX7" i="69"/>
  <c r="U32" i="12"/>
  <c r="AY7" i="69"/>
  <c r="AY28" i="69"/>
  <c r="AZ7" i="69"/>
  <c r="BA7" i="69"/>
  <c r="Y32" i="12"/>
  <c r="BB7" i="69"/>
  <c r="BB28" i="69"/>
  <c r="BC7" i="69"/>
  <c r="AA32" i="12"/>
  <c r="BD7" i="69"/>
  <c r="AB32" i="12"/>
  <c r="BE7" i="69"/>
  <c r="AC32" i="12"/>
  <c r="BF7" i="69"/>
  <c r="BG7" i="69"/>
  <c r="BH7" i="69"/>
  <c r="BI7" i="69"/>
  <c r="BJ7" i="69"/>
  <c r="AH32" i="12"/>
  <c r="BK7" i="69"/>
  <c r="AD53" i="12"/>
  <c r="BL7" i="69"/>
  <c r="AE53" i="12"/>
  <c r="BM7" i="69"/>
  <c r="BN7" i="69"/>
  <c r="BQ7" i="69"/>
  <c r="CQ7" i="69"/>
  <c r="AG11" i="12"/>
  <c r="CT7" i="69"/>
  <c r="B32" i="12"/>
  <c r="AJ32" i="12"/>
  <c r="CW7" i="69"/>
  <c r="DA7" i="69"/>
  <c r="CY7" i="69"/>
  <c r="DC7" i="69"/>
  <c r="A12" i="12"/>
  <c r="B8" i="69"/>
  <c r="CQ8" i="69"/>
  <c r="C12" i="12"/>
  <c r="D8" i="69"/>
  <c r="E8" i="69"/>
  <c r="F8" i="69"/>
  <c r="G8" i="69"/>
  <c r="H8" i="69"/>
  <c r="I8" i="69"/>
  <c r="I12" i="12"/>
  <c r="J8" i="69"/>
  <c r="K8" i="69"/>
  <c r="L8" i="69"/>
  <c r="M8" i="69"/>
  <c r="N8" i="69"/>
  <c r="N12" i="12"/>
  <c r="O8" i="69"/>
  <c r="Q8" i="69"/>
  <c r="R8" i="69"/>
  <c r="S8" i="69"/>
  <c r="T8" i="69"/>
  <c r="U8" i="69"/>
  <c r="V8" i="69"/>
  <c r="V12" i="12"/>
  <c r="W8" i="69"/>
  <c r="X8" i="69"/>
  <c r="Y8" i="69"/>
  <c r="Z8" i="69"/>
  <c r="AA8" i="69"/>
  <c r="AC8" i="69"/>
  <c r="AB12" i="12"/>
  <c r="AD8" i="69"/>
  <c r="AC12" i="12"/>
  <c r="AE8" i="69"/>
  <c r="AD12" i="12"/>
  <c r="AF8" i="69"/>
  <c r="C33" i="12"/>
  <c r="AG8" i="69"/>
  <c r="AG29" i="69"/>
  <c r="D33" i="12"/>
  <c r="AH8" i="69"/>
  <c r="E33" i="12"/>
  <c r="AI8" i="69"/>
  <c r="AI29" i="69"/>
  <c r="AK8" i="69"/>
  <c r="AL8" i="69"/>
  <c r="AM8" i="69"/>
  <c r="DC8" i="69"/>
  <c r="AN8" i="69"/>
  <c r="AO8" i="69"/>
  <c r="AP8" i="69"/>
  <c r="AQ8" i="69"/>
  <c r="N33" i="12"/>
  <c r="AR8" i="69"/>
  <c r="AS8" i="69"/>
  <c r="AT8" i="69"/>
  <c r="AU8" i="69"/>
  <c r="R33" i="12"/>
  <c r="AV8" i="69"/>
  <c r="AW8" i="69"/>
  <c r="AX8" i="69"/>
  <c r="U33" i="12"/>
  <c r="AY8" i="69"/>
  <c r="AZ8" i="69"/>
  <c r="BA8" i="69"/>
  <c r="Y33" i="12"/>
  <c r="BB8" i="69"/>
  <c r="AC33" i="12"/>
  <c r="AA33" i="12"/>
  <c r="BD8" i="69"/>
  <c r="AB33" i="12"/>
  <c r="BE8" i="69"/>
  <c r="BF8" i="69"/>
  <c r="BG8" i="69"/>
  <c r="BH8" i="69"/>
  <c r="BI8" i="69"/>
  <c r="BJ8" i="69"/>
  <c r="AH33" i="12"/>
  <c r="BK8" i="69"/>
  <c r="AD54" i="12"/>
  <c r="BL8" i="69"/>
  <c r="AE54" i="12"/>
  <c r="BM8" i="69"/>
  <c r="BN8" i="69"/>
  <c r="BQ8" i="69"/>
  <c r="CR8" i="69"/>
  <c r="AG12" i="12"/>
  <c r="CT8" i="69"/>
  <c r="B33" i="12"/>
  <c r="AJ33" i="12"/>
  <c r="CW8" i="69"/>
  <c r="DA8" i="69"/>
  <c r="CY8" i="69"/>
  <c r="DD8" i="69"/>
  <c r="A13" i="12"/>
  <c r="B9" i="69"/>
  <c r="CR9" i="69"/>
  <c r="C13" i="12"/>
  <c r="D9" i="69"/>
  <c r="E9" i="69"/>
  <c r="F9" i="69"/>
  <c r="G9" i="69"/>
  <c r="H9" i="69"/>
  <c r="I9" i="69"/>
  <c r="I13" i="12"/>
  <c r="J9" i="69"/>
  <c r="K9" i="69"/>
  <c r="L9" i="69"/>
  <c r="M9" i="69"/>
  <c r="N9" i="69"/>
  <c r="N13" i="12"/>
  <c r="O9" i="69"/>
  <c r="Q9" i="69"/>
  <c r="R9" i="69"/>
  <c r="S9" i="69"/>
  <c r="T9" i="69"/>
  <c r="U9" i="69"/>
  <c r="V9" i="69"/>
  <c r="V13" i="12"/>
  <c r="W9" i="69"/>
  <c r="W30" i="69"/>
  <c r="X9" i="69"/>
  <c r="Y9" i="69"/>
  <c r="Z9" i="69"/>
  <c r="AA9" i="69"/>
  <c r="AC9" i="69"/>
  <c r="AB13" i="12"/>
  <c r="AD9" i="69"/>
  <c r="AC13" i="12"/>
  <c r="AE9" i="69"/>
  <c r="AD13" i="12"/>
  <c r="AF9" i="69"/>
  <c r="C34" i="12"/>
  <c r="AG9" i="69"/>
  <c r="D34" i="12"/>
  <c r="AH9" i="69"/>
  <c r="AH30" i="69"/>
  <c r="E34" i="12"/>
  <c r="AI9" i="69"/>
  <c r="AK9" i="69"/>
  <c r="AL9" i="69"/>
  <c r="AN9" i="69"/>
  <c r="AP9" i="69"/>
  <c r="AQ9" i="69"/>
  <c r="N34" i="12"/>
  <c r="AR9" i="69"/>
  <c r="AS9" i="69"/>
  <c r="AT9" i="69"/>
  <c r="AU9" i="69"/>
  <c r="R34" i="12"/>
  <c r="AV9" i="69"/>
  <c r="AW9" i="69"/>
  <c r="AX9" i="69"/>
  <c r="U34" i="12"/>
  <c r="AY9" i="69"/>
  <c r="AZ9" i="69"/>
  <c r="BA9" i="69"/>
  <c r="Y34" i="12"/>
  <c r="BB9" i="69"/>
  <c r="BC9" i="69"/>
  <c r="AA34" i="12"/>
  <c r="BD9" i="69"/>
  <c r="AB34" i="12"/>
  <c r="BE9" i="69"/>
  <c r="BE30" i="69"/>
  <c r="BF9" i="69"/>
  <c r="BG9" i="69"/>
  <c r="BH9" i="69"/>
  <c r="BI9" i="69"/>
  <c r="BJ9" i="69"/>
  <c r="AH34" i="12"/>
  <c r="BK9" i="69"/>
  <c r="AD55" i="12"/>
  <c r="BL9" i="69"/>
  <c r="AE55" i="12"/>
  <c r="BM9" i="69"/>
  <c r="BM30" i="69"/>
  <c r="BN9" i="69"/>
  <c r="BQ9" i="69"/>
  <c r="CQ9" i="69"/>
  <c r="AG13" i="12"/>
  <c r="CT9" i="69"/>
  <c r="B34" i="12"/>
  <c r="AJ34" i="12"/>
  <c r="CW9" i="69"/>
  <c r="DA9" i="69"/>
  <c r="CY9" i="69"/>
  <c r="A14" i="12"/>
  <c r="B10" i="69"/>
  <c r="CQ10" i="69"/>
  <c r="CR10" i="69"/>
  <c r="C14" i="12"/>
  <c r="D10" i="69"/>
  <c r="E10" i="69"/>
  <c r="F10" i="69"/>
  <c r="G10" i="69"/>
  <c r="H10" i="69"/>
  <c r="I10" i="69"/>
  <c r="I14" i="12"/>
  <c r="J10" i="69"/>
  <c r="K10" i="69"/>
  <c r="L10" i="69"/>
  <c r="M10" i="69"/>
  <c r="N10" i="69"/>
  <c r="N14" i="12"/>
  <c r="O10" i="69"/>
  <c r="Q10" i="69"/>
  <c r="R10" i="69"/>
  <c r="S10" i="69"/>
  <c r="T10" i="69"/>
  <c r="U10" i="69"/>
  <c r="V10" i="69"/>
  <c r="V14" i="12"/>
  <c r="W10" i="69"/>
  <c r="X10" i="69"/>
  <c r="Y10" i="69"/>
  <c r="Z10" i="69"/>
  <c r="AA10" i="69"/>
  <c r="AC10" i="69"/>
  <c r="AB14" i="12"/>
  <c r="AD10" i="69"/>
  <c r="AC14" i="12"/>
  <c r="AE10" i="69"/>
  <c r="AD14" i="12"/>
  <c r="AF10" i="69"/>
  <c r="C35" i="12"/>
  <c r="AG10" i="69"/>
  <c r="D35" i="12"/>
  <c r="AH10" i="69"/>
  <c r="AH31" i="69"/>
  <c r="E35" i="12"/>
  <c r="AI10" i="69"/>
  <c r="AK10" i="69"/>
  <c r="AL10" i="69"/>
  <c r="AN10" i="69"/>
  <c r="AP10" i="69"/>
  <c r="AQ10" i="69"/>
  <c r="N35" i="12"/>
  <c r="AR10" i="69"/>
  <c r="AS10" i="69"/>
  <c r="AT10" i="69"/>
  <c r="AU10" i="69"/>
  <c r="R35" i="12"/>
  <c r="AV10" i="69"/>
  <c r="AV31" i="69"/>
  <c r="AW10" i="69"/>
  <c r="AX10" i="69"/>
  <c r="U35" i="12"/>
  <c r="AY10" i="69"/>
  <c r="AZ10" i="69"/>
  <c r="BA10" i="69"/>
  <c r="Y35" i="12"/>
  <c r="BB10" i="69"/>
  <c r="BC10" i="69"/>
  <c r="AA35" i="12"/>
  <c r="BD10" i="69"/>
  <c r="AB35" i="12"/>
  <c r="BE10" i="69"/>
  <c r="BF10" i="69"/>
  <c r="BG10" i="69"/>
  <c r="BH10" i="69"/>
  <c r="BI10" i="69"/>
  <c r="BJ10" i="69"/>
  <c r="AH35" i="12"/>
  <c r="BK10" i="69"/>
  <c r="AD56" i="12"/>
  <c r="BL10" i="69"/>
  <c r="AE56" i="12"/>
  <c r="BM10" i="69"/>
  <c r="BN10" i="69"/>
  <c r="BQ10" i="69"/>
  <c r="CY10" i="69"/>
  <c r="A15" i="12"/>
  <c r="B11" i="69"/>
  <c r="CQ11" i="69"/>
  <c r="CR11" i="69"/>
  <c r="C15" i="12"/>
  <c r="D11" i="69"/>
  <c r="E11" i="69"/>
  <c r="F11" i="69"/>
  <c r="G11" i="69"/>
  <c r="H11" i="69"/>
  <c r="I11" i="69"/>
  <c r="I15" i="12"/>
  <c r="J11" i="69"/>
  <c r="K11" i="69"/>
  <c r="L11" i="69"/>
  <c r="M11" i="69"/>
  <c r="N11" i="69"/>
  <c r="N15" i="12"/>
  <c r="O11" i="69"/>
  <c r="Q11" i="69"/>
  <c r="R11" i="69"/>
  <c r="S11" i="69"/>
  <c r="T11" i="69"/>
  <c r="U11" i="69"/>
  <c r="V11" i="69"/>
  <c r="V15" i="12"/>
  <c r="W11" i="69"/>
  <c r="X11" i="69"/>
  <c r="X32" i="69"/>
  <c r="Y11" i="69"/>
  <c r="Z11" i="69"/>
  <c r="AA11" i="69"/>
  <c r="AB15" i="12"/>
  <c r="AD11" i="69"/>
  <c r="AC15" i="12"/>
  <c r="AE11" i="69"/>
  <c r="AD15" i="12"/>
  <c r="AF11" i="69"/>
  <c r="C36" i="12"/>
  <c r="AG11" i="69"/>
  <c r="AG32" i="69"/>
  <c r="D36" i="12"/>
  <c r="AH11" i="69"/>
  <c r="E36" i="12"/>
  <c r="AI11" i="69"/>
  <c r="AK11" i="69"/>
  <c r="AL11" i="69"/>
  <c r="AM11" i="69"/>
  <c r="AN11" i="69"/>
  <c r="AO11" i="69"/>
  <c r="AP11" i="69"/>
  <c r="AQ11" i="69"/>
  <c r="N36" i="12"/>
  <c r="AR11" i="69"/>
  <c r="AS11" i="69"/>
  <c r="AT11" i="69"/>
  <c r="AU11" i="69"/>
  <c r="R36" i="12"/>
  <c r="AV11" i="69"/>
  <c r="AW11" i="69"/>
  <c r="AX11" i="69"/>
  <c r="U36" i="12"/>
  <c r="AY11" i="69"/>
  <c r="AZ11" i="69"/>
  <c r="BA11" i="69"/>
  <c r="Y36" i="12"/>
  <c r="BB11" i="69"/>
  <c r="BC11" i="69"/>
  <c r="AA36" i="12"/>
  <c r="BD11" i="69"/>
  <c r="BD32" i="69"/>
  <c r="AB36" i="12"/>
  <c r="BE11" i="69"/>
  <c r="AC36" i="12"/>
  <c r="BF11" i="69"/>
  <c r="BG11" i="69"/>
  <c r="BH11" i="69"/>
  <c r="BI11" i="69"/>
  <c r="BJ11" i="69"/>
  <c r="AH36" i="12"/>
  <c r="BK11" i="69"/>
  <c r="AD57" i="12"/>
  <c r="BL11" i="69"/>
  <c r="AE57" i="12"/>
  <c r="BM11" i="69"/>
  <c r="BN11" i="69"/>
  <c r="BQ11" i="69"/>
  <c r="AG15" i="12"/>
  <c r="CT11" i="69"/>
  <c r="B36" i="12"/>
  <c r="AJ36" i="12"/>
  <c r="CW11" i="69"/>
  <c r="DA11" i="69"/>
  <c r="CY11" i="69"/>
  <c r="DC11" i="69"/>
  <c r="DD11" i="69"/>
  <c r="A16" i="12"/>
  <c r="B12" i="69"/>
  <c r="C16" i="12"/>
  <c r="D12" i="69"/>
  <c r="E12" i="69"/>
  <c r="F12" i="69"/>
  <c r="G12" i="69"/>
  <c r="H12" i="69"/>
  <c r="I12" i="69"/>
  <c r="I16" i="12"/>
  <c r="J12" i="69"/>
  <c r="K12" i="69"/>
  <c r="L12" i="69"/>
  <c r="M12" i="69"/>
  <c r="N12" i="69"/>
  <c r="N16" i="12"/>
  <c r="O12" i="69"/>
  <c r="Q12" i="69"/>
  <c r="R12" i="69"/>
  <c r="S12" i="69"/>
  <c r="T12" i="69"/>
  <c r="U12" i="69"/>
  <c r="V12" i="69"/>
  <c r="V16" i="12"/>
  <c r="W12" i="69"/>
  <c r="X12" i="69"/>
  <c r="Y12" i="69"/>
  <c r="Z12" i="69"/>
  <c r="AA12" i="69"/>
  <c r="AB16" i="12"/>
  <c r="AD12" i="69"/>
  <c r="AC16" i="12"/>
  <c r="AE12" i="69"/>
  <c r="AE33" i="69"/>
  <c r="AD16" i="12"/>
  <c r="AF12" i="69"/>
  <c r="C37" i="12"/>
  <c r="AG12" i="69"/>
  <c r="D37" i="12"/>
  <c r="AH12" i="69"/>
  <c r="E37" i="12"/>
  <c r="AI12" i="69"/>
  <c r="AK12" i="69"/>
  <c r="AL12" i="69"/>
  <c r="AM12" i="69"/>
  <c r="DC12" i="69"/>
  <c r="AN12" i="69"/>
  <c r="AO12" i="69"/>
  <c r="DD12" i="69"/>
  <c r="AP12" i="69"/>
  <c r="AQ12" i="69"/>
  <c r="N37" i="12"/>
  <c r="AR12" i="69"/>
  <c r="AS12" i="69"/>
  <c r="AT12" i="69"/>
  <c r="AU12" i="69"/>
  <c r="R37" i="12"/>
  <c r="AV12" i="69"/>
  <c r="AW12" i="69"/>
  <c r="AX12" i="69"/>
  <c r="U37" i="12"/>
  <c r="AY12" i="69"/>
  <c r="AZ12" i="69"/>
  <c r="BA12" i="69"/>
  <c r="Y37" i="12"/>
  <c r="BB12" i="69"/>
  <c r="AA37" i="12"/>
  <c r="BD12" i="69"/>
  <c r="AB37" i="12"/>
  <c r="BE12" i="69"/>
  <c r="AC37" i="12"/>
  <c r="BF12" i="69"/>
  <c r="BG12" i="69"/>
  <c r="BH12" i="69"/>
  <c r="BI12" i="69"/>
  <c r="BJ12" i="69"/>
  <c r="AH37" i="12"/>
  <c r="BK12" i="69"/>
  <c r="AD58" i="12"/>
  <c r="BL12" i="69"/>
  <c r="AE58" i="12"/>
  <c r="BM12" i="69"/>
  <c r="BN12" i="69"/>
  <c r="BQ12" i="69"/>
  <c r="CQ12" i="69"/>
  <c r="CR12" i="69"/>
  <c r="AG16" i="12"/>
  <c r="CT12" i="69"/>
  <c r="B37" i="12"/>
  <c r="AJ37" i="12"/>
  <c r="CW12" i="69"/>
  <c r="DA12" i="69"/>
  <c r="CY12" i="69"/>
  <c r="A17" i="12"/>
  <c r="B13" i="69"/>
  <c r="C17" i="12"/>
  <c r="D13" i="69"/>
  <c r="E13" i="69"/>
  <c r="F13" i="69"/>
  <c r="G13" i="69"/>
  <c r="H13" i="69"/>
  <c r="I13" i="69"/>
  <c r="I17" i="12"/>
  <c r="J13" i="69"/>
  <c r="K13" i="69"/>
  <c r="L13" i="69"/>
  <c r="M13" i="69"/>
  <c r="N13" i="69"/>
  <c r="N17" i="12"/>
  <c r="O13" i="69"/>
  <c r="Q13" i="69"/>
  <c r="R13" i="69"/>
  <c r="S13" i="69"/>
  <c r="T13" i="69"/>
  <c r="U13" i="69"/>
  <c r="V13" i="69"/>
  <c r="V17" i="12"/>
  <c r="W13" i="69"/>
  <c r="X13" i="69"/>
  <c r="Y13" i="69"/>
  <c r="Z13" i="69"/>
  <c r="AA13" i="69"/>
  <c r="AC13" i="69"/>
  <c r="AB17" i="12"/>
  <c r="AD13" i="69"/>
  <c r="AC17" i="12"/>
  <c r="AE13" i="69"/>
  <c r="AD17" i="12"/>
  <c r="AF13" i="69"/>
  <c r="C38" i="12"/>
  <c r="AG13" i="69"/>
  <c r="D38" i="12"/>
  <c r="AH13" i="69"/>
  <c r="E38" i="12"/>
  <c r="AI13" i="69"/>
  <c r="AK13" i="69"/>
  <c r="AL13" i="69"/>
  <c r="AN13" i="69"/>
  <c r="AP13" i="69"/>
  <c r="AQ13" i="69"/>
  <c r="N38" i="12"/>
  <c r="AR13" i="69"/>
  <c r="AS13" i="69"/>
  <c r="AT13" i="69"/>
  <c r="AU13" i="69"/>
  <c r="AV13" i="69"/>
  <c r="AW13" i="69"/>
  <c r="AX13" i="69"/>
  <c r="U38" i="12"/>
  <c r="AY13" i="69"/>
  <c r="AZ13" i="69"/>
  <c r="BA13" i="69"/>
  <c r="Y38" i="12"/>
  <c r="BB13" i="69"/>
  <c r="BC13" i="69"/>
  <c r="AA38" i="12"/>
  <c r="BD13" i="69"/>
  <c r="AB38" i="12"/>
  <c r="BE13" i="69"/>
  <c r="BF13" i="69"/>
  <c r="BG13" i="69"/>
  <c r="BH13" i="69"/>
  <c r="BI13" i="69"/>
  <c r="BJ13" i="69"/>
  <c r="AH38" i="12"/>
  <c r="BK13" i="69"/>
  <c r="AD59" i="12"/>
  <c r="BL13" i="69"/>
  <c r="AE59" i="12"/>
  <c r="BM13" i="69"/>
  <c r="BN13" i="69"/>
  <c r="BQ13" i="69"/>
  <c r="CQ13" i="69"/>
  <c r="CR13" i="69"/>
  <c r="AG17" i="12"/>
  <c r="CT13" i="69"/>
  <c r="B38" i="12"/>
  <c r="AJ38" i="12"/>
  <c r="CW13" i="69"/>
  <c r="DA13" i="69"/>
  <c r="CY13" i="69"/>
  <c r="A18" i="12"/>
  <c r="B14" i="69"/>
  <c r="CR14" i="69"/>
  <c r="C18" i="12"/>
  <c r="D14" i="69"/>
  <c r="E14" i="69"/>
  <c r="F14" i="69"/>
  <c r="G14" i="69"/>
  <c r="H14" i="69"/>
  <c r="I14" i="69"/>
  <c r="I18" i="12"/>
  <c r="J14" i="69"/>
  <c r="K14" i="69"/>
  <c r="L14" i="69"/>
  <c r="M14" i="69"/>
  <c r="N14" i="69"/>
  <c r="N18" i="12"/>
  <c r="O14" i="69"/>
  <c r="Q14" i="69"/>
  <c r="R14" i="69"/>
  <c r="S14" i="69"/>
  <c r="T14" i="69"/>
  <c r="U14" i="69"/>
  <c r="V14" i="69"/>
  <c r="V18" i="12"/>
  <c r="W14" i="69"/>
  <c r="X14" i="69"/>
  <c r="Y14" i="69"/>
  <c r="Z14" i="69"/>
  <c r="AA14" i="69"/>
  <c r="AC14" i="69"/>
  <c r="AB18" i="12"/>
  <c r="AD14" i="69"/>
  <c r="AC18" i="12"/>
  <c r="AE14" i="69"/>
  <c r="AD18" i="12"/>
  <c r="AF14" i="69"/>
  <c r="C39" i="12"/>
  <c r="AG14" i="69"/>
  <c r="D39" i="12"/>
  <c r="AH14" i="69"/>
  <c r="E39" i="12"/>
  <c r="AI14" i="69"/>
  <c r="AK14" i="69"/>
  <c r="AL14" i="69"/>
  <c r="AM14" i="69"/>
  <c r="AN14" i="69"/>
  <c r="AO14" i="69"/>
  <c r="DD14" i="69"/>
  <c r="AP14" i="69"/>
  <c r="AQ14" i="69"/>
  <c r="N39" i="12"/>
  <c r="AR14" i="69"/>
  <c r="AS14" i="69"/>
  <c r="AT14" i="69"/>
  <c r="AU14" i="69"/>
  <c r="R39" i="12"/>
  <c r="AV14" i="69"/>
  <c r="AW14" i="69"/>
  <c r="AX14" i="69"/>
  <c r="U39" i="12"/>
  <c r="AY14" i="69"/>
  <c r="AZ14" i="69"/>
  <c r="BA14" i="69"/>
  <c r="Y39" i="12"/>
  <c r="BB14" i="69"/>
  <c r="BC14" i="69"/>
  <c r="AA39" i="12"/>
  <c r="BD14" i="69"/>
  <c r="AB39" i="12"/>
  <c r="BE14" i="69"/>
  <c r="AC39" i="12"/>
  <c r="BF14" i="69"/>
  <c r="BG14" i="69"/>
  <c r="BH14" i="69"/>
  <c r="BI14" i="69"/>
  <c r="BJ14" i="69"/>
  <c r="AH39" i="12"/>
  <c r="BK14" i="69"/>
  <c r="AD60" i="12"/>
  <c r="BL14" i="69"/>
  <c r="AE60" i="12"/>
  <c r="BM14" i="69"/>
  <c r="BN14" i="69"/>
  <c r="BQ14" i="69"/>
  <c r="CQ14" i="69"/>
  <c r="AG18" i="12"/>
  <c r="CT14" i="69"/>
  <c r="B39" i="12"/>
  <c r="AJ39" i="12"/>
  <c r="CW14" i="69"/>
  <c r="DA14" i="69"/>
  <c r="CY14" i="69"/>
  <c r="DC14" i="69"/>
  <c r="A19" i="12"/>
  <c r="B15" i="69"/>
  <c r="CQ15" i="69"/>
  <c r="CR15" i="69"/>
  <c r="C19" i="12"/>
  <c r="D15" i="69"/>
  <c r="E15" i="69"/>
  <c r="F15" i="69"/>
  <c r="G15" i="69"/>
  <c r="H15" i="69"/>
  <c r="I15" i="69"/>
  <c r="I19" i="12"/>
  <c r="J15" i="69"/>
  <c r="K15" i="69"/>
  <c r="L15" i="69"/>
  <c r="M15" i="69"/>
  <c r="N15" i="69"/>
  <c r="N19" i="12"/>
  <c r="O15" i="69"/>
  <c r="Q15" i="69"/>
  <c r="R15" i="69"/>
  <c r="S15" i="69"/>
  <c r="T15" i="69"/>
  <c r="U15" i="69"/>
  <c r="V15" i="69"/>
  <c r="V19" i="12"/>
  <c r="W15" i="69"/>
  <c r="X15" i="69"/>
  <c r="Y15" i="69"/>
  <c r="Z15" i="69"/>
  <c r="AA15" i="69"/>
  <c r="AC15" i="69"/>
  <c r="AC36" i="69"/>
  <c r="AB19" i="12"/>
  <c r="AD15" i="69"/>
  <c r="AC19" i="12"/>
  <c r="AE15" i="69"/>
  <c r="AD19" i="12"/>
  <c r="AF15" i="69"/>
  <c r="C40" i="12"/>
  <c r="AG15" i="69"/>
  <c r="D40" i="12"/>
  <c r="AH15" i="69"/>
  <c r="E40" i="12"/>
  <c r="AI15" i="69"/>
  <c r="AK15" i="69"/>
  <c r="AL15" i="69"/>
  <c r="AN15" i="69"/>
  <c r="AP15" i="69"/>
  <c r="AQ15" i="69"/>
  <c r="N40" i="12"/>
  <c r="AR15" i="69"/>
  <c r="AS15" i="69"/>
  <c r="AT15" i="69"/>
  <c r="AU15" i="69"/>
  <c r="R40" i="12"/>
  <c r="AV15" i="69"/>
  <c r="AW15" i="69"/>
  <c r="AX15" i="69"/>
  <c r="U40" i="12"/>
  <c r="AY15" i="69"/>
  <c r="AZ15" i="69"/>
  <c r="BA15" i="69"/>
  <c r="Y40" i="12"/>
  <c r="BB15" i="69"/>
  <c r="BC15" i="69"/>
  <c r="AA40" i="12"/>
  <c r="BD15" i="69"/>
  <c r="AB40" i="12"/>
  <c r="BE15" i="69"/>
  <c r="BF15" i="69"/>
  <c r="BG15" i="69"/>
  <c r="BH15" i="69"/>
  <c r="BI15" i="69"/>
  <c r="BJ15" i="69"/>
  <c r="AH40" i="12"/>
  <c r="BK15" i="69"/>
  <c r="AD61" i="12"/>
  <c r="BL15" i="69"/>
  <c r="AE61" i="12"/>
  <c r="BM15" i="69"/>
  <c r="BN15" i="69"/>
  <c r="BQ15" i="69"/>
  <c r="AG19" i="12"/>
  <c r="CT15" i="69"/>
  <c r="B40" i="12"/>
  <c r="AJ40" i="12"/>
  <c r="CW15" i="69"/>
  <c r="DA15" i="69"/>
  <c r="CY15" i="69"/>
  <c r="A20" i="12"/>
  <c r="B16" i="69"/>
  <c r="CQ16" i="69"/>
  <c r="CR16" i="69"/>
  <c r="C20" i="12"/>
  <c r="D16" i="69"/>
  <c r="E16" i="69"/>
  <c r="F16" i="69"/>
  <c r="G16" i="69"/>
  <c r="H16" i="69"/>
  <c r="I16" i="69"/>
  <c r="I20" i="12"/>
  <c r="J16" i="69"/>
  <c r="K16" i="69"/>
  <c r="L16" i="69"/>
  <c r="M16" i="69"/>
  <c r="N16" i="69"/>
  <c r="N20" i="12"/>
  <c r="O16" i="69"/>
  <c r="Q16" i="69"/>
  <c r="R16" i="69"/>
  <c r="S16" i="69"/>
  <c r="T16" i="69"/>
  <c r="U16" i="69"/>
  <c r="V16" i="69"/>
  <c r="V20" i="12"/>
  <c r="W16" i="69"/>
  <c r="X16" i="69"/>
  <c r="Y16" i="69"/>
  <c r="Z16" i="69"/>
  <c r="AA16" i="69"/>
  <c r="AC16" i="69"/>
  <c r="AB20" i="12"/>
  <c r="AD16" i="69"/>
  <c r="AC20" i="12"/>
  <c r="AE16" i="69"/>
  <c r="AD20" i="12"/>
  <c r="AF16" i="69"/>
  <c r="C41" i="12"/>
  <c r="AG16" i="69"/>
  <c r="D41" i="12"/>
  <c r="AH16" i="69"/>
  <c r="E41" i="12"/>
  <c r="AI16" i="69"/>
  <c r="AI37" i="69"/>
  <c r="AK16" i="69"/>
  <c r="AL16" i="69"/>
  <c r="AM16" i="69"/>
  <c r="DC16" i="69"/>
  <c r="AN16" i="69"/>
  <c r="AO16" i="69"/>
  <c r="AP16" i="69"/>
  <c r="M41" i="12"/>
  <c r="AQ16" i="69"/>
  <c r="N41" i="12"/>
  <c r="AR16" i="69"/>
  <c r="AS16" i="69"/>
  <c r="AT16" i="69"/>
  <c r="AU16" i="69"/>
  <c r="R41" i="12"/>
  <c r="AV16" i="69"/>
  <c r="AV37" i="69"/>
  <c r="AW16" i="69"/>
  <c r="AX16" i="69"/>
  <c r="U41" i="12"/>
  <c r="AY16" i="69"/>
  <c r="AY37" i="69"/>
  <c r="AZ16" i="69"/>
  <c r="BA16" i="69"/>
  <c r="Y41" i="12"/>
  <c r="BB16" i="69"/>
  <c r="BB37" i="69"/>
  <c r="BC16" i="69"/>
  <c r="AA41" i="12"/>
  <c r="BD16" i="69"/>
  <c r="AB41" i="12"/>
  <c r="BE16" i="69"/>
  <c r="AC41" i="12"/>
  <c r="BF16" i="69"/>
  <c r="BG16" i="69"/>
  <c r="BH16" i="69"/>
  <c r="BI16" i="69"/>
  <c r="BJ16" i="69"/>
  <c r="AH41" i="12"/>
  <c r="BK16" i="69"/>
  <c r="AD62" i="12"/>
  <c r="BL16" i="69"/>
  <c r="AE62" i="12"/>
  <c r="BM16" i="69"/>
  <c r="BN16" i="69"/>
  <c r="BQ16" i="69"/>
  <c r="AG20" i="12"/>
  <c r="CT16" i="69"/>
  <c r="B41" i="12"/>
  <c r="AJ41" i="12"/>
  <c r="CW16" i="69"/>
  <c r="DA16" i="69"/>
  <c r="CY16" i="69"/>
  <c r="DD16" i="69"/>
  <c r="A21" i="12"/>
  <c r="B17" i="69"/>
  <c r="CQ17" i="69"/>
  <c r="C21" i="12"/>
  <c r="D17" i="69"/>
  <c r="D38" i="69"/>
  <c r="D59" i="69"/>
  <c r="E17" i="69"/>
  <c r="F17" i="69"/>
  <c r="G17" i="69"/>
  <c r="H17" i="69"/>
  <c r="I17" i="69"/>
  <c r="I21" i="12"/>
  <c r="J17" i="69"/>
  <c r="K17" i="69"/>
  <c r="L17" i="69"/>
  <c r="M17" i="69"/>
  <c r="N17" i="69"/>
  <c r="N21" i="12"/>
  <c r="O17" i="69"/>
  <c r="Q17" i="69"/>
  <c r="R17" i="69"/>
  <c r="S17" i="69"/>
  <c r="T17" i="69"/>
  <c r="U17" i="69"/>
  <c r="V17" i="69"/>
  <c r="V21" i="12"/>
  <c r="W17" i="69"/>
  <c r="X17" i="69"/>
  <c r="Y17" i="69"/>
  <c r="Z17" i="69"/>
  <c r="AA17" i="69"/>
  <c r="AC17" i="69"/>
  <c r="AB21" i="12"/>
  <c r="AD17" i="69"/>
  <c r="AC21" i="12"/>
  <c r="AE17" i="69"/>
  <c r="AD21" i="12"/>
  <c r="AF17" i="69"/>
  <c r="C42" i="12"/>
  <c r="AG17" i="69"/>
  <c r="D42" i="12"/>
  <c r="AH17" i="69"/>
  <c r="E42" i="12"/>
  <c r="AI17" i="69"/>
  <c r="AK17" i="69"/>
  <c r="AL17" i="69"/>
  <c r="AM17" i="69"/>
  <c r="AN17" i="69"/>
  <c r="AO17" i="69"/>
  <c r="DD17" i="69"/>
  <c r="AP17" i="69"/>
  <c r="M42" i="12"/>
  <c r="AQ17" i="69"/>
  <c r="N42" i="12"/>
  <c r="AR17" i="69"/>
  <c r="AS17" i="69"/>
  <c r="AT17" i="69"/>
  <c r="AU17" i="69"/>
  <c r="R42" i="12"/>
  <c r="AV17" i="69"/>
  <c r="AW17" i="69"/>
  <c r="AX17" i="69"/>
  <c r="U42" i="12"/>
  <c r="AY17" i="69"/>
  <c r="AZ17" i="69"/>
  <c r="BA17" i="69"/>
  <c r="Y42" i="12"/>
  <c r="BB17" i="69"/>
  <c r="BC17" i="69"/>
  <c r="AA42" i="12"/>
  <c r="BD17" i="69"/>
  <c r="AB42" i="12"/>
  <c r="BE17" i="69"/>
  <c r="AC42" i="12"/>
  <c r="BF17" i="69"/>
  <c r="BG17" i="69"/>
  <c r="BH17" i="69"/>
  <c r="BI17" i="69"/>
  <c r="BJ17" i="69"/>
  <c r="AH42" i="12"/>
  <c r="BK17" i="69"/>
  <c r="AD63" i="12"/>
  <c r="BL17" i="69"/>
  <c r="AE63" i="12"/>
  <c r="BM17" i="69"/>
  <c r="BN17" i="69"/>
  <c r="BQ17" i="69"/>
  <c r="CR17" i="69"/>
  <c r="AG21" i="12"/>
  <c r="CT17" i="69"/>
  <c r="B42" i="12"/>
  <c r="AJ42" i="12"/>
  <c r="CW17" i="69"/>
  <c r="DA17" i="69"/>
  <c r="CY17" i="69"/>
  <c r="DC17" i="69"/>
  <c r="B18" i="69"/>
  <c r="C18" i="69"/>
  <c r="CR18" i="69"/>
  <c r="D18" i="69"/>
  <c r="D39" i="69"/>
  <c r="D24" i="69"/>
  <c r="D60" i="69"/>
  <c r="E18" i="69"/>
  <c r="F18" i="69"/>
  <c r="G18" i="69"/>
  <c r="H18" i="69"/>
  <c r="I18" i="69"/>
  <c r="J18" i="69"/>
  <c r="K18" i="69"/>
  <c r="L18" i="69"/>
  <c r="M18" i="69"/>
  <c r="N18" i="69"/>
  <c r="O18" i="69"/>
  <c r="Q18" i="69"/>
  <c r="R18" i="69"/>
  <c r="S18" i="69"/>
  <c r="T18" i="69"/>
  <c r="U18" i="69"/>
  <c r="V18" i="69"/>
  <c r="W18" i="69"/>
  <c r="X18" i="69"/>
  <c r="Y18" i="69"/>
  <c r="Z18" i="69"/>
  <c r="AA18" i="69"/>
  <c r="AC18" i="69"/>
  <c r="AD18" i="69"/>
  <c r="AE18" i="69"/>
  <c r="AF18" i="69"/>
  <c r="C43" i="12"/>
  <c r="AG18" i="69"/>
  <c r="D43" i="12"/>
  <c r="AH18" i="69"/>
  <c r="E43" i="12"/>
  <c r="AI18" i="69"/>
  <c r="AK18" i="69"/>
  <c r="AL18" i="69"/>
  <c r="AM18" i="69"/>
  <c r="DC18" i="69"/>
  <c r="AN18" i="69"/>
  <c r="AO18" i="69"/>
  <c r="AP18" i="69"/>
  <c r="M43" i="12"/>
  <c r="AQ18" i="69"/>
  <c r="N43" i="12"/>
  <c r="AR18" i="69"/>
  <c r="AS18" i="69"/>
  <c r="AT18" i="69"/>
  <c r="AU18" i="69"/>
  <c r="R43" i="12"/>
  <c r="AV18" i="69"/>
  <c r="AW18" i="69"/>
  <c r="AX18" i="69"/>
  <c r="U43" i="12"/>
  <c r="AY18" i="69"/>
  <c r="AZ18" i="69"/>
  <c r="BA18" i="69"/>
  <c r="Y43" i="12"/>
  <c r="BB18" i="69"/>
  <c r="BC18" i="69"/>
  <c r="AA43" i="12"/>
  <c r="BD18" i="69"/>
  <c r="AB43" i="12"/>
  <c r="BE18" i="69"/>
  <c r="AC43" i="12"/>
  <c r="BF18" i="69"/>
  <c r="BG18" i="69"/>
  <c r="BH18" i="69"/>
  <c r="BI18" i="69"/>
  <c r="BJ18" i="69"/>
  <c r="AH43" i="12"/>
  <c r="BK18" i="69"/>
  <c r="AD64" i="12"/>
  <c r="BL18" i="69"/>
  <c r="AE64" i="12"/>
  <c r="BM18" i="69"/>
  <c r="BN18" i="69"/>
  <c r="BQ18" i="69"/>
  <c r="CQ18" i="69"/>
  <c r="CS18" i="69"/>
  <c r="CT18" i="69"/>
  <c r="B43" i="12"/>
  <c r="AJ43" i="12"/>
  <c r="CW18" i="69"/>
  <c r="DA18" i="69"/>
  <c r="CY18" i="69"/>
  <c r="DD18" i="69"/>
  <c r="B19" i="69"/>
  <c r="CQ19" i="69"/>
  <c r="C19" i="69"/>
  <c r="D19" i="69"/>
  <c r="E19" i="69"/>
  <c r="F19" i="69"/>
  <c r="G19" i="69"/>
  <c r="H19" i="69"/>
  <c r="I19" i="69"/>
  <c r="J19" i="69"/>
  <c r="K19" i="69"/>
  <c r="L19" i="69"/>
  <c r="M19" i="69"/>
  <c r="N19" i="69"/>
  <c r="O19" i="69"/>
  <c r="Q19" i="69"/>
  <c r="R19" i="69"/>
  <c r="S19" i="69"/>
  <c r="T19" i="69"/>
  <c r="U19" i="69"/>
  <c r="V19" i="69"/>
  <c r="W19" i="69"/>
  <c r="Y19" i="69"/>
  <c r="Z19" i="69"/>
  <c r="AA19" i="69"/>
  <c r="AC19" i="69"/>
  <c r="AD19" i="69"/>
  <c r="AE19" i="69"/>
  <c r="AF19" i="69"/>
  <c r="C44" i="12"/>
  <c r="AG19" i="69"/>
  <c r="D44" i="12"/>
  <c r="AH19" i="69"/>
  <c r="E44" i="12"/>
  <c r="AI19" i="69"/>
  <c r="AK19" i="69"/>
  <c r="AL19" i="69"/>
  <c r="AM19" i="69"/>
  <c r="DC19" i="69"/>
  <c r="AN19" i="69"/>
  <c r="AO19" i="69"/>
  <c r="DD19" i="69"/>
  <c r="AP19" i="69"/>
  <c r="M44" i="12"/>
  <c r="AQ19" i="69"/>
  <c r="N44" i="12"/>
  <c r="AR19" i="69"/>
  <c r="AS19" i="69"/>
  <c r="AT19" i="69"/>
  <c r="AU19" i="69"/>
  <c r="R44" i="12"/>
  <c r="AV19" i="69"/>
  <c r="AW19" i="69"/>
  <c r="AX19" i="69"/>
  <c r="U44" i="12"/>
  <c r="AY19" i="69"/>
  <c r="AZ19" i="69"/>
  <c r="BA19" i="69"/>
  <c r="Y44" i="12"/>
  <c r="BB19" i="69"/>
  <c r="BC19" i="69"/>
  <c r="AA44" i="12"/>
  <c r="BD19" i="69"/>
  <c r="AB44" i="12"/>
  <c r="BE19" i="69"/>
  <c r="AC44" i="12"/>
  <c r="BF19" i="69"/>
  <c r="BG19" i="69"/>
  <c r="BH19" i="69"/>
  <c r="BI19" i="69"/>
  <c r="BJ19" i="69"/>
  <c r="AH44" i="12"/>
  <c r="BK19" i="69"/>
  <c r="AD65" i="12"/>
  <c r="BL19" i="69"/>
  <c r="AE65" i="12"/>
  <c r="BM19" i="69"/>
  <c r="BN19" i="69"/>
  <c r="BQ19" i="69"/>
  <c r="CR19" i="69"/>
  <c r="CS19" i="69"/>
  <c r="CT19" i="69"/>
  <c r="B44" i="12"/>
  <c r="AJ44" i="12"/>
  <c r="CW19" i="69"/>
  <c r="DA19" i="69"/>
  <c r="CY19" i="69"/>
  <c r="B20" i="69"/>
  <c r="C20" i="69"/>
  <c r="CR20" i="69"/>
  <c r="D20" i="69"/>
  <c r="E20" i="69"/>
  <c r="F20" i="69"/>
  <c r="G20" i="69"/>
  <c r="H20" i="69"/>
  <c r="I20" i="69"/>
  <c r="J20" i="69"/>
  <c r="K20" i="69"/>
  <c r="L20" i="69"/>
  <c r="M20" i="69"/>
  <c r="N20" i="69"/>
  <c r="O20" i="69"/>
  <c r="Q20" i="69"/>
  <c r="R20" i="69"/>
  <c r="S20" i="69"/>
  <c r="T20" i="69"/>
  <c r="U20" i="69"/>
  <c r="V20" i="69"/>
  <c r="X20" i="69"/>
  <c r="Y20" i="69"/>
  <c r="Z20" i="69"/>
  <c r="AA20" i="69"/>
  <c r="AC20" i="69"/>
  <c r="AC41" i="69"/>
  <c r="AD20" i="69"/>
  <c r="AD41" i="69"/>
  <c r="AE20" i="69"/>
  <c r="AF20" i="69"/>
  <c r="AF41" i="69"/>
  <c r="C45" i="12"/>
  <c r="AG20" i="69"/>
  <c r="AG41" i="69"/>
  <c r="D45" i="12"/>
  <c r="AH20" i="69"/>
  <c r="AH41" i="69"/>
  <c r="E45" i="12"/>
  <c r="E46" i="12"/>
  <c r="AI21" i="69"/>
  <c r="AK20" i="69"/>
  <c r="AL20" i="69"/>
  <c r="AM20" i="69"/>
  <c r="DC20" i="69"/>
  <c r="AN20" i="69"/>
  <c r="AO20" i="69"/>
  <c r="AP20" i="69"/>
  <c r="AQ20" i="69"/>
  <c r="N45" i="12"/>
  <c r="AR20" i="69"/>
  <c r="AS20" i="69"/>
  <c r="AT20" i="69"/>
  <c r="AU20" i="69"/>
  <c r="R45" i="12"/>
  <c r="AV20" i="69"/>
  <c r="AV41" i="69"/>
  <c r="AW20" i="69"/>
  <c r="AX20" i="69"/>
  <c r="U45" i="12"/>
  <c r="AY20" i="69"/>
  <c r="AY41" i="69"/>
  <c r="AZ20" i="69"/>
  <c r="BA20" i="69"/>
  <c r="Y45" i="12"/>
  <c r="BB20" i="69"/>
  <c r="BB41" i="69"/>
  <c r="BC20" i="69"/>
  <c r="BC41" i="69"/>
  <c r="AA45" i="12"/>
  <c r="BD20" i="69"/>
  <c r="BD41" i="69"/>
  <c r="AB45" i="12"/>
  <c r="BE20" i="69"/>
  <c r="AC45" i="12"/>
  <c r="BF20" i="69"/>
  <c r="BF41" i="69"/>
  <c r="BG20" i="69"/>
  <c r="BH20" i="69"/>
  <c r="BI20" i="69"/>
  <c r="BJ20" i="69"/>
  <c r="AH45" i="12"/>
  <c r="BK20" i="69"/>
  <c r="BK41" i="69"/>
  <c r="AD66" i="12"/>
  <c r="BL20" i="69"/>
  <c r="BL41" i="69"/>
  <c r="AE66" i="12"/>
  <c r="BM20" i="69"/>
  <c r="BM41" i="69"/>
  <c r="BN20" i="69"/>
  <c r="BQ20" i="69"/>
  <c r="CQ20" i="69"/>
  <c r="CS20" i="69"/>
  <c r="CT20" i="69"/>
  <c r="B45" i="12"/>
  <c r="AJ45" i="12"/>
  <c r="CW20" i="69"/>
  <c r="DA20" i="69"/>
  <c r="CY20" i="69"/>
  <c r="DD20" i="69"/>
  <c r="I25" i="12"/>
  <c r="J21" i="69"/>
  <c r="N21" i="69"/>
  <c r="N25" i="12"/>
  <c r="O21" i="69"/>
  <c r="O25" i="12"/>
  <c r="P21" i="69"/>
  <c r="S25" i="12"/>
  <c r="T21" i="69"/>
  <c r="C46" i="12"/>
  <c r="AG21" i="69"/>
  <c r="D46" i="12"/>
  <c r="AH21" i="69"/>
  <c r="N46" i="12"/>
  <c r="AR21" i="69"/>
  <c r="R46" i="12"/>
  <c r="AV21" i="69"/>
  <c r="B24" i="69"/>
  <c r="E24" i="69"/>
  <c r="F24" i="69"/>
  <c r="G24" i="69"/>
  <c r="H24" i="69"/>
  <c r="I24" i="69"/>
  <c r="J24" i="69"/>
  <c r="K24" i="69"/>
  <c r="L24" i="69"/>
  <c r="M24" i="69"/>
  <c r="N24" i="69"/>
  <c r="O24" i="69"/>
  <c r="Q24" i="69"/>
  <c r="R24" i="69"/>
  <c r="S24" i="69"/>
  <c r="T24" i="69"/>
  <c r="U24" i="69"/>
  <c r="V24" i="69"/>
  <c r="W24" i="69"/>
  <c r="Y24" i="69"/>
  <c r="Z24" i="69"/>
  <c r="AA24" i="69"/>
  <c r="AC24" i="69"/>
  <c r="AD24" i="69"/>
  <c r="AF24" i="69"/>
  <c r="AH24" i="69"/>
  <c r="AI24" i="69"/>
  <c r="AJ24" i="69"/>
  <c r="AK24" i="69"/>
  <c r="AL24" i="69"/>
  <c r="AM24" i="69"/>
  <c r="AN24" i="69"/>
  <c r="AO24" i="69"/>
  <c r="AP24" i="69"/>
  <c r="AQ24" i="69"/>
  <c r="AS24" i="69"/>
  <c r="AT24" i="69"/>
  <c r="AU24" i="69"/>
  <c r="AV24" i="69"/>
  <c r="AW24" i="69"/>
  <c r="AX24" i="69"/>
  <c r="AY24" i="69"/>
  <c r="AZ24" i="69"/>
  <c r="BA24" i="69"/>
  <c r="BB24" i="69"/>
  <c r="BC24" i="69"/>
  <c r="BD24" i="69"/>
  <c r="BE24" i="69"/>
  <c r="BF24" i="69"/>
  <c r="BG24" i="69"/>
  <c r="BH24" i="69"/>
  <c r="BI24" i="69"/>
  <c r="BJ24" i="69"/>
  <c r="BK24" i="69"/>
  <c r="BL24" i="69"/>
  <c r="BM24" i="69"/>
  <c r="BN24" i="69"/>
  <c r="BQ24" i="69"/>
  <c r="CQ24" i="69"/>
  <c r="B25" i="69"/>
  <c r="D25" i="69"/>
  <c r="E25" i="69"/>
  <c r="F25" i="69"/>
  <c r="G25" i="69"/>
  <c r="H25" i="69"/>
  <c r="I25" i="69"/>
  <c r="J25" i="69"/>
  <c r="K25" i="69"/>
  <c r="L25" i="69"/>
  <c r="M25" i="69"/>
  <c r="N25" i="69"/>
  <c r="O25" i="69"/>
  <c r="Q25" i="69"/>
  <c r="R25" i="69"/>
  <c r="S25" i="69"/>
  <c r="T25" i="69"/>
  <c r="U25" i="69"/>
  <c r="V25" i="69"/>
  <c r="W25" i="69"/>
  <c r="X25" i="69"/>
  <c r="Y25" i="69"/>
  <c r="Z25" i="69"/>
  <c r="AA25" i="69"/>
  <c r="AC25" i="69"/>
  <c r="AE25" i="69"/>
  <c r="AG25" i="69"/>
  <c r="AI25" i="69"/>
  <c r="AJ25" i="69"/>
  <c r="AK25" i="69"/>
  <c r="AL25" i="69"/>
  <c r="AM25" i="69"/>
  <c r="AN25" i="69"/>
  <c r="AO25" i="69"/>
  <c r="AP25" i="69"/>
  <c r="AQ25" i="69"/>
  <c r="AR25" i="69"/>
  <c r="AS25" i="69"/>
  <c r="AT25" i="69"/>
  <c r="AU25" i="69"/>
  <c r="AV25" i="69"/>
  <c r="AW25" i="69"/>
  <c r="AX25" i="69"/>
  <c r="AY25" i="69"/>
  <c r="AZ25" i="69"/>
  <c r="BA25" i="69"/>
  <c r="BB25" i="69"/>
  <c r="BD25" i="69"/>
  <c r="BE25" i="69"/>
  <c r="BF25" i="69"/>
  <c r="BG25" i="69"/>
  <c r="BH25" i="69"/>
  <c r="BI25" i="69"/>
  <c r="BJ25" i="69"/>
  <c r="BL25" i="69"/>
  <c r="BM25" i="69"/>
  <c r="BN25" i="69"/>
  <c r="BQ25" i="69"/>
  <c r="CQ25" i="69"/>
  <c r="CR25" i="69"/>
  <c r="B26" i="69"/>
  <c r="D26" i="69"/>
  <c r="E26" i="69"/>
  <c r="F26" i="69"/>
  <c r="G26" i="69"/>
  <c r="H26" i="69"/>
  <c r="I26" i="69"/>
  <c r="J26" i="69"/>
  <c r="K26" i="69"/>
  <c r="L26" i="69"/>
  <c r="M26" i="69"/>
  <c r="N26" i="69"/>
  <c r="O26" i="69"/>
  <c r="Q26" i="69"/>
  <c r="R26" i="69"/>
  <c r="S26" i="69"/>
  <c r="T26" i="69"/>
  <c r="U26" i="69"/>
  <c r="V26" i="69"/>
  <c r="W26" i="69"/>
  <c r="X26" i="69"/>
  <c r="Y26" i="69"/>
  <c r="Z26" i="69"/>
  <c r="AA26" i="69"/>
  <c r="AC26" i="69"/>
  <c r="AE26" i="69"/>
  <c r="AG26" i="69"/>
  <c r="AH26" i="69"/>
  <c r="AI26" i="69"/>
  <c r="AJ26" i="69"/>
  <c r="AK26" i="69"/>
  <c r="AL26" i="69"/>
  <c r="AM26" i="69"/>
  <c r="AN26" i="69"/>
  <c r="AO26" i="69"/>
  <c r="AP26" i="69"/>
  <c r="AQ26" i="69"/>
  <c r="AR26" i="69"/>
  <c r="AS26" i="69"/>
  <c r="AT26" i="69"/>
  <c r="AU26" i="69"/>
  <c r="AV26" i="69"/>
  <c r="AW26" i="69"/>
  <c r="AX26" i="69"/>
  <c r="AY26" i="69"/>
  <c r="AZ26" i="69"/>
  <c r="BA26" i="69"/>
  <c r="BB26" i="69"/>
  <c r="BC26" i="69"/>
  <c r="BD26" i="69"/>
  <c r="BE26" i="69"/>
  <c r="BF26" i="69"/>
  <c r="BG26" i="69"/>
  <c r="BH26" i="69"/>
  <c r="BI26" i="69"/>
  <c r="BJ26" i="69"/>
  <c r="BK26" i="69"/>
  <c r="BL26" i="69"/>
  <c r="BM26" i="69"/>
  <c r="BN26" i="69"/>
  <c r="BQ26" i="69"/>
  <c r="CQ26" i="69"/>
  <c r="CR26" i="69"/>
  <c r="B27" i="69"/>
  <c r="D27" i="69"/>
  <c r="E27" i="69"/>
  <c r="F27" i="69"/>
  <c r="G27" i="69"/>
  <c r="H27" i="69"/>
  <c r="I27" i="69"/>
  <c r="K27" i="69"/>
  <c r="L27" i="69"/>
  <c r="M27" i="69"/>
  <c r="N27" i="69"/>
  <c r="O27" i="69"/>
  <c r="Q27" i="69"/>
  <c r="R27" i="69"/>
  <c r="S27" i="69"/>
  <c r="T27" i="69"/>
  <c r="U27" i="69"/>
  <c r="V27" i="69"/>
  <c r="W27" i="69"/>
  <c r="X27" i="69"/>
  <c r="Y27" i="69"/>
  <c r="Z27" i="69"/>
  <c r="AA27" i="69"/>
  <c r="AC27" i="69"/>
  <c r="AD27" i="69"/>
  <c r="AE27" i="69"/>
  <c r="AF27" i="69"/>
  <c r="AG27" i="69"/>
  <c r="AH27" i="69"/>
  <c r="AJ27" i="69"/>
  <c r="AK27" i="69"/>
  <c r="AL27" i="69"/>
  <c r="AM27" i="69"/>
  <c r="AN27" i="69"/>
  <c r="AO27" i="69"/>
  <c r="AP27" i="69"/>
  <c r="AQ27" i="69"/>
  <c r="AR27" i="69"/>
  <c r="AS27" i="69"/>
  <c r="AT27" i="69"/>
  <c r="AU27" i="69"/>
  <c r="AV27" i="69"/>
  <c r="AW27" i="69"/>
  <c r="AX27" i="69"/>
  <c r="AY27" i="69"/>
  <c r="AZ27" i="69"/>
  <c r="BA27" i="69"/>
  <c r="BB27" i="69"/>
  <c r="BD27" i="69"/>
  <c r="BF27" i="69"/>
  <c r="BG27" i="69"/>
  <c r="BH27" i="69"/>
  <c r="BI27" i="69"/>
  <c r="BJ27" i="69"/>
  <c r="BK27" i="69"/>
  <c r="BL27" i="69"/>
  <c r="BM27" i="69"/>
  <c r="BN27" i="69"/>
  <c r="BQ27" i="69"/>
  <c r="CQ27" i="69"/>
  <c r="CR27" i="69"/>
  <c r="B28" i="69"/>
  <c r="E28" i="69"/>
  <c r="F28" i="69"/>
  <c r="G28" i="69"/>
  <c r="H28" i="69"/>
  <c r="I28" i="69"/>
  <c r="J28" i="69"/>
  <c r="K28" i="69"/>
  <c r="L28" i="69"/>
  <c r="M28" i="69"/>
  <c r="N28" i="69"/>
  <c r="Q28" i="69"/>
  <c r="R28" i="69"/>
  <c r="S28" i="69"/>
  <c r="T28" i="69"/>
  <c r="U28" i="69"/>
  <c r="V28" i="69"/>
  <c r="W28" i="69"/>
  <c r="X28" i="69"/>
  <c r="Y28" i="69"/>
  <c r="Z28" i="69"/>
  <c r="AA28" i="69"/>
  <c r="AC28" i="69"/>
  <c r="AD28" i="69"/>
  <c r="AE28" i="69"/>
  <c r="AF28" i="69"/>
  <c r="AG28" i="69"/>
  <c r="AH28" i="69"/>
  <c r="AI28" i="69"/>
  <c r="AJ28" i="69"/>
  <c r="AK28" i="69"/>
  <c r="AL28" i="69"/>
  <c r="AM28" i="69"/>
  <c r="AN28" i="69"/>
  <c r="AO28" i="69"/>
  <c r="AP28" i="69"/>
  <c r="AQ28" i="69"/>
  <c r="AS28" i="69"/>
  <c r="AT28" i="69"/>
  <c r="AU28" i="69"/>
  <c r="AV28" i="69"/>
  <c r="AW28" i="69"/>
  <c r="AX28" i="69"/>
  <c r="AZ28" i="69"/>
  <c r="BA28" i="69"/>
  <c r="BC28" i="69"/>
  <c r="BD28" i="69"/>
  <c r="BE28" i="69"/>
  <c r="BF28" i="69"/>
  <c r="BG28" i="69"/>
  <c r="BH28" i="69"/>
  <c r="BI28" i="69"/>
  <c r="BJ28" i="69"/>
  <c r="BK28" i="69"/>
  <c r="BL28" i="69"/>
  <c r="BM28" i="69"/>
  <c r="BN28" i="69"/>
  <c r="BQ28" i="69"/>
  <c r="CQ28" i="69"/>
  <c r="CR28" i="69"/>
  <c r="B29" i="69"/>
  <c r="D29" i="69"/>
  <c r="E29" i="69"/>
  <c r="F29" i="69"/>
  <c r="G29" i="69"/>
  <c r="H29" i="69"/>
  <c r="I29" i="69"/>
  <c r="J29" i="69"/>
  <c r="K29" i="69"/>
  <c r="L29" i="69"/>
  <c r="M29" i="69"/>
  <c r="N29" i="69"/>
  <c r="O29" i="69"/>
  <c r="Q29" i="69"/>
  <c r="R29" i="69"/>
  <c r="S29" i="69"/>
  <c r="T29" i="69"/>
  <c r="U29" i="69"/>
  <c r="V29" i="69"/>
  <c r="W29" i="69"/>
  <c r="X29" i="69"/>
  <c r="Y29" i="69"/>
  <c r="Z29" i="69"/>
  <c r="AA29" i="69"/>
  <c r="AC29" i="69"/>
  <c r="AD29" i="69"/>
  <c r="AE29" i="69"/>
  <c r="AF29" i="69"/>
  <c r="AH29" i="69"/>
  <c r="AJ29" i="69"/>
  <c r="AK29" i="69"/>
  <c r="AL29" i="69"/>
  <c r="AM29" i="69"/>
  <c r="AN29" i="69"/>
  <c r="AO29" i="69"/>
  <c r="AP29" i="69"/>
  <c r="AQ29" i="69"/>
  <c r="AR29" i="69"/>
  <c r="AS29" i="69"/>
  <c r="AT29" i="69"/>
  <c r="AU29" i="69"/>
  <c r="AV29" i="69"/>
  <c r="AW29" i="69"/>
  <c r="AX29" i="69"/>
  <c r="AY29" i="69"/>
  <c r="AZ29" i="69"/>
  <c r="BA29" i="69"/>
  <c r="BB29" i="69"/>
  <c r="BD29" i="69"/>
  <c r="BE29" i="69"/>
  <c r="BF29" i="69"/>
  <c r="BG29" i="69"/>
  <c r="BH29" i="69"/>
  <c r="BI29" i="69"/>
  <c r="BJ29" i="69"/>
  <c r="BK29" i="69"/>
  <c r="BL29" i="69"/>
  <c r="BM29" i="69"/>
  <c r="BN29" i="69"/>
  <c r="BQ29" i="69"/>
  <c r="CQ29" i="69"/>
  <c r="CR29" i="69"/>
  <c r="B30" i="69"/>
  <c r="D30" i="69"/>
  <c r="E30" i="69"/>
  <c r="F30" i="69"/>
  <c r="G30" i="69"/>
  <c r="H30" i="69"/>
  <c r="I30" i="69"/>
  <c r="J30" i="69"/>
  <c r="K30" i="69"/>
  <c r="L30" i="69"/>
  <c r="M30" i="69"/>
  <c r="N30" i="69"/>
  <c r="O30" i="69"/>
  <c r="Q30" i="69"/>
  <c r="R30" i="69"/>
  <c r="S30" i="69"/>
  <c r="T30" i="69"/>
  <c r="U30" i="69"/>
  <c r="V30" i="69"/>
  <c r="X30" i="69"/>
  <c r="Y30" i="69"/>
  <c r="Z30" i="69"/>
  <c r="AA30" i="69"/>
  <c r="AC30" i="69"/>
  <c r="AD30" i="69"/>
  <c r="AE30" i="69"/>
  <c r="AF30" i="69"/>
  <c r="AG30" i="69"/>
  <c r="AI30" i="69"/>
  <c r="AJ30" i="69"/>
  <c r="AK30" i="69"/>
  <c r="AL30" i="69"/>
  <c r="AM30" i="69"/>
  <c r="AN30" i="69"/>
  <c r="AO30" i="69"/>
  <c r="AP30" i="69"/>
  <c r="AQ30" i="69"/>
  <c r="AR30" i="69"/>
  <c r="AS30" i="69"/>
  <c r="AT30" i="69"/>
  <c r="AU30" i="69"/>
  <c r="AV30" i="69"/>
  <c r="AW30" i="69"/>
  <c r="AX30" i="69"/>
  <c r="AY30" i="69"/>
  <c r="AZ30" i="69"/>
  <c r="BA30" i="69"/>
  <c r="BB30" i="69"/>
  <c r="BC30" i="69"/>
  <c r="BD30" i="69"/>
  <c r="BF30" i="69"/>
  <c r="BG30" i="69"/>
  <c r="BH30" i="69"/>
  <c r="BI30" i="69"/>
  <c r="BJ30" i="69"/>
  <c r="BK30" i="69"/>
  <c r="BL30" i="69"/>
  <c r="BN30" i="69"/>
  <c r="BQ30" i="69"/>
  <c r="CQ30" i="69"/>
  <c r="CR30" i="69"/>
  <c r="B31" i="69"/>
  <c r="D31" i="69"/>
  <c r="E31" i="69"/>
  <c r="F31" i="69"/>
  <c r="G31" i="69"/>
  <c r="H31" i="69"/>
  <c r="I31" i="69"/>
  <c r="J31" i="69"/>
  <c r="K31" i="69"/>
  <c r="L31" i="69"/>
  <c r="M31" i="69"/>
  <c r="N31" i="69"/>
  <c r="O31" i="69"/>
  <c r="Q31" i="69"/>
  <c r="R31" i="69"/>
  <c r="S31" i="69"/>
  <c r="T31" i="69"/>
  <c r="U31" i="69"/>
  <c r="V31" i="69"/>
  <c r="W31" i="69"/>
  <c r="X31" i="69"/>
  <c r="Y31" i="69"/>
  <c r="Z31" i="69"/>
  <c r="AA31" i="69"/>
  <c r="AC31" i="69"/>
  <c r="AD31" i="69"/>
  <c r="AE31" i="69"/>
  <c r="AF31" i="69"/>
  <c r="AG31" i="69"/>
  <c r="AI31" i="69"/>
  <c r="AJ31" i="69"/>
  <c r="AK31" i="69"/>
  <c r="AL31" i="69"/>
  <c r="AM31" i="69"/>
  <c r="AN31" i="69"/>
  <c r="AO31" i="69"/>
  <c r="AP31" i="69"/>
  <c r="AQ31" i="69"/>
  <c r="AR31" i="69"/>
  <c r="AS31" i="69"/>
  <c r="AT31" i="69"/>
  <c r="AU31" i="69"/>
  <c r="AW31" i="69"/>
  <c r="AX31" i="69"/>
  <c r="AY31" i="69"/>
  <c r="AZ31" i="69"/>
  <c r="BA31" i="69"/>
  <c r="BB31" i="69"/>
  <c r="BC31" i="69"/>
  <c r="BD31" i="69"/>
  <c r="BE31" i="69"/>
  <c r="BF31" i="69"/>
  <c r="BG31" i="69"/>
  <c r="BH31" i="69"/>
  <c r="BI31" i="69"/>
  <c r="BJ31" i="69"/>
  <c r="BK31" i="69"/>
  <c r="BL31" i="69"/>
  <c r="BM31" i="69"/>
  <c r="BN31" i="69"/>
  <c r="BQ31" i="69"/>
  <c r="CQ31" i="69"/>
  <c r="CR31" i="69"/>
  <c r="B32" i="69"/>
  <c r="D32" i="69"/>
  <c r="E32" i="69"/>
  <c r="F32" i="69"/>
  <c r="G32" i="69"/>
  <c r="H32" i="69"/>
  <c r="I32" i="69"/>
  <c r="J32" i="69"/>
  <c r="K32" i="69"/>
  <c r="L32" i="69"/>
  <c r="M32" i="69"/>
  <c r="N32" i="69"/>
  <c r="O32" i="69"/>
  <c r="Q32" i="69"/>
  <c r="R32" i="69"/>
  <c r="S32" i="69"/>
  <c r="T32" i="69"/>
  <c r="U32" i="69"/>
  <c r="V32" i="69"/>
  <c r="W32" i="69"/>
  <c r="Y32" i="69"/>
  <c r="Z32" i="69"/>
  <c r="AA32" i="69"/>
  <c r="AD32" i="69"/>
  <c r="AE32" i="69"/>
  <c r="AF32" i="69"/>
  <c r="AH32" i="69"/>
  <c r="AI32" i="69"/>
  <c r="AJ32" i="69"/>
  <c r="AK32" i="69"/>
  <c r="AL32" i="69"/>
  <c r="AM32" i="69"/>
  <c r="AN32" i="69"/>
  <c r="AO32" i="69"/>
  <c r="AP32" i="69"/>
  <c r="AQ32" i="69"/>
  <c r="AR32" i="69"/>
  <c r="AS32" i="69"/>
  <c r="AT32" i="69"/>
  <c r="AU32" i="69"/>
  <c r="AV32" i="69"/>
  <c r="AW32" i="69"/>
  <c r="AX32" i="69"/>
  <c r="AY32" i="69"/>
  <c r="AZ32" i="69"/>
  <c r="BA32" i="69"/>
  <c r="BB32" i="69"/>
  <c r="BC32" i="69"/>
  <c r="BE32" i="69"/>
  <c r="BF32" i="69"/>
  <c r="BG32" i="69"/>
  <c r="BH32" i="69"/>
  <c r="BI32" i="69"/>
  <c r="BJ32" i="69"/>
  <c r="BK32" i="69"/>
  <c r="BL32" i="69"/>
  <c r="BM32" i="69"/>
  <c r="BN32" i="69"/>
  <c r="BQ32" i="69"/>
  <c r="CQ32" i="69"/>
  <c r="CR32" i="69"/>
  <c r="B33" i="69"/>
  <c r="D33" i="69"/>
  <c r="E33" i="69"/>
  <c r="F33" i="69"/>
  <c r="G33" i="69"/>
  <c r="H33" i="69"/>
  <c r="I33" i="69"/>
  <c r="J33" i="69"/>
  <c r="K33" i="69"/>
  <c r="L33" i="69"/>
  <c r="M33" i="69"/>
  <c r="N33" i="69"/>
  <c r="O33" i="69"/>
  <c r="Q33" i="69"/>
  <c r="R33" i="69"/>
  <c r="S33" i="69"/>
  <c r="T33" i="69"/>
  <c r="U33" i="69"/>
  <c r="V33" i="69"/>
  <c r="W33" i="69"/>
  <c r="X33" i="69"/>
  <c r="Y33" i="69"/>
  <c r="Z33" i="69"/>
  <c r="AA33" i="69"/>
  <c r="AD33" i="69"/>
  <c r="AF33" i="69"/>
  <c r="AG33" i="69"/>
  <c r="AH33" i="69"/>
  <c r="AI33" i="69"/>
  <c r="AJ33" i="69"/>
  <c r="AK33" i="69"/>
  <c r="AL33" i="69"/>
  <c r="AM33" i="69"/>
  <c r="AN33" i="69"/>
  <c r="AO33" i="69"/>
  <c r="AP33" i="69"/>
  <c r="AQ33" i="69"/>
  <c r="AR33" i="69"/>
  <c r="AS33" i="69"/>
  <c r="AT33" i="69"/>
  <c r="AU33" i="69"/>
  <c r="AV33" i="69"/>
  <c r="AW33" i="69"/>
  <c r="AX33" i="69"/>
  <c r="AY33" i="69"/>
  <c r="AZ33" i="69"/>
  <c r="BA33" i="69"/>
  <c r="BB33" i="69"/>
  <c r="BD33" i="69"/>
  <c r="BE33" i="69"/>
  <c r="BF33" i="69"/>
  <c r="BG33" i="69"/>
  <c r="BH33" i="69"/>
  <c r="BI33" i="69"/>
  <c r="BJ33" i="69"/>
  <c r="BK33" i="69"/>
  <c r="BL33" i="69"/>
  <c r="BM33" i="69"/>
  <c r="BN33" i="69"/>
  <c r="BQ33" i="69"/>
  <c r="CQ33" i="69"/>
  <c r="CR33" i="69"/>
  <c r="B34" i="69"/>
  <c r="D34" i="69"/>
  <c r="E34" i="69"/>
  <c r="F34" i="69"/>
  <c r="G34" i="69"/>
  <c r="H34" i="69"/>
  <c r="I34" i="69"/>
  <c r="J34" i="69"/>
  <c r="K34" i="69"/>
  <c r="L34" i="69"/>
  <c r="M34" i="69"/>
  <c r="N34" i="69"/>
  <c r="O34" i="69"/>
  <c r="Q34" i="69"/>
  <c r="R34" i="69"/>
  <c r="S34" i="69"/>
  <c r="T34" i="69"/>
  <c r="U34" i="69"/>
  <c r="V34" i="69"/>
  <c r="W34" i="69"/>
  <c r="X34" i="69"/>
  <c r="Y34" i="69"/>
  <c r="Z34" i="69"/>
  <c r="AA34" i="69"/>
  <c r="AC34" i="69"/>
  <c r="AD34" i="69"/>
  <c r="AE34" i="69"/>
  <c r="AF34" i="69"/>
  <c r="AG34" i="69"/>
  <c r="AH34" i="69"/>
  <c r="AI34" i="69"/>
  <c r="AJ34" i="69"/>
  <c r="AK34" i="69"/>
  <c r="AL34" i="69"/>
  <c r="AM34" i="69"/>
  <c r="AN34" i="69"/>
  <c r="AO34" i="69"/>
  <c r="AP34" i="69"/>
  <c r="AQ34" i="69"/>
  <c r="AR34" i="69"/>
  <c r="AS34" i="69"/>
  <c r="AT34" i="69"/>
  <c r="AU34" i="69"/>
  <c r="AV34" i="69"/>
  <c r="AW34" i="69"/>
  <c r="AX34" i="69"/>
  <c r="AY34" i="69"/>
  <c r="AZ34" i="69"/>
  <c r="BA34" i="69"/>
  <c r="BB34" i="69"/>
  <c r="BC34" i="69"/>
  <c r="BD34" i="69"/>
  <c r="BE34" i="69"/>
  <c r="BF34" i="69"/>
  <c r="BG34" i="69"/>
  <c r="BH34" i="69"/>
  <c r="BI34" i="69"/>
  <c r="BJ34" i="69"/>
  <c r="BK34" i="69"/>
  <c r="BL34" i="69"/>
  <c r="BM34" i="69"/>
  <c r="BN34" i="69"/>
  <c r="BQ34" i="69"/>
  <c r="CQ34" i="69"/>
  <c r="CR34" i="69"/>
  <c r="B35" i="69"/>
  <c r="D35" i="69"/>
  <c r="E35" i="69"/>
  <c r="F35" i="69"/>
  <c r="G35" i="69"/>
  <c r="H35" i="69"/>
  <c r="I35" i="69"/>
  <c r="J35" i="69"/>
  <c r="K35" i="69"/>
  <c r="L35" i="69"/>
  <c r="M35" i="69"/>
  <c r="N35" i="69"/>
  <c r="O35" i="69"/>
  <c r="Q35" i="69"/>
  <c r="R35" i="69"/>
  <c r="S35" i="69"/>
  <c r="T35" i="69"/>
  <c r="U35" i="69"/>
  <c r="V35" i="69"/>
  <c r="W35" i="69"/>
  <c r="X35" i="69"/>
  <c r="Y35" i="69"/>
  <c r="Z35" i="69"/>
  <c r="AA35" i="69"/>
  <c r="AC35" i="69"/>
  <c r="AD35" i="69"/>
  <c r="AE35" i="69"/>
  <c r="AF35" i="69"/>
  <c r="AG35" i="69"/>
  <c r="AH35" i="69"/>
  <c r="AI35" i="69"/>
  <c r="AJ35" i="69"/>
  <c r="AK35" i="69"/>
  <c r="AL35" i="69"/>
  <c r="AM35" i="69"/>
  <c r="AN35" i="69"/>
  <c r="AO35" i="69"/>
  <c r="AP35" i="69"/>
  <c r="AQ35" i="69"/>
  <c r="AR35" i="69"/>
  <c r="AS35" i="69"/>
  <c r="AT35" i="69"/>
  <c r="AU35" i="69"/>
  <c r="AV35" i="69"/>
  <c r="AW35" i="69"/>
  <c r="AX35" i="69"/>
  <c r="AY35" i="69"/>
  <c r="AZ35" i="69"/>
  <c r="BA35" i="69"/>
  <c r="BB35" i="69"/>
  <c r="BC35" i="69"/>
  <c r="BD35" i="69"/>
  <c r="BE35" i="69"/>
  <c r="BF35" i="69"/>
  <c r="BG35" i="69"/>
  <c r="BH35" i="69"/>
  <c r="BI35" i="69"/>
  <c r="BJ35" i="69"/>
  <c r="BK35" i="69"/>
  <c r="BL35" i="69"/>
  <c r="BM35" i="69"/>
  <c r="BN35" i="69"/>
  <c r="BQ35" i="69"/>
  <c r="CQ35" i="69"/>
  <c r="CR35" i="69"/>
  <c r="B36" i="69"/>
  <c r="D36" i="69"/>
  <c r="E36" i="69"/>
  <c r="F36" i="69"/>
  <c r="G36" i="69"/>
  <c r="H36" i="69"/>
  <c r="I36" i="69"/>
  <c r="J36" i="69"/>
  <c r="K36" i="69"/>
  <c r="L36" i="69"/>
  <c r="M36" i="69"/>
  <c r="N36" i="69"/>
  <c r="O36" i="69"/>
  <c r="Q36" i="69"/>
  <c r="R36" i="69"/>
  <c r="S36" i="69"/>
  <c r="T36" i="69"/>
  <c r="U36" i="69"/>
  <c r="V36" i="69"/>
  <c r="W36" i="69"/>
  <c r="X36" i="69"/>
  <c r="Y36" i="69"/>
  <c r="Z36" i="69"/>
  <c r="AA36" i="69"/>
  <c r="AD36" i="69"/>
  <c r="AE36" i="69"/>
  <c r="AF36" i="69"/>
  <c r="AG36" i="69"/>
  <c r="AH36" i="69"/>
  <c r="AI36" i="69"/>
  <c r="AJ36" i="69"/>
  <c r="AK36" i="69"/>
  <c r="AL36" i="69"/>
  <c r="AM36" i="69"/>
  <c r="AN36" i="69"/>
  <c r="AO36" i="69"/>
  <c r="AP36" i="69"/>
  <c r="AQ36" i="69"/>
  <c r="AR36" i="69"/>
  <c r="AS36" i="69"/>
  <c r="AT36" i="69"/>
  <c r="AU36" i="69"/>
  <c r="AV36" i="69"/>
  <c r="AW36" i="69"/>
  <c r="AX36" i="69"/>
  <c r="AY36" i="69"/>
  <c r="AZ36" i="69"/>
  <c r="BA36" i="69"/>
  <c r="BB36" i="69"/>
  <c r="BC36" i="69"/>
  <c r="BD36" i="69"/>
  <c r="BE36" i="69"/>
  <c r="BF36" i="69"/>
  <c r="BG36" i="69"/>
  <c r="BH36" i="69"/>
  <c r="BI36" i="69"/>
  <c r="BJ36" i="69"/>
  <c r="BK36" i="69"/>
  <c r="BL36" i="69"/>
  <c r="BM36" i="69"/>
  <c r="BN36" i="69"/>
  <c r="BQ36" i="69"/>
  <c r="CQ36" i="69"/>
  <c r="CR36" i="69"/>
  <c r="B37" i="69"/>
  <c r="D37" i="69"/>
  <c r="E37" i="69"/>
  <c r="F37" i="69"/>
  <c r="G37" i="69"/>
  <c r="H37" i="69"/>
  <c r="I37" i="69"/>
  <c r="J37" i="69"/>
  <c r="K37" i="69"/>
  <c r="L37" i="69"/>
  <c r="M37" i="69"/>
  <c r="N37" i="69"/>
  <c r="O37" i="69"/>
  <c r="Q37" i="69"/>
  <c r="R37" i="69"/>
  <c r="S37" i="69"/>
  <c r="T37" i="69"/>
  <c r="U37" i="69"/>
  <c r="V37" i="69"/>
  <c r="W37" i="69"/>
  <c r="X37" i="69"/>
  <c r="Y37" i="69"/>
  <c r="Z37" i="69"/>
  <c r="AA37" i="69"/>
  <c r="AC37" i="69"/>
  <c r="AD37" i="69"/>
  <c r="AE37" i="69"/>
  <c r="AF37" i="69"/>
  <c r="AG37" i="69"/>
  <c r="AH37" i="69"/>
  <c r="AJ37" i="69"/>
  <c r="AK37" i="69"/>
  <c r="AL37" i="69"/>
  <c r="AM37" i="69"/>
  <c r="AN37" i="69"/>
  <c r="AO37" i="69"/>
  <c r="AP37" i="69"/>
  <c r="AQ37" i="69"/>
  <c r="AR37" i="69"/>
  <c r="AS37" i="69"/>
  <c r="AT37" i="69"/>
  <c r="AU37" i="69"/>
  <c r="AW37" i="69"/>
  <c r="AX37" i="69"/>
  <c r="AZ37" i="69"/>
  <c r="BA37" i="69"/>
  <c r="BC37" i="69"/>
  <c r="BD37" i="69"/>
  <c r="BE37" i="69"/>
  <c r="BF37" i="69"/>
  <c r="BG37" i="69"/>
  <c r="BH37" i="69"/>
  <c r="BI37" i="69"/>
  <c r="BJ37" i="69"/>
  <c r="BK37" i="69"/>
  <c r="BL37" i="69"/>
  <c r="BM37" i="69"/>
  <c r="BN37" i="69"/>
  <c r="BQ37" i="69"/>
  <c r="CQ37" i="69"/>
  <c r="CR37" i="69"/>
  <c r="B38" i="69"/>
  <c r="E38" i="69"/>
  <c r="F38" i="69"/>
  <c r="G38" i="69"/>
  <c r="H38" i="69"/>
  <c r="I38" i="69"/>
  <c r="J38" i="69"/>
  <c r="K38" i="69"/>
  <c r="L38" i="69"/>
  <c r="M38" i="69"/>
  <c r="N38" i="69"/>
  <c r="O38" i="69"/>
  <c r="Q38" i="69"/>
  <c r="R38" i="69"/>
  <c r="S38" i="69"/>
  <c r="T38" i="69"/>
  <c r="U38" i="69"/>
  <c r="V38" i="69"/>
  <c r="W38" i="69"/>
  <c r="X38" i="69"/>
  <c r="Y38" i="69"/>
  <c r="Z38" i="69"/>
  <c r="AA38" i="69"/>
  <c r="AC38" i="69"/>
  <c r="AD38" i="69"/>
  <c r="AE38" i="69"/>
  <c r="AF38" i="69"/>
  <c r="AG38" i="69"/>
  <c r="AH38" i="69"/>
  <c r="AI38" i="69"/>
  <c r="AJ38" i="69"/>
  <c r="AK38" i="69"/>
  <c r="AL38" i="69"/>
  <c r="AM38" i="69"/>
  <c r="AN38" i="69"/>
  <c r="AO38" i="69"/>
  <c r="AP38" i="69"/>
  <c r="AQ38" i="69"/>
  <c r="AR38" i="69"/>
  <c r="AS38" i="69"/>
  <c r="AT38" i="69"/>
  <c r="AU38" i="69"/>
  <c r="AV38" i="69"/>
  <c r="AW38" i="69"/>
  <c r="AX38" i="69"/>
  <c r="AY38" i="69"/>
  <c r="AZ38" i="69"/>
  <c r="BA38" i="69"/>
  <c r="BB38" i="69"/>
  <c r="BC38" i="69"/>
  <c r="BD38" i="69"/>
  <c r="BE38" i="69"/>
  <c r="BF38" i="69"/>
  <c r="BG38" i="69"/>
  <c r="BH38" i="69"/>
  <c r="BI38" i="69"/>
  <c r="BJ38" i="69"/>
  <c r="BK38" i="69"/>
  <c r="BL38" i="69"/>
  <c r="BM38" i="69"/>
  <c r="BN38" i="69"/>
  <c r="BQ38" i="69"/>
  <c r="CQ38" i="69"/>
  <c r="CR38" i="69"/>
  <c r="B39" i="69"/>
  <c r="C39" i="69"/>
  <c r="E39" i="69"/>
  <c r="F39" i="69"/>
  <c r="G39" i="69"/>
  <c r="H39" i="69"/>
  <c r="I39" i="69"/>
  <c r="I40" i="69"/>
  <c r="I41" i="69"/>
  <c r="I45" i="69"/>
  <c r="J39" i="69"/>
  <c r="K39" i="69"/>
  <c r="L39" i="69"/>
  <c r="M39" i="69"/>
  <c r="N39" i="69"/>
  <c r="O39" i="69"/>
  <c r="Q39" i="69"/>
  <c r="R39" i="69"/>
  <c r="S39" i="69"/>
  <c r="T39" i="69"/>
  <c r="U39" i="69"/>
  <c r="V39" i="69"/>
  <c r="W39" i="69"/>
  <c r="X39" i="69"/>
  <c r="Y39" i="69"/>
  <c r="Z39" i="69"/>
  <c r="AA39" i="69"/>
  <c r="AC39" i="69"/>
  <c r="AD39" i="69"/>
  <c r="AE39" i="69"/>
  <c r="AF39" i="69"/>
  <c r="AG39" i="69"/>
  <c r="AH39" i="69"/>
  <c r="AI39" i="69"/>
  <c r="AJ39" i="69"/>
  <c r="AK39" i="69"/>
  <c r="AL39" i="69"/>
  <c r="AM39" i="69"/>
  <c r="AN39" i="69"/>
  <c r="AO39" i="69"/>
  <c r="AO40" i="69"/>
  <c r="AO41" i="69"/>
  <c r="AO45" i="69"/>
  <c r="AP39" i="69"/>
  <c r="AQ39" i="69"/>
  <c r="AR39" i="69"/>
  <c r="AS39" i="69"/>
  <c r="AT39" i="69"/>
  <c r="AU39" i="69"/>
  <c r="AV39" i="69"/>
  <c r="AW39" i="69"/>
  <c r="AW40" i="69"/>
  <c r="AW41" i="69"/>
  <c r="AW45" i="69"/>
  <c r="AX39" i="69"/>
  <c r="AY39" i="69"/>
  <c r="AZ39" i="69"/>
  <c r="BA39" i="69"/>
  <c r="BB39" i="69"/>
  <c r="BC39" i="69"/>
  <c r="BD39" i="69"/>
  <c r="BE39" i="69"/>
  <c r="BF39" i="69"/>
  <c r="BG39" i="69"/>
  <c r="BH39" i="69"/>
  <c r="BI39" i="69"/>
  <c r="BJ39" i="69"/>
  <c r="BJ40" i="69"/>
  <c r="BJ41" i="69"/>
  <c r="BJ45" i="69"/>
  <c r="BK39" i="69"/>
  <c r="BL39" i="69"/>
  <c r="BM39" i="69"/>
  <c r="BN39" i="69"/>
  <c r="BQ39" i="69"/>
  <c r="CQ39" i="69"/>
  <c r="CR39" i="69"/>
  <c r="CS39" i="69"/>
  <c r="B40" i="69"/>
  <c r="C40" i="69"/>
  <c r="D40" i="69"/>
  <c r="E40" i="69"/>
  <c r="E41" i="69"/>
  <c r="E45" i="69"/>
  <c r="F40" i="69"/>
  <c r="G40" i="69"/>
  <c r="H40" i="69"/>
  <c r="J40" i="69"/>
  <c r="K40" i="69"/>
  <c r="L40" i="69"/>
  <c r="M40" i="69"/>
  <c r="N40" i="69"/>
  <c r="O40" i="69"/>
  <c r="Q40" i="69"/>
  <c r="R40" i="69"/>
  <c r="S40" i="69"/>
  <c r="T40" i="69"/>
  <c r="U40" i="69"/>
  <c r="V40" i="69"/>
  <c r="W40" i="69"/>
  <c r="Y40" i="69"/>
  <c r="Z40" i="69"/>
  <c r="AA40" i="69"/>
  <c r="AC40" i="69"/>
  <c r="AD40" i="69"/>
  <c r="AE40" i="69"/>
  <c r="AF40" i="69"/>
  <c r="AG40" i="69"/>
  <c r="AH40" i="69"/>
  <c r="AI40" i="69"/>
  <c r="AJ40" i="69"/>
  <c r="AK40" i="69"/>
  <c r="AL40" i="69"/>
  <c r="AM40" i="69"/>
  <c r="AN40" i="69"/>
  <c r="AP40" i="69"/>
  <c r="AQ40" i="69"/>
  <c r="AR40" i="69"/>
  <c r="AS40" i="69"/>
  <c r="AT40" i="69"/>
  <c r="AU40" i="69"/>
  <c r="AV40" i="69"/>
  <c r="AX40" i="69"/>
  <c r="AY40" i="69"/>
  <c r="AZ40" i="69"/>
  <c r="BA40" i="69"/>
  <c r="BB40" i="69"/>
  <c r="BC40" i="69"/>
  <c r="BD40" i="69"/>
  <c r="BE40" i="69"/>
  <c r="BF40" i="69"/>
  <c r="BG40" i="69"/>
  <c r="BH40" i="69"/>
  <c r="BI40" i="69"/>
  <c r="BK40" i="69"/>
  <c r="BL40" i="69"/>
  <c r="BM40" i="69"/>
  <c r="BN40" i="69"/>
  <c r="BQ40" i="69"/>
  <c r="CQ40" i="69"/>
  <c r="CR40" i="69"/>
  <c r="CS40" i="69"/>
  <c r="B41" i="69"/>
  <c r="C41" i="69"/>
  <c r="D41" i="69"/>
  <c r="F41" i="69"/>
  <c r="F45" i="69"/>
  <c r="G41" i="69"/>
  <c r="H41" i="69"/>
  <c r="J41" i="69"/>
  <c r="K41" i="69"/>
  <c r="K45" i="69"/>
  <c r="L41" i="69"/>
  <c r="M41" i="69"/>
  <c r="N41" i="69"/>
  <c r="N45" i="69"/>
  <c r="O41" i="69"/>
  <c r="Q41" i="69"/>
  <c r="R41" i="69"/>
  <c r="R45" i="69"/>
  <c r="S41" i="69"/>
  <c r="S45" i="69"/>
  <c r="T41" i="69"/>
  <c r="U41" i="69"/>
  <c r="V41" i="69"/>
  <c r="V45" i="69"/>
  <c r="X41" i="69"/>
  <c r="Y41" i="69"/>
  <c r="Z41" i="69"/>
  <c r="AA41" i="69"/>
  <c r="AE41" i="69"/>
  <c r="AJ41" i="69"/>
  <c r="AK41" i="69"/>
  <c r="AL41" i="69"/>
  <c r="AL45" i="69"/>
  <c r="AM41" i="69"/>
  <c r="AN41" i="69"/>
  <c r="AP41" i="69"/>
  <c r="AP45" i="69"/>
  <c r="AQ41" i="69"/>
  <c r="AR41" i="69"/>
  <c r="AS41" i="69"/>
  <c r="AS46" i="69"/>
  <c r="AT41" i="69"/>
  <c r="AT45" i="69"/>
  <c r="AU41" i="69"/>
  <c r="AX41" i="69"/>
  <c r="AX45" i="69"/>
  <c r="AZ41" i="69"/>
  <c r="AZ45" i="69"/>
  <c r="BA41" i="69"/>
  <c r="BE41" i="69"/>
  <c r="BG41" i="69"/>
  <c r="BH41" i="69"/>
  <c r="BH45" i="69"/>
  <c r="BI41" i="69"/>
  <c r="BN41" i="69"/>
  <c r="BN46" i="69"/>
  <c r="BQ41" i="69"/>
  <c r="CQ41" i="69"/>
  <c r="CR41" i="69"/>
  <c r="CS41" i="69"/>
  <c r="B45" i="69"/>
  <c r="D45" i="69"/>
  <c r="G45" i="69"/>
  <c r="H45" i="69"/>
  <c r="M45" i="69"/>
  <c r="Q45" i="69"/>
  <c r="T45" i="69"/>
  <c r="U45" i="69"/>
  <c r="AA45" i="69"/>
  <c r="AB45" i="69"/>
  <c r="AJ45" i="69"/>
  <c r="AK45" i="69"/>
  <c r="AN45" i="69"/>
  <c r="AQ45" i="69"/>
  <c r="AS45" i="69"/>
  <c r="AU45" i="69"/>
  <c r="BA45" i="69"/>
  <c r="BG45" i="69"/>
  <c r="BI45" i="69"/>
  <c r="BQ45" i="69"/>
  <c r="CQ45" i="69"/>
  <c r="CT45" i="69"/>
  <c r="CW45" i="69"/>
  <c r="DA45" i="69"/>
  <c r="DG45" i="69"/>
  <c r="B46" i="69"/>
  <c r="D46" i="69"/>
  <c r="E46" i="69"/>
  <c r="F46" i="69"/>
  <c r="G46" i="69"/>
  <c r="H46" i="69"/>
  <c r="I46" i="69"/>
  <c r="K46" i="69"/>
  <c r="L46" i="69"/>
  <c r="M46" i="69"/>
  <c r="N46" i="69"/>
  <c r="Q46" i="69"/>
  <c r="R46" i="69"/>
  <c r="T46" i="69"/>
  <c r="U46" i="69"/>
  <c r="V46" i="69"/>
  <c r="Y46" i="69"/>
  <c r="Z46" i="69"/>
  <c r="AA46" i="69"/>
  <c r="AB46" i="69"/>
  <c r="AJ46" i="69"/>
  <c r="AK46" i="69"/>
  <c r="AL46" i="69"/>
  <c r="AM46" i="69"/>
  <c r="AN46" i="69"/>
  <c r="AO46" i="69"/>
  <c r="AP46" i="69"/>
  <c r="AQ46" i="69"/>
  <c r="AT46" i="69"/>
  <c r="AU46" i="69"/>
  <c r="AW46" i="69"/>
  <c r="AZ46" i="69"/>
  <c r="BA46" i="69"/>
  <c r="BG46" i="69"/>
  <c r="BI46" i="69"/>
  <c r="BJ46" i="69"/>
  <c r="BQ46" i="69"/>
  <c r="CQ46" i="69"/>
  <c r="CT46" i="69"/>
  <c r="CU46" i="69"/>
  <c r="CW46" i="69"/>
  <c r="CX46" i="69"/>
  <c r="DA46" i="69"/>
  <c r="DG46" i="69"/>
  <c r="DB46" i="69"/>
  <c r="DH46" i="69"/>
  <c r="B47" i="69"/>
  <c r="D47" i="69"/>
  <c r="E47" i="69"/>
  <c r="F47" i="69"/>
  <c r="G47" i="69"/>
  <c r="H47" i="69"/>
  <c r="I47" i="69"/>
  <c r="K47" i="69"/>
  <c r="L47" i="69"/>
  <c r="M47" i="69"/>
  <c r="N47" i="69"/>
  <c r="Q47" i="69"/>
  <c r="R47" i="69"/>
  <c r="S47" i="69"/>
  <c r="T47" i="69"/>
  <c r="U47" i="69"/>
  <c r="V47" i="69"/>
  <c r="Y47" i="69"/>
  <c r="Z47" i="69"/>
  <c r="AA47" i="69"/>
  <c r="AB47" i="69"/>
  <c r="AJ47" i="69"/>
  <c r="AK47" i="69"/>
  <c r="AL47" i="69"/>
  <c r="AM47" i="69"/>
  <c r="AN47" i="69"/>
  <c r="AO47" i="69"/>
  <c r="AP47" i="69"/>
  <c r="AQ47" i="69"/>
  <c r="AS47" i="69"/>
  <c r="AT47" i="69"/>
  <c r="AU47" i="69"/>
  <c r="AW47" i="69"/>
  <c r="AX47" i="69"/>
  <c r="AZ47" i="69"/>
  <c r="BA47" i="69"/>
  <c r="BG47" i="69"/>
  <c r="BH47" i="69"/>
  <c r="BI47" i="69"/>
  <c r="BJ47" i="69"/>
  <c r="BN47" i="69"/>
  <c r="BQ47" i="69"/>
  <c r="CQ47" i="69"/>
  <c r="CT47" i="69"/>
  <c r="CU47" i="69"/>
  <c r="CW47" i="69"/>
  <c r="CX47" i="69"/>
  <c r="DA47" i="69"/>
  <c r="DB47" i="69"/>
  <c r="DH47" i="69"/>
  <c r="DG47" i="69"/>
  <c r="B48" i="69"/>
  <c r="D48" i="69"/>
  <c r="E48" i="69"/>
  <c r="F48" i="69"/>
  <c r="G48" i="69"/>
  <c r="H48" i="69"/>
  <c r="I48" i="69"/>
  <c r="K48" i="69"/>
  <c r="L48" i="69"/>
  <c r="M48" i="69"/>
  <c r="N48" i="69"/>
  <c r="Q48" i="69"/>
  <c r="R48" i="69"/>
  <c r="S48" i="69"/>
  <c r="T48" i="69"/>
  <c r="U48" i="69"/>
  <c r="V48" i="69"/>
  <c r="Y48" i="69"/>
  <c r="Z48" i="69"/>
  <c r="AA48" i="69"/>
  <c r="AB48" i="69"/>
  <c r="AJ48" i="69"/>
  <c r="AK48" i="69"/>
  <c r="AL48" i="69"/>
  <c r="AM48" i="69"/>
  <c r="AN48" i="69"/>
  <c r="AO48" i="69"/>
  <c r="AP48" i="69"/>
  <c r="AQ48" i="69"/>
  <c r="AS48" i="69"/>
  <c r="AT48" i="69"/>
  <c r="AU48" i="69"/>
  <c r="AW48" i="69"/>
  <c r="AX48" i="69"/>
  <c r="AZ48" i="69"/>
  <c r="BA48" i="69"/>
  <c r="BG48" i="69"/>
  <c r="BH48" i="69"/>
  <c r="BI48" i="69"/>
  <c r="BJ48" i="69"/>
  <c r="BN48" i="69"/>
  <c r="BQ48" i="69"/>
  <c r="CQ48" i="69"/>
  <c r="CT48" i="69"/>
  <c r="CU48" i="69"/>
  <c r="CW48" i="69"/>
  <c r="CX48" i="69"/>
  <c r="DA48" i="69"/>
  <c r="DB48" i="69"/>
  <c r="DG48" i="69"/>
  <c r="DH48" i="69"/>
  <c r="B49" i="69"/>
  <c r="E49" i="69"/>
  <c r="F49" i="69"/>
  <c r="G49" i="69"/>
  <c r="H49" i="69"/>
  <c r="I49" i="69"/>
  <c r="K49" i="69"/>
  <c r="L49" i="69"/>
  <c r="M49" i="69"/>
  <c r="N49" i="69"/>
  <c r="Q49" i="69"/>
  <c r="R49" i="69"/>
  <c r="S49" i="69"/>
  <c r="T49" i="69"/>
  <c r="U49" i="69"/>
  <c r="V49" i="69"/>
  <c r="Y49" i="69"/>
  <c r="Z49" i="69"/>
  <c r="AA49" i="69"/>
  <c r="AB49" i="69"/>
  <c r="AJ49" i="69"/>
  <c r="AK49" i="69"/>
  <c r="AL49" i="69"/>
  <c r="AM49" i="69"/>
  <c r="AN49" i="69"/>
  <c r="AO49" i="69"/>
  <c r="AP49" i="69"/>
  <c r="AQ49" i="69"/>
  <c r="AS49" i="69"/>
  <c r="AT49" i="69"/>
  <c r="AU49" i="69"/>
  <c r="AW49" i="69"/>
  <c r="AX49" i="69"/>
  <c r="AZ49" i="69"/>
  <c r="BA49" i="69"/>
  <c r="BG49" i="69"/>
  <c r="BH49" i="69"/>
  <c r="BI49" i="69"/>
  <c r="BJ49" i="69"/>
  <c r="BN49" i="69"/>
  <c r="BQ49" i="69"/>
  <c r="CQ49" i="69"/>
  <c r="CT49" i="69"/>
  <c r="CU49" i="69"/>
  <c r="CW49" i="69"/>
  <c r="CX49" i="69"/>
  <c r="DA49" i="69"/>
  <c r="DB49" i="69"/>
  <c r="DG49" i="69"/>
  <c r="DH49" i="69"/>
  <c r="B50" i="69"/>
  <c r="D50" i="69"/>
  <c r="E50" i="69"/>
  <c r="F50" i="69"/>
  <c r="G50" i="69"/>
  <c r="H50" i="69"/>
  <c r="I50" i="69"/>
  <c r="K50" i="69"/>
  <c r="L50" i="69"/>
  <c r="M50" i="69"/>
  <c r="N50" i="69"/>
  <c r="Q50" i="69"/>
  <c r="R50" i="69"/>
  <c r="S50" i="69"/>
  <c r="T50" i="69"/>
  <c r="U50" i="69"/>
  <c r="V50" i="69"/>
  <c r="Y50" i="69"/>
  <c r="Z50" i="69"/>
  <c r="AA50" i="69"/>
  <c r="AB50" i="69"/>
  <c r="AJ50" i="69"/>
  <c r="AK50" i="69"/>
  <c r="AL50" i="69"/>
  <c r="AM50" i="69"/>
  <c r="AN50" i="69"/>
  <c r="AO50" i="69"/>
  <c r="AP50" i="69"/>
  <c r="AQ50" i="69"/>
  <c r="AS50" i="69"/>
  <c r="AT50" i="69"/>
  <c r="AU50" i="69"/>
  <c r="AW50" i="69"/>
  <c r="AX50" i="69"/>
  <c r="AZ50" i="69"/>
  <c r="BA50" i="69"/>
  <c r="BG50" i="69"/>
  <c r="BH50" i="69"/>
  <c r="BI50" i="69"/>
  <c r="BJ50" i="69"/>
  <c r="BN50" i="69"/>
  <c r="BQ50" i="69"/>
  <c r="CQ50" i="69"/>
  <c r="CT50" i="69"/>
  <c r="CU50" i="69"/>
  <c r="CW50" i="69"/>
  <c r="CX50" i="69"/>
  <c r="DA50" i="69"/>
  <c r="DG50" i="69"/>
  <c r="DB50" i="69"/>
  <c r="DH50" i="69"/>
  <c r="B51" i="69"/>
  <c r="D51" i="69"/>
  <c r="E51" i="69"/>
  <c r="F51" i="69"/>
  <c r="G51" i="69"/>
  <c r="H51" i="69"/>
  <c r="I51" i="69"/>
  <c r="K51" i="69"/>
  <c r="L51" i="69"/>
  <c r="M51" i="69"/>
  <c r="N51" i="69"/>
  <c r="Q51" i="69"/>
  <c r="R51" i="69"/>
  <c r="S51" i="69"/>
  <c r="T51" i="69"/>
  <c r="U51" i="69"/>
  <c r="V51" i="69"/>
  <c r="Y51" i="69"/>
  <c r="Z51" i="69"/>
  <c r="AA51" i="69"/>
  <c r="AB51" i="69"/>
  <c r="AJ51" i="69"/>
  <c r="AK51" i="69"/>
  <c r="AL51" i="69"/>
  <c r="AM51" i="69"/>
  <c r="AN51" i="69"/>
  <c r="AO51" i="69"/>
  <c r="AP51" i="69"/>
  <c r="AQ51" i="69"/>
  <c r="AR51" i="69"/>
  <c r="AS51" i="69"/>
  <c r="AT51" i="69"/>
  <c r="AU51" i="69"/>
  <c r="AW51" i="69"/>
  <c r="AX51" i="69"/>
  <c r="AZ51" i="69"/>
  <c r="BA51" i="69"/>
  <c r="BG51" i="69"/>
  <c r="BH51" i="69"/>
  <c r="BI51" i="69"/>
  <c r="BJ51" i="69"/>
  <c r="BN51" i="69"/>
  <c r="BQ51" i="69"/>
  <c r="CQ51" i="69"/>
  <c r="CT51" i="69"/>
  <c r="CU51" i="69"/>
  <c r="CW51" i="69"/>
  <c r="CX51" i="69"/>
  <c r="DA51" i="69"/>
  <c r="DB51" i="69"/>
  <c r="DH51" i="69"/>
  <c r="DG51" i="69"/>
  <c r="B52" i="69"/>
  <c r="D52" i="69"/>
  <c r="E52" i="69"/>
  <c r="F52" i="69"/>
  <c r="G52" i="69"/>
  <c r="H52" i="69"/>
  <c r="I52" i="69"/>
  <c r="J52" i="69"/>
  <c r="K52" i="69"/>
  <c r="L52" i="69"/>
  <c r="M52" i="69"/>
  <c r="N52" i="69"/>
  <c r="O52" i="69"/>
  <c r="Q52" i="69"/>
  <c r="R52" i="69"/>
  <c r="S52" i="69"/>
  <c r="T52" i="69"/>
  <c r="U52" i="69"/>
  <c r="V52" i="69"/>
  <c r="Y52" i="69"/>
  <c r="Z52" i="69"/>
  <c r="AA52" i="69"/>
  <c r="AB52" i="69"/>
  <c r="AG52" i="69"/>
  <c r="AJ52" i="69"/>
  <c r="AK52" i="69"/>
  <c r="AL52" i="69"/>
  <c r="AM52" i="69"/>
  <c r="AN52" i="69"/>
  <c r="AO52" i="69"/>
  <c r="AP52" i="69"/>
  <c r="AQ52" i="69"/>
  <c r="AR52" i="69"/>
  <c r="AS52" i="69"/>
  <c r="AT52" i="69"/>
  <c r="AU52" i="69"/>
  <c r="AW52" i="69"/>
  <c r="AX52" i="69"/>
  <c r="AZ52" i="69"/>
  <c r="BA52" i="69"/>
  <c r="BG52" i="69"/>
  <c r="BH52" i="69"/>
  <c r="BI52" i="69"/>
  <c r="BJ52" i="69"/>
  <c r="BN52" i="69"/>
  <c r="BQ52" i="69"/>
  <c r="CQ52" i="69"/>
  <c r="CT52" i="69"/>
  <c r="CU52" i="69"/>
  <c r="CW52" i="69"/>
  <c r="CX52" i="69"/>
  <c r="DA52" i="69"/>
  <c r="DB52" i="69"/>
  <c r="DG52" i="69"/>
  <c r="DH52" i="69"/>
  <c r="B53" i="69"/>
  <c r="CX53" i="69"/>
  <c r="D53" i="69"/>
  <c r="E53" i="69"/>
  <c r="F53" i="69"/>
  <c r="G53" i="69"/>
  <c r="H53" i="69"/>
  <c r="I53" i="69"/>
  <c r="J53" i="69"/>
  <c r="K53" i="69"/>
  <c r="L53" i="69"/>
  <c r="M53" i="69"/>
  <c r="N53" i="69"/>
  <c r="O53" i="69"/>
  <c r="Q53" i="69"/>
  <c r="R53" i="69"/>
  <c r="S53" i="69"/>
  <c r="T53" i="69"/>
  <c r="U53" i="69"/>
  <c r="V53" i="69"/>
  <c r="Y53" i="69"/>
  <c r="Z53" i="69"/>
  <c r="AA53" i="69"/>
  <c r="AB53" i="69"/>
  <c r="AG53" i="69"/>
  <c r="AJ53" i="69"/>
  <c r="AK53" i="69"/>
  <c r="AL53" i="69"/>
  <c r="AM53" i="69"/>
  <c r="AN53" i="69"/>
  <c r="AO53" i="69"/>
  <c r="AP53" i="69"/>
  <c r="AQ53" i="69"/>
  <c r="AR53" i="69"/>
  <c r="AS53" i="69"/>
  <c r="AT53" i="69"/>
  <c r="AU53" i="69"/>
  <c r="AW53" i="69"/>
  <c r="AX53" i="69"/>
  <c r="AZ53" i="69"/>
  <c r="BA53" i="69"/>
  <c r="BE53" i="69"/>
  <c r="BG53" i="69"/>
  <c r="BH53" i="69"/>
  <c r="BI53" i="69"/>
  <c r="BJ53" i="69"/>
  <c r="BN53" i="69"/>
  <c r="BQ53" i="69"/>
  <c r="CQ53" i="69"/>
  <c r="CT53" i="69"/>
  <c r="CU53" i="69"/>
  <c r="CW53" i="69"/>
  <c r="DA53" i="69"/>
  <c r="DB53" i="69"/>
  <c r="DH53" i="69"/>
  <c r="DG53" i="69"/>
  <c r="B54" i="69"/>
  <c r="D54" i="69"/>
  <c r="E54" i="69"/>
  <c r="F54" i="69"/>
  <c r="G54" i="69"/>
  <c r="H54" i="69"/>
  <c r="I54" i="69"/>
  <c r="J54" i="69"/>
  <c r="K54" i="69"/>
  <c r="L54" i="69"/>
  <c r="M54" i="69"/>
  <c r="N54" i="69"/>
  <c r="O54" i="69"/>
  <c r="Q54" i="69"/>
  <c r="R54" i="69"/>
  <c r="S54" i="69"/>
  <c r="T54" i="69"/>
  <c r="U54" i="69"/>
  <c r="V54" i="69"/>
  <c r="Y54" i="69"/>
  <c r="Z54" i="69"/>
  <c r="AA54" i="69"/>
  <c r="AB54" i="69"/>
  <c r="AG54" i="69"/>
  <c r="AJ54" i="69"/>
  <c r="AK54" i="69"/>
  <c r="AL54" i="69"/>
  <c r="AM54" i="69"/>
  <c r="AN54" i="69"/>
  <c r="AO54" i="69"/>
  <c r="AP54" i="69"/>
  <c r="AQ54" i="69"/>
  <c r="AR54" i="69"/>
  <c r="AS54" i="69"/>
  <c r="AT54" i="69"/>
  <c r="AU54" i="69"/>
  <c r="AW54" i="69"/>
  <c r="AX54" i="69"/>
  <c r="AZ54" i="69"/>
  <c r="BA54" i="69"/>
  <c r="BE54" i="69"/>
  <c r="BG54" i="69"/>
  <c r="BH54" i="69"/>
  <c r="BI54" i="69"/>
  <c r="BJ54" i="69"/>
  <c r="BN54" i="69"/>
  <c r="BQ54" i="69"/>
  <c r="CG76" i="69"/>
  <c r="CQ54" i="69"/>
  <c r="CT54" i="69"/>
  <c r="CU54" i="69"/>
  <c r="CW54" i="69"/>
  <c r="CX54" i="69"/>
  <c r="DA54" i="69"/>
  <c r="DG54" i="69"/>
  <c r="DB54" i="69"/>
  <c r="DH54" i="69"/>
  <c r="B55" i="69"/>
  <c r="D55" i="69"/>
  <c r="E55" i="69"/>
  <c r="F55" i="69"/>
  <c r="G55" i="69"/>
  <c r="H55" i="69"/>
  <c r="I55" i="69"/>
  <c r="J55" i="69"/>
  <c r="K55" i="69"/>
  <c r="L55" i="69"/>
  <c r="M55" i="69"/>
  <c r="N55" i="69"/>
  <c r="O55" i="69"/>
  <c r="Q55" i="69"/>
  <c r="R55" i="69"/>
  <c r="S55" i="69"/>
  <c r="T55" i="69"/>
  <c r="U55" i="69"/>
  <c r="V55" i="69"/>
  <c r="Y55" i="69"/>
  <c r="Z55" i="69"/>
  <c r="AA55" i="69"/>
  <c r="AB55" i="69"/>
  <c r="AG55" i="69"/>
  <c r="AJ55" i="69"/>
  <c r="AK55" i="69"/>
  <c r="AL55" i="69"/>
  <c r="AM55" i="69"/>
  <c r="AN55" i="69"/>
  <c r="AO55" i="69"/>
  <c r="AP55" i="69"/>
  <c r="AQ55" i="69"/>
  <c r="AR55" i="69"/>
  <c r="AS55" i="69"/>
  <c r="AT55" i="69"/>
  <c r="AU55" i="69"/>
  <c r="AW55" i="69"/>
  <c r="AX55" i="69"/>
  <c r="AZ55" i="69"/>
  <c r="BA55" i="69"/>
  <c r="BE55" i="69"/>
  <c r="BG55" i="69"/>
  <c r="BH55" i="69"/>
  <c r="BI55" i="69"/>
  <c r="BJ55" i="69"/>
  <c r="BN55" i="69"/>
  <c r="BQ55" i="69"/>
  <c r="CQ55" i="69"/>
  <c r="CT55" i="69"/>
  <c r="CU55" i="69"/>
  <c r="CW55" i="69"/>
  <c r="CX55" i="69"/>
  <c r="DA55" i="69"/>
  <c r="DB55" i="69"/>
  <c r="DH55" i="69"/>
  <c r="DG55" i="69"/>
  <c r="B56" i="69"/>
  <c r="CW56" i="69"/>
  <c r="D56" i="69"/>
  <c r="E56" i="69"/>
  <c r="F56" i="69"/>
  <c r="G56" i="69"/>
  <c r="H56" i="69"/>
  <c r="I56" i="69"/>
  <c r="J56" i="69"/>
  <c r="K56" i="69"/>
  <c r="L56" i="69"/>
  <c r="M56" i="69"/>
  <c r="N56" i="69"/>
  <c r="O56" i="69"/>
  <c r="Q56" i="69"/>
  <c r="R56" i="69"/>
  <c r="S56" i="69"/>
  <c r="T56" i="69"/>
  <c r="U56" i="69"/>
  <c r="V56" i="69"/>
  <c r="Y56" i="69"/>
  <c r="Z56" i="69"/>
  <c r="AA56" i="69"/>
  <c r="AB56" i="69"/>
  <c r="AG56" i="69"/>
  <c r="AJ56" i="69"/>
  <c r="AK56" i="69"/>
  <c r="AL56" i="69"/>
  <c r="AM56" i="69"/>
  <c r="AN56" i="69"/>
  <c r="AO56" i="69"/>
  <c r="AP56" i="69"/>
  <c r="AQ56" i="69"/>
  <c r="AR56" i="69"/>
  <c r="AS56" i="69"/>
  <c r="AT56" i="69"/>
  <c r="AU56" i="69"/>
  <c r="AW56" i="69"/>
  <c r="AX56" i="69"/>
  <c r="AZ56" i="69"/>
  <c r="BA56" i="69"/>
  <c r="BE56" i="69"/>
  <c r="BG56" i="69"/>
  <c r="BH56" i="69"/>
  <c r="BI56" i="69"/>
  <c r="BJ56" i="69"/>
  <c r="BN56" i="69"/>
  <c r="BQ56" i="69"/>
  <c r="CQ56" i="69"/>
  <c r="CT56" i="69"/>
  <c r="CU56" i="69"/>
  <c r="CX56" i="69"/>
  <c r="DA56" i="69"/>
  <c r="DG56" i="69"/>
  <c r="DB56" i="69"/>
  <c r="DH56" i="69"/>
  <c r="B57" i="69"/>
  <c r="CX57" i="69"/>
  <c r="D57" i="69"/>
  <c r="E57" i="69"/>
  <c r="F57" i="69"/>
  <c r="G57" i="69"/>
  <c r="H57" i="69"/>
  <c r="I57" i="69"/>
  <c r="J57" i="69"/>
  <c r="K57" i="69"/>
  <c r="L57" i="69"/>
  <c r="M57" i="69"/>
  <c r="N57" i="69"/>
  <c r="O57" i="69"/>
  <c r="Q57" i="69"/>
  <c r="R57" i="69"/>
  <c r="S57" i="69"/>
  <c r="T57" i="69"/>
  <c r="U57" i="69"/>
  <c r="V57" i="69"/>
  <c r="Y57" i="69"/>
  <c r="Z57" i="69"/>
  <c r="AA57" i="69"/>
  <c r="AB57" i="69"/>
  <c r="AG57" i="69"/>
  <c r="AJ57" i="69"/>
  <c r="AK57" i="69"/>
  <c r="AL57" i="69"/>
  <c r="AM57" i="69"/>
  <c r="AN57" i="69"/>
  <c r="AO57" i="69"/>
  <c r="AP57" i="69"/>
  <c r="AQ57" i="69"/>
  <c r="AR57" i="69"/>
  <c r="AS57" i="69"/>
  <c r="AT57" i="69"/>
  <c r="AU57" i="69"/>
  <c r="AW57" i="69"/>
  <c r="AX57" i="69"/>
  <c r="AZ57" i="69"/>
  <c r="BA57" i="69"/>
  <c r="BE57" i="69"/>
  <c r="BG57" i="69"/>
  <c r="BH57" i="69"/>
  <c r="BI57" i="69"/>
  <c r="BJ57" i="69"/>
  <c r="BN57" i="69"/>
  <c r="BQ57" i="69"/>
  <c r="CQ57" i="69"/>
  <c r="CT57" i="69"/>
  <c r="CU57" i="69"/>
  <c r="CW57" i="69"/>
  <c r="DA57" i="69"/>
  <c r="DB57" i="69"/>
  <c r="DH57" i="69"/>
  <c r="DG57" i="69"/>
  <c r="B58" i="69"/>
  <c r="D58" i="69"/>
  <c r="E58" i="69"/>
  <c r="F58" i="69"/>
  <c r="G58" i="69"/>
  <c r="H58" i="69"/>
  <c r="I58" i="69"/>
  <c r="J58" i="69"/>
  <c r="K58" i="69"/>
  <c r="L58" i="69"/>
  <c r="M58" i="69"/>
  <c r="N58" i="69"/>
  <c r="O58" i="69"/>
  <c r="Q58" i="69"/>
  <c r="R58" i="69"/>
  <c r="S58" i="69"/>
  <c r="T58" i="69"/>
  <c r="U58" i="69"/>
  <c r="V58" i="69"/>
  <c r="Y58" i="69"/>
  <c r="Z58" i="69"/>
  <c r="AA58" i="69"/>
  <c r="AB58" i="69"/>
  <c r="AG58" i="69"/>
  <c r="AJ58" i="69"/>
  <c r="AK58" i="69"/>
  <c r="AL58" i="69"/>
  <c r="AM58" i="69"/>
  <c r="AN58" i="69"/>
  <c r="AO58" i="69"/>
  <c r="AP58" i="69"/>
  <c r="AQ58" i="69"/>
  <c r="AR58" i="69"/>
  <c r="AS58" i="69"/>
  <c r="AT58" i="69"/>
  <c r="AU58" i="69"/>
  <c r="AW58" i="69"/>
  <c r="AX58" i="69"/>
  <c r="AZ58" i="69"/>
  <c r="BA58" i="69"/>
  <c r="BE58" i="69"/>
  <c r="BG58" i="69"/>
  <c r="BH58" i="69"/>
  <c r="BI58" i="69"/>
  <c r="BJ58" i="69"/>
  <c r="BN58" i="69"/>
  <c r="BQ58" i="69"/>
  <c r="CQ58" i="69"/>
  <c r="CT58" i="69"/>
  <c r="CU58" i="69"/>
  <c r="CW58" i="69"/>
  <c r="CX58" i="69"/>
  <c r="DA58" i="69"/>
  <c r="DB58" i="69"/>
  <c r="DG58" i="69"/>
  <c r="DH58" i="69"/>
  <c r="B59" i="69"/>
  <c r="E59" i="69"/>
  <c r="F59" i="69"/>
  <c r="G59" i="69"/>
  <c r="H59" i="69"/>
  <c r="I59" i="69"/>
  <c r="J59" i="69"/>
  <c r="K59" i="69"/>
  <c r="L59" i="69"/>
  <c r="M59" i="69"/>
  <c r="N59" i="69"/>
  <c r="O59" i="69"/>
  <c r="Q59" i="69"/>
  <c r="R59" i="69"/>
  <c r="S59" i="69"/>
  <c r="T59" i="69"/>
  <c r="U59" i="69"/>
  <c r="V59" i="69"/>
  <c r="Y59" i="69"/>
  <c r="Z59" i="69"/>
  <c r="AA59" i="69"/>
  <c r="AB59" i="69"/>
  <c r="AG59" i="69"/>
  <c r="AJ59" i="69"/>
  <c r="AK59" i="69"/>
  <c r="AL59" i="69"/>
  <c r="AM59" i="69"/>
  <c r="AN59" i="69"/>
  <c r="AO59" i="69"/>
  <c r="AP59" i="69"/>
  <c r="AQ59" i="69"/>
  <c r="AR59" i="69"/>
  <c r="AS59" i="69"/>
  <c r="AT59" i="69"/>
  <c r="AU59" i="69"/>
  <c r="AW59" i="69"/>
  <c r="AX59" i="69"/>
  <c r="AZ59" i="69"/>
  <c r="BA59" i="69"/>
  <c r="BE59" i="69"/>
  <c r="BG59" i="69"/>
  <c r="BH59" i="69"/>
  <c r="BI59" i="69"/>
  <c r="BJ59" i="69"/>
  <c r="BN59" i="69"/>
  <c r="BQ59" i="69"/>
  <c r="CQ59" i="69"/>
  <c r="CT59" i="69"/>
  <c r="CU59" i="69"/>
  <c r="CW59" i="69"/>
  <c r="CX59" i="69"/>
  <c r="DA59" i="69"/>
  <c r="DG59" i="69"/>
  <c r="DB59" i="69"/>
  <c r="DH59" i="69"/>
  <c r="B60" i="69"/>
  <c r="C60" i="69"/>
  <c r="E60" i="69"/>
  <c r="F60" i="69"/>
  <c r="G60" i="69"/>
  <c r="H60" i="69"/>
  <c r="I60" i="69"/>
  <c r="J60" i="69"/>
  <c r="K60" i="69"/>
  <c r="L60" i="69"/>
  <c r="M60" i="69"/>
  <c r="N60" i="69"/>
  <c r="O60" i="69"/>
  <c r="Q60" i="69"/>
  <c r="R60" i="69"/>
  <c r="S60" i="69"/>
  <c r="T60" i="69"/>
  <c r="U60" i="69"/>
  <c r="V60" i="69"/>
  <c r="Y60" i="69"/>
  <c r="Z60" i="69"/>
  <c r="AA60" i="69"/>
  <c r="AB60" i="69"/>
  <c r="AG60" i="69"/>
  <c r="AJ60" i="69"/>
  <c r="AK60" i="69"/>
  <c r="AL60" i="69"/>
  <c r="AM60" i="69"/>
  <c r="AN60" i="69"/>
  <c r="AO60" i="69"/>
  <c r="AP60" i="69"/>
  <c r="AQ60" i="69"/>
  <c r="AR60" i="69"/>
  <c r="AS60" i="69"/>
  <c r="AT60" i="69"/>
  <c r="AU60" i="69"/>
  <c r="AW60" i="69"/>
  <c r="AX60" i="69"/>
  <c r="AZ60" i="69"/>
  <c r="BA60" i="69"/>
  <c r="BE60" i="69"/>
  <c r="BG60" i="69"/>
  <c r="BH60" i="69"/>
  <c r="BI60" i="69"/>
  <c r="BJ60" i="69"/>
  <c r="BN60" i="69"/>
  <c r="BQ60" i="69"/>
  <c r="CQ60" i="69"/>
  <c r="CR60" i="69"/>
  <c r="CT60" i="69"/>
  <c r="CU60" i="69"/>
  <c r="CW60" i="69"/>
  <c r="CX60" i="69"/>
  <c r="DA60" i="69"/>
  <c r="DB60" i="69"/>
  <c r="DH60" i="69"/>
  <c r="DG60" i="69"/>
  <c r="B61" i="69"/>
  <c r="C61" i="69"/>
  <c r="D61" i="69"/>
  <c r="E61" i="69"/>
  <c r="F61" i="69"/>
  <c r="G61" i="69"/>
  <c r="H61" i="69"/>
  <c r="I61" i="69"/>
  <c r="J61" i="69"/>
  <c r="K61" i="69"/>
  <c r="L61" i="69"/>
  <c r="M61" i="69"/>
  <c r="N61" i="69"/>
  <c r="O61" i="69"/>
  <c r="Q61" i="69"/>
  <c r="R61" i="69"/>
  <c r="S61" i="69"/>
  <c r="T61" i="69"/>
  <c r="U61" i="69"/>
  <c r="V61" i="69"/>
  <c r="Y61" i="69"/>
  <c r="Z61" i="69"/>
  <c r="AA61" i="69"/>
  <c r="AB61" i="69"/>
  <c r="AG61" i="69"/>
  <c r="AJ61" i="69"/>
  <c r="AK61" i="69"/>
  <c r="AL61" i="69"/>
  <c r="AM61" i="69"/>
  <c r="AN61" i="69"/>
  <c r="AO61" i="69"/>
  <c r="AP61" i="69"/>
  <c r="AQ61" i="69"/>
  <c r="AR61" i="69"/>
  <c r="AS61" i="69"/>
  <c r="AT61" i="69"/>
  <c r="AU61" i="69"/>
  <c r="AW61" i="69"/>
  <c r="AX61" i="69"/>
  <c r="AZ61" i="69"/>
  <c r="BA61" i="69"/>
  <c r="BE61" i="69"/>
  <c r="BG61" i="69"/>
  <c r="BH61" i="69"/>
  <c r="BI61" i="69"/>
  <c r="BJ61" i="69"/>
  <c r="BN61" i="69"/>
  <c r="BQ61" i="69"/>
  <c r="CQ61" i="69"/>
  <c r="CR61" i="69"/>
  <c r="CT61" i="69"/>
  <c r="CU61" i="69"/>
  <c r="CW61" i="69"/>
  <c r="CX61" i="69"/>
  <c r="DA61" i="69"/>
  <c r="DB61" i="69"/>
  <c r="DG61" i="69"/>
  <c r="DH61" i="69"/>
  <c r="B62" i="69"/>
  <c r="C62" i="69"/>
  <c r="D62" i="69"/>
  <c r="E62" i="69"/>
  <c r="F62" i="69"/>
  <c r="G62" i="69"/>
  <c r="CR62" i="69"/>
  <c r="G66" i="69"/>
  <c r="H62" i="69"/>
  <c r="I62" i="69"/>
  <c r="J62" i="69"/>
  <c r="K62" i="69"/>
  <c r="L62" i="69"/>
  <c r="M62" i="69"/>
  <c r="N62" i="69"/>
  <c r="O62" i="69"/>
  <c r="Q62" i="69"/>
  <c r="R62" i="69"/>
  <c r="S62" i="69"/>
  <c r="T62" i="69"/>
  <c r="U62" i="69"/>
  <c r="V62" i="69"/>
  <c r="Y62" i="69"/>
  <c r="Z62" i="69"/>
  <c r="AA62" i="69"/>
  <c r="AB62" i="69"/>
  <c r="AG62" i="69"/>
  <c r="AJ62" i="69"/>
  <c r="AK62" i="69"/>
  <c r="AL62" i="69"/>
  <c r="AM62" i="69"/>
  <c r="AN62" i="69"/>
  <c r="AO62" i="69"/>
  <c r="AP62" i="69"/>
  <c r="AQ62" i="69"/>
  <c r="AR62" i="69"/>
  <c r="AS62" i="69"/>
  <c r="AT62" i="69"/>
  <c r="AU62" i="69"/>
  <c r="AW62" i="69"/>
  <c r="AX62" i="69"/>
  <c r="AZ62" i="69"/>
  <c r="BA62" i="69"/>
  <c r="BE62" i="69"/>
  <c r="BG62" i="69"/>
  <c r="BH62" i="69"/>
  <c r="BI62" i="69"/>
  <c r="BJ62" i="69"/>
  <c r="BN62" i="69"/>
  <c r="BQ62" i="69"/>
  <c r="CQ62" i="69"/>
  <c r="CT62" i="69"/>
  <c r="CU62" i="69"/>
  <c r="CW62" i="69"/>
  <c r="CX62" i="69"/>
  <c r="DA62" i="69"/>
  <c r="DB62" i="69"/>
  <c r="DG62" i="69"/>
  <c r="DH62" i="69"/>
  <c r="AL66" i="69"/>
  <c r="AT66" i="69"/>
  <c r="BQ66" i="69"/>
  <c r="M67" i="69"/>
  <c r="Q67" i="69"/>
  <c r="U67" i="69"/>
  <c r="AA67" i="69"/>
  <c r="AJ67" i="69"/>
  <c r="AN67" i="69"/>
  <c r="AP67" i="69"/>
  <c r="AQ67" i="69"/>
  <c r="AU67" i="69"/>
  <c r="BG67" i="69"/>
  <c r="BI67" i="69"/>
  <c r="BQ67" i="69"/>
  <c r="CG67" i="69"/>
  <c r="CI67" i="69"/>
  <c r="CJ67" i="69"/>
  <c r="G68" i="69"/>
  <c r="AL68" i="69"/>
  <c r="AN68" i="69"/>
  <c r="AP68" i="69"/>
  <c r="AQ68" i="69"/>
  <c r="AT68" i="69"/>
  <c r="AU68" i="69"/>
  <c r="BG68" i="69"/>
  <c r="BI68" i="69"/>
  <c r="BQ68" i="69"/>
  <c r="CG68" i="69"/>
  <c r="CI68" i="69"/>
  <c r="CJ68" i="69"/>
  <c r="M69" i="69"/>
  <c r="Q69" i="69"/>
  <c r="U69" i="69"/>
  <c r="AA69" i="69"/>
  <c r="AJ69" i="69"/>
  <c r="AN69" i="69"/>
  <c r="AP69" i="69"/>
  <c r="AQ69" i="69"/>
  <c r="AU69" i="69"/>
  <c r="BG69" i="69"/>
  <c r="BI69" i="69"/>
  <c r="BQ69" i="69"/>
  <c r="CG69" i="69"/>
  <c r="CI69" i="69"/>
  <c r="CJ69" i="69"/>
  <c r="G70" i="69"/>
  <c r="AL70" i="69"/>
  <c r="AN70" i="69"/>
  <c r="AP70" i="69"/>
  <c r="AQ70" i="69"/>
  <c r="AT70" i="69"/>
  <c r="AU70" i="69"/>
  <c r="BG70" i="69"/>
  <c r="BI70" i="69"/>
  <c r="BQ70" i="69"/>
  <c r="CG70" i="69"/>
  <c r="CI70" i="69"/>
  <c r="CJ70" i="69"/>
  <c r="M71" i="69"/>
  <c r="Q71" i="69"/>
  <c r="U71" i="69"/>
  <c r="AA71" i="69"/>
  <c r="AJ71" i="69"/>
  <c r="AN71" i="69"/>
  <c r="AP71" i="69"/>
  <c r="AQ71" i="69"/>
  <c r="AU71" i="69"/>
  <c r="BG71" i="69"/>
  <c r="BI71" i="69"/>
  <c r="BQ71" i="69"/>
  <c r="CG71" i="69"/>
  <c r="CI71" i="69"/>
  <c r="CJ71" i="69"/>
  <c r="G72" i="69"/>
  <c r="AK72" i="69"/>
  <c r="AL72" i="69"/>
  <c r="AN72" i="69"/>
  <c r="AP72" i="69"/>
  <c r="AQ72" i="69"/>
  <c r="AT72" i="69"/>
  <c r="AU72" i="69"/>
  <c r="BG72" i="69"/>
  <c r="BI72" i="69"/>
  <c r="BQ72" i="69"/>
  <c r="CG72" i="69"/>
  <c r="CI72" i="69"/>
  <c r="CJ72" i="69"/>
  <c r="G73" i="69"/>
  <c r="M73" i="69"/>
  <c r="Q73" i="69"/>
  <c r="U73" i="69"/>
  <c r="AA73" i="69"/>
  <c r="AJ73" i="69"/>
  <c r="AK73" i="69"/>
  <c r="AN73" i="69"/>
  <c r="AQ73" i="69"/>
  <c r="AU73" i="69"/>
  <c r="BG73" i="69"/>
  <c r="BI73" i="69"/>
  <c r="BQ73" i="69"/>
  <c r="CI73" i="69"/>
  <c r="CJ73" i="69"/>
  <c r="F74" i="69"/>
  <c r="G74" i="69"/>
  <c r="N74" i="69"/>
  <c r="AJ74" i="69"/>
  <c r="AK74" i="69"/>
  <c r="AL74" i="69"/>
  <c r="AN74" i="69"/>
  <c r="AP74" i="69"/>
  <c r="AT74" i="69"/>
  <c r="BG74" i="69"/>
  <c r="BQ74" i="69"/>
  <c r="CG74" i="69"/>
  <c r="CI74" i="69"/>
  <c r="CJ74" i="69"/>
  <c r="F75" i="69"/>
  <c r="G75" i="69"/>
  <c r="M75" i="69"/>
  <c r="N75" i="69"/>
  <c r="Q75" i="69"/>
  <c r="U75" i="69"/>
  <c r="AA75" i="69"/>
  <c r="AJ75" i="69"/>
  <c r="AK75" i="69"/>
  <c r="AN75" i="69"/>
  <c r="BG75" i="69"/>
  <c r="BQ75" i="69"/>
  <c r="CI75" i="69"/>
  <c r="CJ75" i="69"/>
  <c r="F76" i="69"/>
  <c r="G76" i="69"/>
  <c r="M76" i="69"/>
  <c r="N76" i="69"/>
  <c r="Q76" i="69"/>
  <c r="U76" i="69"/>
  <c r="AA76" i="69"/>
  <c r="AJ76" i="69"/>
  <c r="AK76" i="69"/>
  <c r="AL76" i="69"/>
  <c r="AP76" i="69"/>
  <c r="AT76" i="69"/>
  <c r="BA76" i="69"/>
  <c r="BG76" i="69"/>
  <c r="BQ76" i="69"/>
  <c r="CJ76" i="69"/>
  <c r="F77" i="69"/>
  <c r="G77" i="69"/>
  <c r="H77" i="69"/>
  <c r="M77" i="69"/>
  <c r="N77" i="69"/>
  <c r="Q77" i="69"/>
  <c r="T77" i="69"/>
  <c r="U77" i="69"/>
  <c r="AA77" i="69"/>
  <c r="AJ77" i="69"/>
  <c r="AK77" i="69"/>
  <c r="AL77" i="69"/>
  <c r="AN77" i="69"/>
  <c r="AT77" i="69"/>
  <c r="BA77" i="69"/>
  <c r="BG77" i="69"/>
  <c r="BQ77" i="69"/>
  <c r="CI77" i="69"/>
  <c r="CJ77" i="69"/>
  <c r="F78" i="69"/>
  <c r="G78" i="69"/>
  <c r="H78" i="69"/>
  <c r="M78" i="69"/>
  <c r="N78" i="69"/>
  <c r="Q78" i="69"/>
  <c r="R78" i="69"/>
  <c r="T78" i="69"/>
  <c r="U78" i="69"/>
  <c r="V78" i="69"/>
  <c r="AA78" i="69"/>
  <c r="AJ78" i="69"/>
  <c r="AK78" i="69"/>
  <c r="AL78" i="69"/>
  <c r="AP78" i="69"/>
  <c r="AT78" i="69"/>
  <c r="BA78" i="69"/>
  <c r="BQ78" i="69"/>
  <c r="E79" i="69"/>
  <c r="F79" i="69"/>
  <c r="G79" i="69"/>
  <c r="H79" i="69"/>
  <c r="I79" i="69"/>
  <c r="M79" i="69"/>
  <c r="N79" i="69"/>
  <c r="Q79" i="69"/>
  <c r="R79" i="69"/>
  <c r="T79" i="69"/>
  <c r="U79" i="69"/>
  <c r="V79" i="69"/>
  <c r="AA79" i="69"/>
  <c r="AJ79" i="69"/>
  <c r="AK79" i="69"/>
  <c r="AL79" i="69"/>
  <c r="AN79" i="69"/>
  <c r="AT79" i="69"/>
  <c r="AW79" i="69"/>
  <c r="BA79" i="69"/>
  <c r="BQ79" i="69"/>
  <c r="E80" i="69"/>
  <c r="F80" i="69"/>
  <c r="G80" i="69"/>
  <c r="H80" i="69"/>
  <c r="I80" i="69"/>
  <c r="M80" i="69"/>
  <c r="N80" i="69"/>
  <c r="Q80" i="69"/>
  <c r="R80" i="69"/>
  <c r="T80" i="69"/>
  <c r="U80" i="69"/>
  <c r="V80" i="69"/>
  <c r="AA80" i="69"/>
  <c r="AJ80" i="69"/>
  <c r="AK80" i="69"/>
  <c r="AL80" i="69"/>
  <c r="AP80" i="69"/>
  <c r="AT80" i="69"/>
  <c r="AW80" i="69"/>
  <c r="AZ80" i="69"/>
  <c r="BA80" i="69"/>
  <c r="BJ80" i="69"/>
  <c r="BQ80" i="69"/>
  <c r="E81" i="69"/>
  <c r="F81" i="69"/>
  <c r="G81" i="69"/>
  <c r="H81" i="69"/>
  <c r="I81" i="69"/>
  <c r="K81" i="69"/>
  <c r="M81" i="69"/>
  <c r="N81" i="69"/>
  <c r="Q81" i="69"/>
  <c r="R81" i="69"/>
  <c r="T81" i="69"/>
  <c r="U81" i="69"/>
  <c r="V81" i="69"/>
  <c r="AA81" i="69"/>
  <c r="AJ81" i="69"/>
  <c r="AK81" i="69"/>
  <c r="AL81" i="69"/>
  <c r="AN81" i="69"/>
  <c r="AT81" i="69"/>
  <c r="AW81" i="69"/>
  <c r="BA81" i="69"/>
  <c r="BJ81" i="69"/>
  <c r="BQ81" i="69"/>
  <c r="CI81" i="69"/>
  <c r="E82" i="69"/>
  <c r="F82" i="69"/>
  <c r="G82" i="69"/>
  <c r="H82" i="69"/>
  <c r="I82" i="69"/>
  <c r="K82" i="69"/>
  <c r="M82" i="69"/>
  <c r="N82" i="69"/>
  <c r="Q82" i="69"/>
  <c r="R82" i="69"/>
  <c r="T82" i="69"/>
  <c r="U82" i="69"/>
  <c r="V82" i="69"/>
  <c r="AA82" i="69"/>
  <c r="AJ82" i="69"/>
  <c r="AK82" i="69"/>
  <c r="AL82" i="69"/>
  <c r="AP82" i="69"/>
  <c r="AT82" i="69"/>
  <c r="AW82" i="69"/>
  <c r="BA82" i="69"/>
  <c r="BJ82" i="69"/>
  <c r="BQ82" i="69"/>
  <c r="CG82" i="69"/>
  <c r="AN83" i="69"/>
  <c r="BQ83" i="69"/>
  <c r="BQ86" i="69"/>
  <c r="BQ87" i="69"/>
  <c r="BQ88" i="69"/>
  <c r="BQ89" i="69"/>
  <c r="BQ90" i="69"/>
  <c r="BQ91" i="69"/>
  <c r="BQ92" i="69"/>
  <c r="BQ93" i="69"/>
  <c r="BQ94" i="69"/>
  <c r="BQ95" i="69"/>
  <c r="BQ96" i="69"/>
  <c r="BQ97" i="69"/>
  <c r="BQ98" i="69"/>
  <c r="BQ99" i="69"/>
  <c r="BQ100" i="69"/>
  <c r="BQ101" i="69"/>
  <c r="AT102" i="69"/>
  <c r="BA102" i="69"/>
  <c r="BJ102" i="69"/>
  <c r="BQ102" i="69"/>
  <c r="AN103" i="69"/>
  <c r="BQ103" i="69"/>
  <c r="C108" i="69"/>
  <c r="F108" i="69"/>
  <c r="I108" i="69"/>
  <c r="L108" i="69"/>
  <c r="O108" i="69"/>
  <c r="R108" i="69"/>
  <c r="C109" i="69"/>
  <c r="F109" i="69"/>
  <c r="I109" i="69"/>
  <c r="P2" i="12"/>
  <c r="J109" i="69"/>
  <c r="L109" i="69"/>
  <c r="O109" i="69"/>
  <c r="V2" i="12"/>
  <c r="P109" i="69"/>
  <c r="S3" i="70"/>
  <c r="X16" i="70"/>
  <c r="R109" i="69"/>
  <c r="AE1" i="12"/>
  <c r="V109" i="69"/>
  <c r="C110" i="69"/>
  <c r="F110" i="69"/>
  <c r="I110" i="69"/>
  <c r="P3" i="12"/>
  <c r="J110" i="69"/>
  <c r="V4" i="70"/>
  <c r="X21" i="70"/>
  <c r="L110" i="69"/>
  <c r="O110" i="69"/>
  <c r="V3" i="12"/>
  <c r="P110" i="69"/>
  <c r="R110" i="69"/>
  <c r="AE2" i="12"/>
  <c r="V110" i="69"/>
  <c r="C111" i="69"/>
  <c r="F111" i="69"/>
  <c r="I111" i="69"/>
  <c r="P4" i="12"/>
  <c r="J111" i="69"/>
  <c r="L111" i="69"/>
  <c r="O111" i="69"/>
  <c r="V4" i="12"/>
  <c r="P111" i="69"/>
  <c r="R111" i="69"/>
  <c r="AE3" i="12"/>
  <c r="V111" i="69"/>
  <c r="C117" i="69"/>
  <c r="C2" i="275"/>
  <c r="D2" i="275"/>
  <c r="E2" i="275"/>
  <c r="F2" i="275"/>
  <c r="G2" i="275"/>
  <c r="H2" i="275"/>
  <c r="I2" i="275"/>
  <c r="J2" i="275"/>
  <c r="K2" i="275"/>
  <c r="L2" i="275"/>
  <c r="M2" i="275"/>
  <c r="N2" i="275"/>
  <c r="O2" i="275"/>
  <c r="P2" i="275"/>
  <c r="Q2" i="275"/>
  <c r="R2" i="275"/>
  <c r="S2" i="275"/>
  <c r="T2" i="275"/>
  <c r="U2" i="275"/>
  <c r="V2" i="275"/>
  <c r="W2" i="275"/>
  <c r="X2" i="275"/>
  <c r="Y2" i="275"/>
  <c r="Z2" i="275"/>
  <c r="AA2" i="275"/>
  <c r="AB2" i="275"/>
  <c r="AC2" i="275"/>
  <c r="AD2" i="275"/>
  <c r="AE2" i="275"/>
  <c r="AF2" i="275"/>
  <c r="AG2" i="275"/>
  <c r="AH2" i="275"/>
  <c r="AI2" i="275"/>
  <c r="AJ2" i="275"/>
  <c r="AK2" i="275"/>
  <c r="AL2" i="275"/>
  <c r="AM2" i="275"/>
  <c r="AN2" i="275"/>
  <c r="AO2" i="275"/>
  <c r="AP2" i="275"/>
  <c r="AQ2" i="275"/>
  <c r="AR2" i="275"/>
  <c r="AS2" i="275"/>
  <c r="AT2" i="275"/>
  <c r="AU2" i="275"/>
  <c r="AV2" i="275"/>
  <c r="AW2" i="275"/>
  <c r="AX2" i="275"/>
  <c r="AY2" i="275"/>
  <c r="AZ2" i="275"/>
  <c r="BA2" i="275"/>
  <c r="BB2" i="275"/>
  <c r="BC2" i="275"/>
  <c r="BD2" i="275"/>
  <c r="BE2" i="275"/>
  <c r="BF2" i="275"/>
  <c r="BG2" i="275"/>
  <c r="BH2" i="275"/>
  <c r="BI2" i="275"/>
  <c r="BJ2" i="275"/>
  <c r="BK2" i="275"/>
  <c r="BL2" i="275"/>
  <c r="BM2" i="275"/>
  <c r="BN2" i="275"/>
  <c r="BO2" i="275"/>
  <c r="BP2" i="275"/>
  <c r="BQ2" i="275"/>
  <c r="BR2" i="275"/>
  <c r="BS2" i="275"/>
  <c r="BT2" i="275"/>
  <c r="BU2" i="275"/>
  <c r="BV2" i="275"/>
  <c r="BW2" i="275"/>
  <c r="BX2" i="275"/>
  <c r="BY2" i="275"/>
  <c r="BZ2" i="275"/>
  <c r="CA2" i="275"/>
  <c r="CB2" i="275"/>
  <c r="CC2" i="275"/>
  <c r="CD2" i="275"/>
  <c r="CE2" i="275"/>
  <c r="CF2" i="275"/>
  <c r="CG2" i="275"/>
  <c r="CH2" i="275"/>
  <c r="CI2" i="275"/>
  <c r="CJ2" i="275"/>
  <c r="CK2" i="275"/>
  <c r="CL2" i="275"/>
  <c r="CM2" i="275"/>
  <c r="CN2" i="275"/>
  <c r="CO2" i="275"/>
  <c r="A3" i="275"/>
  <c r="B3" i="275"/>
  <c r="F7" i="143"/>
  <c r="C3" i="275"/>
  <c r="F7" i="144"/>
  <c r="D3" i="275"/>
  <c r="F7" i="145"/>
  <c r="E3" i="275"/>
  <c r="F7" i="146"/>
  <c r="F3" i="275"/>
  <c r="F7" i="147"/>
  <c r="G3" i="275"/>
  <c r="F7" i="148"/>
  <c r="H3" i="275"/>
  <c r="F7" i="149"/>
  <c r="I3" i="275"/>
  <c r="E7" i="143"/>
  <c r="J3" i="275"/>
  <c r="E7" i="144"/>
  <c r="K3" i="275"/>
  <c r="E7" i="145"/>
  <c r="L3" i="275"/>
  <c r="E7" i="146"/>
  <c r="M3" i="275"/>
  <c r="E7" i="147"/>
  <c r="N3" i="275"/>
  <c r="E7" i="148"/>
  <c r="O3" i="275"/>
  <c r="E7" i="149"/>
  <c r="P3" i="275"/>
  <c r="S7" i="143"/>
  <c r="Q3" i="275"/>
  <c r="S7" i="144"/>
  <c r="R3" i="275"/>
  <c r="S7" i="145"/>
  <c r="S3" i="275"/>
  <c r="S7" i="146"/>
  <c r="T3" i="275"/>
  <c r="S7" i="147"/>
  <c r="U3" i="275"/>
  <c r="S7" i="148"/>
  <c r="V3" i="275"/>
  <c r="S7" i="149"/>
  <c r="W3" i="275"/>
  <c r="D7" i="143"/>
  <c r="X7" i="143"/>
  <c r="X3" i="275"/>
  <c r="D7" i="144"/>
  <c r="X7" i="144"/>
  <c r="Y3" i="275"/>
  <c r="D7" i="145"/>
  <c r="X7" i="145"/>
  <c r="Z3" i="275"/>
  <c r="D7" i="146"/>
  <c r="X7" i="146"/>
  <c r="AA3" i="275"/>
  <c r="D7" i="147"/>
  <c r="X7" i="147"/>
  <c r="AB3" i="275"/>
  <c r="D7" i="148"/>
  <c r="X7" i="148"/>
  <c r="AC3" i="275"/>
  <c r="D7" i="149"/>
  <c r="X7" i="149"/>
  <c r="G7" i="143"/>
  <c r="H7" i="143"/>
  <c r="Y7" i="143"/>
  <c r="AE3" i="275"/>
  <c r="G7" i="144"/>
  <c r="Y7" i="144"/>
  <c r="AF3" i="275"/>
  <c r="H7" i="144"/>
  <c r="G7" i="145"/>
  <c r="Y7" i="145"/>
  <c r="AG3" i="275"/>
  <c r="G7" i="146"/>
  <c r="Y7" i="146"/>
  <c r="AH3" i="275"/>
  <c r="H7" i="146"/>
  <c r="G7" i="147"/>
  <c r="Y7" i="147"/>
  <c r="AI3" i="275"/>
  <c r="H7" i="147"/>
  <c r="G7" i="148"/>
  <c r="Y7" i="148"/>
  <c r="AJ3" i="275"/>
  <c r="H7" i="148"/>
  <c r="G7" i="149"/>
  <c r="Y7" i="149"/>
  <c r="AK3" i="275"/>
  <c r="H7" i="149"/>
  <c r="F28" i="143"/>
  <c r="V28" i="143"/>
  <c r="W28" i="143"/>
  <c r="AC28" i="143"/>
  <c r="AL3" i="275"/>
  <c r="F28" i="144"/>
  <c r="V28" i="144"/>
  <c r="W28" i="144"/>
  <c r="AC28" i="144"/>
  <c r="AM3" i="275"/>
  <c r="F28" i="145"/>
  <c r="AC28" i="145"/>
  <c r="AN3" i="275"/>
  <c r="F28" i="146"/>
  <c r="AC28" i="146"/>
  <c r="AO3" i="275"/>
  <c r="V28" i="146"/>
  <c r="W28" i="146"/>
  <c r="F28" i="147"/>
  <c r="AC28" i="147"/>
  <c r="AP3" i="275"/>
  <c r="V28" i="147"/>
  <c r="W28" i="147"/>
  <c r="F28" i="148"/>
  <c r="AC28" i="148"/>
  <c r="AQ3" i="275"/>
  <c r="V28" i="148"/>
  <c r="W28" i="148"/>
  <c r="F28" i="149"/>
  <c r="AC28" i="149"/>
  <c r="AR3" i="275"/>
  <c r="V28" i="149"/>
  <c r="W28" i="149"/>
  <c r="L28" i="143"/>
  <c r="AS3" i="275"/>
  <c r="L28" i="144"/>
  <c r="L28" i="145"/>
  <c r="AU3" i="275"/>
  <c r="AU21" i="275"/>
  <c r="L28" i="146"/>
  <c r="AV3" i="275"/>
  <c r="AV21" i="275"/>
  <c r="L28" i="147"/>
  <c r="L28" i="148"/>
  <c r="AX3" i="275"/>
  <c r="AX21" i="275"/>
  <c r="L28" i="149"/>
  <c r="BA3" i="275"/>
  <c r="BE3" i="275"/>
  <c r="BF3" i="275"/>
  <c r="C28" i="143"/>
  <c r="BG3" i="275"/>
  <c r="C28" i="144"/>
  <c r="BH3" i="275"/>
  <c r="C28" i="145"/>
  <c r="BI3" i="275"/>
  <c r="C28" i="146"/>
  <c r="BJ3" i="275"/>
  <c r="C28" i="147"/>
  <c r="BK3" i="275"/>
  <c r="C28" i="148"/>
  <c r="BL3" i="275"/>
  <c r="C28" i="149"/>
  <c r="BM3" i="275"/>
  <c r="H28" i="143"/>
  <c r="BN3" i="275"/>
  <c r="H28" i="144"/>
  <c r="BO3" i="275"/>
  <c r="H28" i="145"/>
  <c r="BP3" i="275"/>
  <c r="H28" i="146"/>
  <c r="BQ3" i="275"/>
  <c r="H28" i="147"/>
  <c r="BR3" i="275"/>
  <c r="H28" i="148"/>
  <c r="BS3" i="275"/>
  <c r="H28" i="149"/>
  <c r="BT3" i="275"/>
  <c r="I28" i="143"/>
  <c r="BU3" i="275"/>
  <c r="I28" i="144"/>
  <c r="BV3" i="275"/>
  <c r="I28" i="145"/>
  <c r="BW3" i="275"/>
  <c r="I28" i="146"/>
  <c r="BX3" i="275"/>
  <c r="I28" i="147"/>
  <c r="BY3" i="275"/>
  <c r="I28" i="148"/>
  <c r="BZ3" i="275"/>
  <c r="I28" i="149"/>
  <c r="CA3" i="275"/>
  <c r="L49" i="144"/>
  <c r="M49" i="144"/>
  <c r="N49" i="144"/>
  <c r="O49" i="144"/>
  <c r="S49" i="144"/>
  <c r="CC3" i="275"/>
  <c r="L49" i="145"/>
  <c r="M49" i="145"/>
  <c r="N49" i="145"/>
  <c r="O49" i="145"/>
  <c r="L49" i="146"/>
  <c r="M49" i="146"/>
  <c r="N49" i="146"/>
  <c r="O49" i="146"/>
  <c r="L49" i="147"/>
  <c r="M49" i="147"/>
  <c r="N49" i="147"/>
  <c r="O49" i="147"/>
  <c r="L49" i="148"/>
  <c r="M49" i="148"/>
  <c r="N49" i="148"/>
  <c r="O49" i="148"/>
  <c r="L49" i="149"/>
  <c r="M49" i="149"/>
  <c r="N49" i="149"/>
  <c r="O49" i="149"/>
  <c r="X28" i="143"/>
  <c r="X28" i="144"/>
  <c r="CJ3" i="275"/>
  <c r="X28" i="145"/>
  <c r="X28" i="146"/>
  <c r="X28" i="147"/>
  <c r="X28" i="148"/>
  <c r="X28" i="149"/>
  <c r="A4" i="275"/>
  <c r="B4" i="275"/>
  <c r="F8" i="143"/>
  <c r="C4" i="275"/>
  <c r="F8" i="144"/>
  <c r="D4" i="275"/>
  <c r="F8" i="145"/>
  <c r="E4" i="275"/>
  <c r="F8" i="146"/>
  <c r="F4" i="275"/>
  <c r="F8" i="147"/>
  <c r="G4" i="275"/>
  <c r="F8" i="148"/>
  <c r="H4" i="275"/>
  <c r="F8" i="149"/>
  <c r="I4" i="275"/>
  <c r="E8" i="143"/>
  <c r="J4" i="275"/>
  <c r="E8" i="144"/>
  <c r="K4" i="275"/>
  <c r="E8" i="145"/>
  <c r="L4" i="275"/>
  <c r="E8" i="146"/>
  <c r="M4" i="275"/>
  <c r="E8" i="147"/>
  <c r="N4" i="275"/>
  <c r="E8" i="148"/>
  <c r="O4" i="275"/>
  <c r="E8" i="149"/>
  <c r="P4" i="275"/>
  <c r="S8" i="143"/>
  <c r="Q4" i="275"/>
  <c r="S8" i="144"/>
  <c r="R4" i="275"/>
  <c r="S8" i="145"/>
  <c r="S4" i="275"/>
  <c r="S8" i="146"/>
  <c r="T4" i="275"/>
  <c r="S8" i="147"/>
  <c r="U4" i="275"/>
  <c r="S8" i="148"/>
  <c r="V4" i="275"/>
  <c r="S8" i="149"/>
  <c r="W4" i="275"/>
  <c r="D8" i="143"/>
  <c r="X8" i="143"/>
  <c r="X4" i="275"/>
  <c r="D8" i="144"/>
  <c r="X8" i="144"/>
  <c r="Y4" i="275"/>
  <c r="D8" i="145"/>
  <c r="X8" i="145"/>
  <c r="Z4" i="275"/>
  <c r="D8" i="146"/>
  <c r="X8" i="146"/>
  <c r="AA4" i="275"/>
  <c r="D8" i="147"/>
  <c r="X8" i="147"/>
  <c r="AB4" i="275"/>
  <c r="D8" i="148"/>
  <c r="X8" i="148"/>
  <c r="D8" i="149"/>
  <c r="X8" i="149"/>
  <c r="AD4" i="275"/>
  <c r="G8" i="143"/>
  <c r="H8" i="143"/>
  <c r="Y8" i="143"/>
  <c r="AE4" i="275"/>
  <c r="G8" i="144"/>
  <c r="Y8" i="144"/>
  <c r="H8" i="144"/>
  <c r="AF4" i="275"/>
  <c r="G8" i="145"/>
  <c r="Y8" i="145"/>
  <c r="AG4" i="275"/>
  <c r="G8" i="146"/>
  <c r="Y8" i="146"/>
  <c r="AH4" i="275"/>
  <c r="H8" i="146"/>
  <c r="G8" i="147"/>
  <c r="Y8" i="147"/>
  <c r="AI4" i="275"/>
  <c r="H8" i="147"/>
  <c r="G8" i="148"/>
  <c r="Y8" i="148"/>
  <c r="AJ4" i="275"/>
  <c r="H8" i="148"/>
  <c r="G8" i="149"/>
  <c r="Y8" i="149"/>
  <c r="AK4" i="275"/>
  <c r="H8" i="149"/>
  <c r="F29" i="143"/>
  <c r="AC29" i="143"/>
  <c r="AL4" i="275"/>
  <c r="F29" i="144"/>
  <c r="AC29" i="144"/>
  <c r="AM4" i="275"/>
  <c r="F29" i="145"/>
  <c r="AC29" i="145"/>
  <c r="AN4" i="275"/>
  <c r="F29" i="146"/>
  <c r="AC29" i="146"/>
  <c r="AO4" i="275"/>
  <c r="F29" i="147"/>
  <c r="BD4" i="275"/>
  <c r="V29" i="147"/>
  <c r="W29" i="147"/>
  <c r="F29" i="148"/>
  <c r="AC29" i="148"/>
  <c r="AQ4" i="275"/>
  <c r="F29" i="149"/>
  <c r="AC29" i="149"/>
  <c r="AR4" i="275"/>
  <c r="L29" i="143"/>
  <c r="L29" i="144"/>
  <c r="AT4" i="275"/>
  <c r="L29" i="145"/>
  <c r="AU4" i="275"/>
  <c r="L29" i="146"/>
  <c r="L29" i="147"/>
  <c r="L29" i="148"/>
  <c r="AX4" i="275"/>
  <c r="L29" i="149"/>
  <c r="AY4" i="275"/>
  <c r="BA4" i="275"/>
  <c r="BB4" i="275"/>
  <c r="BF4" i="275"/>
  <c r="C29" i="143"/>
  <c r="BG4" i="275"/>
  <c r="C29" i="144"/>
  <c r="BH4" i="275"/>
  <c r="C29" i="145"/>
  <c r="BI4" i="275"/>
  <c r="C29" i="146"/>
  <c r="BJ4" i="275"/>
  <c r="C29" i="147"/>
  <c r="BK4" i="275"/>
  <c r="C29" i="148"/>
  <c r="BL4" i="275"/>
  <c r="C29" i="149"/>
  <c r="BM4" i="275"/>
  <c r="H29" i="143"/>
  <c r="BN4" i="275"/>
  <c r="H29" i="144"/>
  <c r="BO4" i="275"/>
  <c r="H29" i="145"/>
  <c r="BP4" i="275"/>
  <c r="H29" i="146"/>
  <c r="BQ4" i="275"/>
  <c r="H29" i="147"/>
  <c r="BR4" i="275"/>
  <c r="H29" i="148"/>
  <c r="BS4" i="275"/>
  <c r="H29" i="149"/>
  <c r="BT4" i="275"/>
  <c r="I29" i="143"/>
  <c r="BU4" i="275"/>
  <c r="I29" i="144"/>
  <c r="BV4" i="275"/>
  <c r="I29" i="145"/>
  <c r="BW4" i="275"/>
  <c r="I29" i="146"/>
  <c r="BX4" i="275"/>
  <c r="I29" i="147"/>
  <c r="BY4" i="275"/>
  <c r="I29" i="148"/>
  <c r="BZ4" i="275"/>
  <c r="I29" i="149"/>
  <c r="CA4" i="275"/>
  <c r="L50" i="144"/>
  <c r="M50" i="144"/>
  <c r="N50" i="144"/>
  <c r="O50" i="144"/>
  <c r="S50" i="144"/>
  <c r="CC4" i="275"/>
  <c r="L50" i="145"/>
  <c r="M50" i="145"/>
  <c r="N50" i="145"/>
  <c r="O50" i="145"/>
  <c r="L50" i="146"/>
  <c r="M50" i="146"/>
  <c r="N50" i="146"/>
  <c r="O50" i="146"/>
  <c r="L50" i="147"/>
  <c r="M50" i="147"/>
  <c r="N50" i="147"/>
  <c r="O50" i="147"/>
  <c r="L50" i="148"/>
  <c r="M50" i="148"/>
  <c r="N50" i="148"/>
  <c r="O50" i="148"/>
  <c r="L50" i="149"/>
  <c r="M50" i="149"/>
  <c r="N50" i="149"/>
  <c r="O50" i="149"/>
  <c r="X29" i="143"/>
  <c r="X29" i="144"/>
  <c r="CJ4" i="275"/>
  <c r="X29" i="145"/>
  <c r="X29" i="146"/>
  <c r="X29" i="147"/>
  <c r="X29" i="148"/>
  <c r="X29" i="149"/>
  <c r="A5" i="275"/>
  <c r="B5" i="275"/>
  <c r="F9" i="143"/>
  <c r="C5" i="275"/>
  <c r="F9" i="144"/>
  <c r="D5" i="275"/>
  <c r="F9" i="145"/>
  <c r="E5" i="275"/>
  <c r="F9" i="146"/>
  <c r="F5" i="275"/>
  <c r="F9" i="147"/>
  <c r="G5" i="275"/>
  <c r="F9" i="148"/>
  <c r="H5" i="275"/>
  <c r="F9" i="149"/>
  <c r="I5" i="275"/>
  <c r="E9" i="143"/>
  <c r="J5" i="275"/>
  <c r="E9" i="144"/>
  <c r="K5" i="275"/>
  <c r="E9" i="145"/>
  <c r="L5" i="275"/>
  <c r="E9" i="146"/>
  <c r="M5" i="275"/>
  <c r="E9" i="147"/>
  <c r="N5" i="275"/>
  <c r="E9" i="148"/>
  <c r="O5" i="275"/>
  <c r="E9" i="149"/>
  <c r="P5" i="275"/>
  <c r="S9" i="143"/>
  <c r="Q5" i="275"/>
  <c r="S9" i="144"/>
  <c r="R5" i="275"/>
  <c r="S9" i="145"/>
  <c r="S5" i="275"/>
  <c r="S9" i="146"/>
  <c r="T5" i="275"/>
  <c r="S9" i="147"/>
  <c r="U5" i="275"/>
  <c r="S9" i="148"/>
  <c r="V5" i="275"/>
  <c r="S9" i="149"/>
  <c r="W5" i="275"/>
  <c r="D9" i="143"/>
  <c r="X9" i="143"/>
  <c r="X5" i="275"/>
  <c r="D9" i="144"/>
  <c r="X9" i="144"/>
  <c r="Y5" i="275"/>
  <c r="D9" i="145"/>
  <c r="X9" i="145"/>
  <c r="Z5" i="275"/>
  <c r="D9" i="146"/>
  <c r="X9" i="146"/>
  <c r="AA5" i="275"/>
  <c r="D9" i="147"/>
  <c r="X9" i="147"/>
  <c r="AB5" i="275"/>
  <c r="D9" i="148"/>
  <c r="X9" i="148"/>
  <c r="AC5" i="275"/>
  <c r="D9" i="149"/>
  <c r="X9" i="149"/>
  <c r="AD5" i="275"/>
  <c r="G9" i="143"/>
  <c r="H9" i="143"/>
  <c r="Y9" i="143"/>
  <c r="AE5" i="275"/>
  <c r="G9" i="144"/>
  <c r="H9" i="144"/>
  <c r="Y9" i="144"/>
  <c r="AF5" i="275"/>
  <c r="G9" i="145"/>
  <c r="Y9" i="145"/>
  <c r="G9" i="146"/>
  <c r="Y9" i="146"/>
  <c r="AH5" i="275"/>
  <c r="H9" i="146"/>
  <c r="G9" i="147"/>
  <c r="Y9" i="147"/>
  <c r="H9" i="147"/>
  <c r="G9" i="148"/>
  <c r="Y9" i="148"/>
  <c r="AJ5" i="275"/>
  <c r="H9" i="148"/>
  <c r="G9" i="149"/>
  <c r="H9" i="149"/>
  <c r="Y9" i="149"/>
  <c r="AK5" i="275"/>
  <c r="F30" i="143"/>
  <c r="AC30" i="143"/>
  <c r="AL5" i="275"/>
  <c r="V30" i="143"/>
  <c r="W30" i="143"/>
  <c r="F30" i="144"/>
  <c r="V30" i="144"/>
  <c r="W30" i="144"/>
  <c r="AC30" i="144"/>
  <c r="AM5" i="275"/>
  <c r="F30" i="145"/>
  <c r="AC30" i="145"/>
  <c r="AN5" i="275"/>
  <c r="F30" i="146"/>
  <c r="V30" i="146"/>
  <c r="W30" i="146"/>
  <c r="AC30" i="146"/>
  <c r="AO5" i="275"/>
  <c r="F30" i="147"/>
  <c r="AC30" i="147"/>
  <c r="AP5" i="275"/>
  <c r="V30" i="147"/>
  <c r="W30" i="147"/>
  <c r="F30" i="148"/>
  <c r="AC30" i="148"/>
  <c r="AQ5" i="275"/>
  <c r="V30" i="148"/>
  <c r="W30" i="148"/>
  <c r="F30" i="149"/>
  <c r="AC30" i="149"/>
  <c r="AR5" i="275"/>
  <c r="V30" i="149"/>
  <c r="W30" i="149"/>
  <c r="L30" i="143"/>
  <c r="AS5" i="275"/>
  <c r="L30" i="144"/>
  <c r="AT5" i="275"/>
  <c r="L30" i="145"/>
  <c r="AU5" i="275"/>
  <c r="L30" i="146"/>
  <c r="AV5" i="275"/>
  <c r="L30" i="147"/>
  <c r="AW5" i="275"/>
  <c r="L30" i="148"/>
  <c r="AX5" i="275"/>
  <c r="L30" i="149"/>
  <c r="AY5" i="275"/>
  <c r="AZ5" i="275"/>
  <c r="BA5" i="275"/>
  <c r="BB5" i="275"/>
  <c r="BC5" i="275"/>
  <c r="BD5" i="275"/>
  <c r="BE5" i="275"/>
  <c r="C30" i="143"/>
  <c r="BG5" i="275"/>
  <c r="C30" i="144"/>
  <c r="BH5" i="275"/>
  <c r="C30" i="145"/>
  <c r="BI5" i="275"/>
  <c r="C30" i="146"/>
  <c r="BJ5" i="275"/>
  <c r="C30" i="147"/>
  <c r="BK5" i="275"/>
  <c r="C30" i="148"/>
  <c r="BL5" i="275"/>
  <c r="C30" i="149"/>
  <c r="BM5" i="275"/>
  <c r="H30" i="143"/>
  <c r="BN5" i="275"/>
  <c r="H30" i="144"/>
  <c r="BO5" i="275"/>
  <c r="H30" i="145"/>
  <c r="BP5" i="275"/>
  <c r="H30" i="146"/>
  <c r="BQ5" i="275"/>
  <c r="H30" i="147"/>
  <c r="BR5" i="275"/>
  <c r="H30" i="148"/>
  <c r="BS5" i="275"/>
  <c r="H30" i="149"/>
  <c r="BT5" i="275"/>
  <c r="I30" i="143"/>
  <c r="BU5" i="275"/>
  <c r="I30" i="144"/>
  <c r="BV5" i="275"/>
  <c r="I30" i="145"/>
  <c r="BW5" i="275"/>
  <c r="I30" i="146"/>
  <c r="BX5" i="275"/>
  <c r="I30" i="147"/>
  <c r="BY5" i="275"/>
  <c r="I30" i="148"/>
  <c r="BZ5" i="275"/>
  <c r="I30" i="149"/>
  <c r="CA5" i="275"/>
  <c r="L51" i="144"/>
  <c r="M51" i="144"/>
  <c r="N51" i="144"/>
  <c r="O51" i="144"/>
  <c r="S51" i="144"/>
  <c r="CC5" i="275"/>
  <c r="L51" i="145"/>
  <c r="M51" i="145"/>
  <c r="N51" i="145"/>
  <c r="O51" i="145"/>
  <c r="L51" i="146"/>
  <c r="M51" i="146"/>
  <c r="N51" i="146"/>
  <c r="O51" i="146"/>
  <c r="L51" i="147"/>
  <c r="M51" i="147"/>
  <c r="N51" i="147"/>
  <c r="O51" i="147"/>
  <c r="L51" i="148"/>
  <c r="M51" i="148"/>
  <c r="N51" i="148"/>
  <c r="O51" i="148"/>
  <c r="L51" i="149"/>
  <c r="M51" i="149"/>
  <c r="N51" i="149"/>
  <c r="O51" i="149"/>
  <c r="X30" i="143"/>
  <c r="X30" i="144"/>
  <c r="CJ5" i="275"/>
  <c r="X30" i="145"/>
  <c r="X30" i="146"/>
  <c r="X30" i="147"/>
  <c r="X30" i="148"/>
  <c r="X30" i="149"/>
  <c r="A6" i="275"/>
  <c r="B6" i="275"/>
  <c r="F10" i="143"/>
  <c r="C6" i="275"/>
  <c r="F10" i="144"/>
  <c r="D6" i="275"/>
  <c r="F10" i="145"/>
  <c r="E6" i="275"/>
  <c r="F10" i="146"/>
  <c r="F6" i="275"/>
  <c r="F10" i="147"/>
  <c r="G6" i="275"/>
  <c r="F10" i="148"/>
  <c r="H6" i="275"/>
  <c r="F10" i="149"/>
  <c r="I6" i="275"/>
  <c r="E10" i="143"/>
  <c r="J6" i="275"/>
  <c r="E10" i="144"/>
  <c r="K6" i="275"/>
  <c r="E10" i="145"/>
  <c r="L6" i="275"/>
  <c r="E10" i="146"/>
  <c r="M6" i="275"/>
  <c r="E10" i="147"/>
  <c r="N6" i="275"/>
  <c r="E10" i="148"/>
  <c r="O6" i="275"/>
  <c r="E10" i="149"/>
  <c r="P6" i="275"/>
  <c r="S10" i="143"/>
  <c r="Q6" i="275"/>
  <c r="S10" i="144"/>
  <c r="R6" i="275"/>
  <c r="S10" i="145"/>
  <c r="S6" i="275"/>
  <c r="S10" i="146"/>
  <c r="T6" i="275"/>
  <c r="S10" i="147"/>
  <c r="U6" i="275"/>
  <c r="S10" i="148"/>
  <c r="V6" i="275"/>
  <c r="S10" i="149"/>
  <c r="W6" i="275"/>
  <c r="D10" i="143"/>
  <c r="X10" i="143"/>
  <c r="X6" i="275"/>
  <c r="D10" i="144"/>
  <c r="X10" i="144"/>
  <c r="Y6" i="275"/>
  <c r="D10" i="145"/>
  <c r="X10" i="145"/>
  <c r="Z6" i="275"/>
  <c r="D10" i="146"/>
  <c r="X10" i="146"/>
  <c r="AA6" i="275"/>
  <c r="D10" i="147"/>
  <c r="X10" i="147"/>
  <c r="AB6" i="275"/>
  <c r="D10" i="148"/>
  <c r="X10" i="148"/>
  <c r="D10" i="149"/>
  <c r="X10" i="149"/>
  <c r="AD6" i="275"/>
  <c r="G10" i="143"/>
  <c r="H10" i="143"/>
  <c r="Y10" i="143"/>
  <c r="AE6" i="275"/>
  <c r="G10" i="144"/>
  <c r="H10" i="144"/>
  <c r="Y10" i="144"/>
  <c r="AF6" i="275"/>
  <c r="G10" i="145"/>
  <c r="Y10" i="145"/>
  <c r="AG6" i="275"/>
  <c r="G10" i="146"/>
  <c r="Y10" i="146"/>
  <c r="AH6" i="275"/>
  <c r="H10" i="146"/>
  <c r="G10" i="147"/>
  <c r="H10" i="147"/>
  <c r="Y10" i="147"/>
  <c r="AI6" i="275"/>
  <c r="G10" i="148"/>
  <c r="Y10" i="148"/>
  <c r="AJ6" i="275"/>
  <c r="H10" i="148"/>
  <c r="G10" i="149"/>
  <c r="Y10" i="149"/>
  <c r="H10" i="149"/>
  <c r="F31" i="143"/>
  <c r="AC31" i="143"/>
  <c r="AL6" i="275"/>
  <c r="V31" i="143"/>
  <c r="W31" i="143"/>
  <c r="Z31" i="143"/>
  <c r="F31" i="144"/>
  <c r="V31" i="144"/>
  <c r="W31" i="144"/>
  <c r="AC31" i="144"/>
  <c r="AM6" i="275"/>
  <c r="F31" i="145"/>
  <c r="BB6" i="275"/>
  <c r="F31" i="146"/>
  <c r="AC31" i="146"/>
  <c r="AO6" i="275"/>
  <c r="V31" i="146"/>
  <c r="W31" i="146"/>
  <c r="F31" i="147"/>
  <c r="AC31" i="147"/>
  <c r="AP6" i="275"/>
  <c r="V31" i="147"/>
  <c r="W31" i="147"/>
  <c r="F31" i="148"/>
  <c r="BE6" i="275"/>
  <c r="V31" i="148"/>
  <c r="W31" i="148"/>
  <c r="F31" i="149"/>
  <c r="BF6" i="275"/>
  <c r="V31" i="149"/>
  <c r="W31" i="149"/>
  <c r="L31" i="143"/>
  <c r="AS6" i="275"/>
  <c r="L31" i="144"/>
  <c r="AT6" i="275"/>
  <c r="L31" i="145"/>
  <c r="AU6" i="275"/>
  <c r="L31" i="146"/>
  <c r="AV6" i="275"/>
  <c r="L31" i="147"/>
  <c r="AW6" i="275"/>
  <c r="L31" i="148"/>
  <c r="AX6" i="275"/>
  <c r="L31" i="149"/>
  <c r="AY6" i="275"/>
  <c r="AZ6" i="275"/>
  <c r="BA6" i="275"/>
  <c r="BC6" i="275"/>
  <c r="C31" i="143"/>
  <c r="BG6" i="275"/>
  <c r="C31" i="144"/>
  <c r="BH6" i="275"/>
  <c r="C31" i="145"/>
  <c r="BI6" i="275"/>
  <c r="C31" i="146"/>
  <c r="BJ6" i="275"/>
  <c r="C31" i="147"/>
  <c r="BK6" i="275"/>
  <c r="C31" i="148"/>
  <c r="BL6" i="275"/>
  <c r="C31" i="149"/>
  <c r="BM6" i="275"/>
  <c r="H31" i="143"/>
  <c r="BN6" i="275"/>
  <c r="H31" i="144"/>
  <c r="BO6" i="275"/>
  <c r="H31" i="145"/>
  <c r="BP6" i="275"/>
  <c r="H31" i="146"/>
  <c r="BQ6" i="275"/>
  <c r="H31" i="147"/>
  <c r="BR6" i="275"/>
  <c r="H31" i="148"/>
  <c r="BS6" i="275"/>
  <c r="H31" i="149"/>
  <c r="BT6" i="275"/>
  <c r="I31" i="143"/>
  <c r="BU6" i="275"/>
  <c r="I31" i="144"/>
  <c r="BV6" i="275"/>
  <c r="I31" i="145"/>
  <c r="BW6" i="275"/>
  <c r="I31" i="146"/>
  <c r="BX6" i="275"/>
  <c r="I31" i="147"/>
  <c r="BY6" i="275"/>
  <c r="I31" i="148"/>
  <c r="BZ6" i="275"/>
  <c r="I31" i="149"/>
  <c r="CA6" i="275"/>
  <c r="L52" i="144"/>
  <c r="M52" i="144"/>
  <c r="N52" i="144"/>
  <c r="O52" i="144"/>
  <c r="S52" i="144"/>
  <c r="CC6" i="275"/>
  <c r="L52" i="145"/>
  <c r="M52" i="145"/>
  <c r="N52" i="145"/>
  <c r="O52" i="145"/>
  <c r="L52" i="146"/>
  <c r="M52" i="146"/>
  <c r="N52" i="146"/>
  <c r="O52" i="146"/>
  <c r="L52" i="147"/>
  <c r="M52" i="147"/>
  <c r="N52" i="147"/>
  <c r="O52" i="147"/>
  <c r="L52" i="148"/>
  <c r="M52" i="148"/>
  <c r="N52" i="148"/>
  <c r="O52" i="148"/>
  <c r="L52" i="149"/>
  <c r="M52" i="149"/>
  <c r="N52" i="149"/>
  <c r="O52" i="149"/>
  <c r="X31" i="143"/>
  <c r="X31" i="144"/>
  <c r="CJ6" i="275"/>
  <c r="X31" i="145"/>
  <c r="X31" i="146"/>
  <c r="X31" i="147"/>
  <c r="X31" i="148"/>
  <c r="X31" i="149"/>
  <c r="A7" i="275"/>
  <c r="B7" i="275"/>
  <c r="F11" i="143"/>
  <c r="C7" i="275"/>
  <c r="F11" i="144"/>
  <c r="D7" i="275"/>
  <c r="F11" i="145"/>
  <c r="E7" i="275"/>
  <c r="F11" i="146"/>
  <c r="F7" i="275"/>
  <c r="F11" i="147"/>
  <c r="G7" i="275"/>
  <c r="F11" i="148"/>
  <c r="H7" i="275"/>
  <c r="F11" i="149"/>
  <c r="I7" i="275"/>
  <c r="E11" i="143"/>
  <c r="J7" i="275"/>
  <c r="E11" i="144"/>
  <c r="K7" i="275"/>
  <c r="E11" i="145"/>
  <c r="L7" i="275"/>
  <c r="E11" i="146"/>
  <c r="M7" i="275"/>
  <c r="E11" i="147"/>
  <c r="N7" i="275"/>
  <c r="E11" i="148"/>
  <c r="O7" i="275"/>
  <c r="E11" i="149"/>
  <c r="P7" i="275"/>
  <c r="S11" i="143"/>
  <c r="Q7" i="275"/>
  <c r="S11" i="144"/>
  <c r="R7" i="275"/>
  <c r="S11" i="145"/>
  <c r="S7" i="275"/>
  <c r="S11" i="146"/>
  <c r="T7" i="275"/>
  <c r="S11" i="147"/>
  <c r="U7" i="275"/>
  <c r="S11" i="148"/>
  <c r="V7" i="275"/>
  <c r="S11" i="149"/>
  <c r="W7" i="275"/>
  <c r="D11" i="143"/>
  <c r="X11" i="143"/>
  <c r="X7" i="275"/>
  <c r="D11" i="144"/>
  <c r="X11" i="144"/>
  <c r="Y7" i="275"/>
  <c r="D11" i="145"/>
  <c r="X11" i="145"/>
  <c r="Z7" i="275"/>
  <c r="D11" i="146"/>
  <c r="X11" i="146"/>
  <c r="AA7" i="275"/>
  <c r="D11" i="147"/>
  <c r="X11" i="147"/>
  <c r="AB7" i="275"/>
  <c r="D11" i="148"/>
  <c r="X11" i="148"/>
  <c r="D11" i="149"/>
  <c r="X11" i="149"/>
  <c r="AD7" i="275"/>
  <c r="G11" i="143"/>
  <c r="H11" i="143"/>
  <c r="Y11" i="143"/>
  <c r="AE7" i="275"/>
  <c r="G11" i="144"/>
  <c r="Y11" i="144"/>
  <c r="AF7" i="275"/>
  <c r="H11" i="144"/>
  <c r="G11" i="145"/>
  <c r="Y11" i="145"/>
  <c r="AG7" i="275"/>
  <c r="G11" i="146"/>
  <c r="Y11" i="146"/>
  <c r="H11" i="146"/>
  <c r="G11" i="147"/>
  <c r="Y11" i="147"/>
  <c r="H11" i="147"/>
  <c r="G11" i="148"/>
  <c r="Y11" i="148"/>
  <c r="H11" i="148"/>
  <c r="G11" i="149"/>
  <c r="H11" i="149"/>
  <c r="Y11" i="149"/>
  <c r="AK7" i="275"/>
  <c r="F32" i="143"/>
  <c r="AC32" i="143"/>
  <c r="AL7" i="275"/>
  <c r="F32" i="144"/>
  <c r="AC32" i="144"/>
  <c r="AM7" i="275"/>
  <c r="F32" i="145"/>
  <c r="BB7" i="275"/>
  <c r="F32" i="146"/>
  <c r="AC32" i="146"/>
  <c r="AO7" i="275"/>
  <c r="F32" i="147"/>
  <c r="AC32" i="147"/>
  <c r="AP7" i="275"/>
  <c r="V32" i="147"/>
  <c r="W32" i="147"/>
  <c r="F32" i="148"/>
  <c r="AC32" i="148"/>
  <c r="AQ7" i="275"/>
  <c r="F32" i="149"/>
  <c r="BF7" i="275"/>
  <c r="V32" i="149"/>
  <c r="W32" i="149"/>
  <c r="L32" i="143"/>
  <c r="AS7" i="275"/>
  <c r="L32" i="144"/>
  <c r="AT7" i="275"/>
  <c r="L32" i="145"/>
  <c r="AU7" i="275"/>
  <c r="L32" i="146"/>
  <c r="AV7" i="275"/>
  <c r="L32" i="147"/>
  <c r="AW7" i="275"/>
  <c r="L32" i="148"/>
  <c r="AX7" i="275"/>
  <c r="L32" i="149"/>
  <c r="AY7" i="275"/>
  <c r="BA7" i="275"/>
  <c r="BC7" i="275"/>
  <c r="BE7" i="275"/>
  <c r="C32" i="143"/>
  <c r="BG7" i="275"/>
  <c r="C32" i="144"/>
  <c r="BH7" i="275"/>
  <c r="C32" i="145"/>
  <c r="BI7" i="275"/>
  <c r="C32" i="146"/>
  <c r="BJ7" i="275"/>
  <c r="C32" i="147"/>
  <c r="BK7" i="275"/>
  <c r="C32" i="148"/>
  <c r="BL7" i="275"/>
  <c r="C32" i="149"/>
  <c r="BM7" i="275"/>
  <c r="H32" i="143"/>
  <c r="BN7" i="275"/>
  <c r="H32" i="144"/>
  <c r="BO7" i="275"/>
  <c r="H32" i="145"/>
  <c r="BP7" i="275"/>
  <c r="H32" i="146"/>
  <c r="BQ7" i="275"/>
  <c r="H32" i="147"/>
  <c r="BR7" i="275"/>
  <c r="H32" i="148"/>
  <c r="BS7" i="275"/>
  <c r="H32" i="149"/>
  <c r="BT7" i="275"/>
  <c r="I32" i="143"/>
  <c r="BU7" i="275"/>
  <c r="I32" i="144"/>
  <c r="BV7" i="275"/>
  <c r="I32" i="145"/>
  <c r="BW7" i="275"/>
  <c r="I32" i="146"/>
  <c r="BX7" i="275"/>
  <c r="I32" i="147"/>
  <c r="BY7" i="275"/>
  <c r="I32" i="148"/>
  <c r="BZ7" i="275"/>
  <c r="I32" i="149"/>
  <c r="CA7" i="275"/>
  <c r="L53" i="144"/>
  <c r="M53" i="144"/>
  <c r="N53" i="144"/>
  <c r="O53" i="144"/>
  <c r="S53" i="144"/>
  <c r="CC7" i="275"/>
  <c r="L53" i="145"/>
  <c r="M53" i="145"/>
  <c r="N53" i="145"/>
  <c r="O53" i="145"/>
  <c r="L53" i="146"/>
  <c r="M53" i="146"/>
  <c r="N53" i="146"/>
  <c r="O53" i="146"/>
  <c r="L53" i="147"/>
  <c r="M53" i="147"/>
  <c r="N53" i="147"/>
  <c r="O53" i="147"/>
  <c r="L53" i="148"/>
  <c r="M53" i="148"/>
  <c r="N53" i="148"/>
  <c r="O53" i="148"/>
  <c r="S53" i="148"/>
  <c r="CG7" i="275"/>
  <c r="L53" i="149"/>
  <c r="M53" i="149"/>
  <c r="N53" i="149"/>
  <c r="O53" i="149"/>
  <c r="X32" i="143"/>
  <c r="X32" i="144"/>
  <c r="CJ7" i="275"/>
  <c r="X32" i="145"/>
  <c r="X32" i="146"/>
  <c r="X32" i="147"/>
  <c r="X32" i="148"/>
  <c r="X32" i="149"/>
  <c r="A8" i="275"/>
  <c r="B8" i="275"/>
  <c r="F12" i="143"/>
  <c r="C8" i="275"/>
  <c r="F12" i="144"/>
  <c r="D8" i="275"/>
  <c r="F12" i="145"/>
  <c r="E8" i="275"/>
  <c r="F12" i="146"/>
  <c r="F8" i="275"/>
  <c r="F12" i="147"/>
  <c r="G8" i="275"/>
  <c r="F12" i="148"/>
  <c r="H8" i="275"/>
  <c r="F12" i="149"/>
  <c r="I8" i="275"/>
  <c r="E12" i="143"/>
  <c r="J8" i="275"/>
  <c r="E12" i="144"/>
  <c r="K8" i="275"/>
  <c r="E12" i="145"/>
  <c r="L8" i="275"/>
  <c r="E12" i="146"/>
  <c r="M8" i="275"/>
  <c r="E12" i="147"/>
  <c r="N8" i="275"/>
  <c r="E12" i="148"/>
  <c r="O8" i="275"/>
  <c r="E12" i="149"/>
  <c r="P8" i="275"/>
  <c r="S12" i="143"/>
  <c r="Q8" i="275"/>
  <c r="S12" i="144"/>
  <c r="R8" i="275"/>
  <c r="S12" i="145"/>
  <c r="S8" i="275"/>
  <c r="S12" i="146"/>
  <c r="T8" i="275"/>
  <c r="S12" i="147"/>
  <c r="U8" i="275"/>
  <c r="S12" i="148"/>
  <c r="V8" i="275"/>
  <c r="S12" i="149"/>
  <c r="W8" i="275"/>
  <c r="D12" i="143"/>
  <c r="X12" i="143"/>
  <c r="X8" i="275"/>
  <c r="D12" i="144"/>
  <c r="X12" i="144"/>
  <c r="Y8" i="275"/>
  <c r="D12" i="145"/>
  <c r="X12" i="145"/>
  <c r="Z8" i="275"/>
  <c r="D12" i="146"/>
  <c r="X12" i="146"/>
  <c r="AA8" i="275"/>
  <c r="D12" i="147"/>
  <c r="X12" i="147"/>
  <c r="AB8" i="275"/>
  <c r="D12" i="148"/>
  <c r="X12" i="148"/>
  <c r="D12" i="149"/>
  <c r="X12" i="149"/>
  <c r="AD8" i="275"/>
  <c r="G12" i="143"/>
  <c r="H12" i="143"/>
  <c r="Y12" i="143"/>
  <c r="AE8" i="275"/>
  <c r="G12" i="144"/>
  <c r="Y12" i="144"/>
  <c r="AF8" i="275"/>
  <c r="H12" i="144"/>
  <c r="G12" i="145"/>
  <c r="Y12" i="145"/>
  <c r="AG8" i="275"/>
  <c r="G12" i="146"/>
  <c r="Y12" i="146"/>
  <c r="AH8" i="275"/>
  <c r="H12" i="146"/>
  <c r="G12" i="147"/>
  <c r="Y12" i="147"/>
  <c r="AI8" i="275"/>
  <c r="H12" i="147"/>
  <c r="G12" i="148"/>
  <c r="Y12" i="148"/>
  <c r="AJ8" i="275"/>
  <c r="H12" i="148"/>
  <c r="G12" i="149"/>
  <c r="Y12" i="149"/>
  <c r="AK8" i="275"/>
  <c r="H12" i="149"/>
  <c r="F33" i="143"/>
  <c r="V33" i="143"/>
  <c r="W33" i="143"/>
  <c r="AC33" i="143"/>
  <c r="AL8" i="275"/>
  <c r="F33" i="144"/>
  <c r="V33" i="144"/>
  <c r="W33" i="144"/>
  <c r="AC33" i="144"/>
  <c r="AM8" i="275"/>
  <c r="F33" i="145"/>
  <c r="AC33" i="145"/>
  <c r="AN8" i="275"/>
  <c r="F33" i="146"/>
  <c r="AC33" i="146"/>
  <c r="AO8" i="275"/>
  <c r="F33" i="147"/>
  <c r="BD8" i="275"/>
  <c r="F33" i="148"/>
  <c r="AC33" i="148"/>
  <c r="AQ8" i="275"/>
  <c r="F33" i="149"/>
  <c r="AC33" i="149"/>
  <c r="AR8" i="275"/>
  <c r="L33" i="143"/>
  <c r="L33" i="144"/>
  <c r="L33" i="145"/>
  <c r="AU8" i="275"/>
  <c r="L33" i="146"/>
  <c r="L33" i="147"/>
  <c r="L33" i="148"/>
  <c r="L33" i="149"/>
  <c r="AY8" i="275"/>
  <c r="BA8" i="275"/>
  <c r="BB8" i="275"/>
  <c r="BE8" i="275"/>
  <c r="BF8" i="275"/>
  <c r="C33" i="143"/>
  <c r="BG8" i="275"/>
  <c r="C33" i="144"/>
  <c r="BH8" i="275"/>
  <c r="C33" i="145"/>
  <c r="BI8" i="275"/>
  <c r="C33" i="146"/>
  <c r="BJ8" i="275"/>
  <c r="C33" i="147"/>
  <c r="BK8" i="275"/>
  <c r="C33" i="148"/>
  <c r="BL8" i="275"/>
  <c r="C33" i="149"/>
  <c r="BM8" i="275"/>
  <c r="H33" i="143"/>
  <c r="BN8" i="275"/>
  <c r="H33" i="144"/>
  <c r="BO8" i="275"/>
  <c r="H33" i="145"/>
  <c r="BP8" i="275"/>
  <c r="H33" i="146"/>
  <c r="BQ8" i="275"/>
  <c r="H33" i="147"/>
  <c r="BR8" i="275"/>
  <c r="H33" i="148"/>
  <c r="BS8" i="275"/>
  <c r="H33" i="149"/>
  <c r="BT8" i="275"/>
  <c r="I33" i="143"/>
  <c r="BU8" i="275"/>
  <c r="I33" i="144"/>
  <c r="BV8" i="275"/>
  <c r="I33" i="145"/>
  <c r="BW8" i="275"/>
  <c r="I33" i="146"/>
  <c r="BX8" i="275"/>
  <c r="I33" i="147"/>
  <c r="BY8" i="275"/>
  <c r="I33" i="148"/>
  <c r="BZ8" i="275"/>
  <c r="I33" i="149"/>
  <c r="CA8" i="275"/>
  <c r="L54" i="144"/>
  <c r="M54" i="144"/>
  <c r="N54" i="144"/>
  <c r="O54" i="144"/>
  <c r="S54" i="144"/>
  <c r="CC8" i="275"/>
  <c r="L54" i="145"/>
  <c r="M54" i="145"/>
  <c r="N54" i="145"/>
  <c r="O54" i="145"/>
  <c r="S54" i="145"/>
  <c r="CD8" i="275"/>
  <c r="L54" i="146"/>
  <c r="M54" i="146"/>
  <c r="N54" i="146"/>
  <c r="O54" i="146"/>
  <c r="L54" i="147"/>
  <c r="M54" i="147"/>
  <c r="N54" i="147"/>
  <c r="O54" i="147"/>
  <c r="L54" i="148"/>
  <c r="M54" i="148"/>
  <c r="N54" i="148"/>
  <c r="O54" i="148"/>
  <c r="L54" i="149"/>
  <c r="M54" i="149"/>
  <c r="N54" i="149"/>
  <c r="O54" i="149"/>
  <c r="X33" i="143"/>
  <c r="X33" i="144"/>
  <c r="CJ8" i="275"/>
  <c r="X33" i="145"/>
  <c r="X33" i="146"/>
  <c r="X33" i="147"/>
  <c r="X33" i="148"/>
  <c r="X33" i="149"/>
  <c r="A9" i="275"/>
  <c r="B9" i="275"/>
  <c r="F13" i="143"/>
  <c r="C9" i="275"/>
  <c r="F13" i="144"/>
  <c r="D9" i="275"/>
  <c r="F13" i="145"/>
  <c r="E9" i="275"/>
  <c r="F13" i="146"/>
  <c r="F9" i="275"/>
  <c r="F13" i="147"/>
  <c r="G9" i="275"/>
  <c r="F13" i="148"/>
  <c r="H9" i="275"/>
  <c r="F13" i="149"/>
  <c r="I9" i="275"/>
  <c r="E13" i="143"/>
  <c r="J9" i="275"/>
  <c r="E13" i="144"/>
  <c r="K9" i="275"/>
  <c r="E13" i="145"/>
  <c r="L9" i="275"/>
  <c r="E13" i="146"/>
  <c r="M9" i="275"/>
  <c r="E13" i="147"/>
  <c r="N9" i="275"/>
  <c r="E13" i="148"/>
  <c r="O9" i="275"/>
  <c r="E13" i="149"/>
  <c r="P9" i="275"/>
  <c r="S13" i="143"/>
  <c r="Q9" i="275"/>
  <c r="S13" i="144"/>
  <c r="R9" i="275"/>
  <c r="S13" i="145"/>
  <c r="S9" i="275"/>
  <c r="S13" i="146"/>
  <c r="T9" i="275"/>
  <c r="S13" i="147"/>
  <c r="U9" i="275"/>
  <c r="S13" i="148"/>
  <c r="V9" i="275"/>
  <c r="S13" i="149"/>
  <c r="W9" i="275"/>
  <c r="D13" i="143"/>
  <c r="X13" i="143"/>
  <c r="X9" i="275"/>
  <c r="D13" i="144"/>
  <c r="X13" i="144"/>
  <c r="Y9" i="275"/>
  <c r="D13" i="145"/>
  <c r="X13" i="145"/>
  <c r="D13" i="146"/>
  <c r="X13" i="146"/>
  <c r="AA9" i="275"/>
  <c r="D13" i="147"/>
  <c r="X13" i="147"/>
  <c r="AB9" i="275"/>
  <c r="D13" i="148"/>
  <c r="X13" i="148"/>
  <c r="D13" i="149"/>
  <c r="X13" i="149"/>
  <c r="AD9" i="275"/>
  <c r="G13" i="143"/>
  <c r="H13" i="143"/>
  <c r="Y13" i="143"/>
  <c r="AE9" i="275"/>
  <c r="G13" i="144"/>
  <c r="Y13" i="144"/>
  <c r="AF9" i="275"/>
  <c r="H13" i="144"/>
  <c r="G13" i="145"/>
  <c r="Y13" i="145"/>
  <c r="AG9" i="275"/>
  <c r="G13" i="146"/>
  <c r="Y13" i="146"/>
  <c r="AH9" i="275"/>
  <c r="H13" i="146"/>
  <c r="G13" i="147"/>
  <c r="Y13" i="147"/>
  <c r="AI9" i="275"/>
  <c r="H13" i="147"/>
  <c r="G13" i="148"/>
  <c r="Y13" i="148"/>
  <c r="AJ9" i="275"/>
  <c r="H13" i="148"/>
  <c r="G13" i="149"/>
  <c r="Y13" i="149"/>
  <c r="AK9" i="275"/>
  <c r="H13" i="149"/>
  <c r="F34" i="143"/>
  <c r="V34" i="143"/>
  <c r="W34" i="143"/>
  <c r="AC34" i="143"/>
  <c r="AL9" i="275"/>
  <c r="F34" i="144"/>
  <c r="AC34" i="144"/>
  <c r="AM9" i="275"/>
  <c r="F34" i="145"/>
  <c r="AC34" i="145"/>
  <c r="AN9" i="275"/>
  <c r="F34" i="146"/>
  <c r="AC34" i="146"/>
  <c r="AO9" i="275"/>
  <c r="F34" i="147"/>
  <c r="AC34" i="147"/>
  <c r="AP9" i="275"/>
  <c r="V34" i="147"/>
  <c r="W34" i="147"/>
  <c r="F34" i="148"/>
  <c r="AC34" i="148"/>
  <c r="AQ9" i="275"/>
  <c r="F34" i="149"/>
  <c r="BF9" i="275"/>
  <c r="L34" i="143"/>
  <c r="AS9" i="275"/>
  <c r="L34" i="144"/>
  <c r="AT9" i="275"/>
  <c r="L34" i="145"/>
  <c r="AU9" i="275"/>
  <c r="L34" i="146"/>
  <c r="AV9" i="275"/>
  <c r="L34" i="147"/>
  <c r="AW9" i="275"/>
  <c r="L34" i="148"/>
  <c r="AX9" i="275"/>
  <c r="L34" i="149"/>
  <c r="AY9" i="275"/>
  <c r="BA9" i="275"/>
  <c r="BB9" i="275"/>
  <c r="C34" i="143"/>
  <c r="BG9" i="275"/>
  <c r="C34" i="144"/>
  <c r="BH9" i="275"/>
  <c r="C34" i="145"/>
  <c r="BI9" i="275"/>
  <c r="C34" i="146"/>
  <c r="BJ9" i="275"/>
  <c r="C34" i="147"/>
  <c r="BK9" i="275"/>
  <c r="C34" i="148"/>
  <c r="BL9" i="275"/>
  <c r="C34" i="149"/>
  <c r="BM9" i="275"/>
  <c r="H34" i="143"/>
  <c r="BN9" i="275"/>
  <c r="H34" i="144"/>
  <c r="BO9" i="275"/>
  <c r="H34" i="145"/>
  <c r="BP9" i="275"/>
  <c r="H34" i="146"/>
  <c r="BQ9" i="275"/>
  <c r="H34" i="147"/>
  <c r="BR9" i="275"/>
  <c r="H34" i="148"/>
  <c r="BS9" i="275"/>
  <c r="H34" i="149"/>
  <c r="BT9" i="275"/>
  <c r="I34" i="143"/>
  <c r="BU9" i="275"/>
  <c r="I34" i="144"/>
  <c r="BV9" i="275"/>
  <c r="I34" i="145"/>
  <c r="BW9" i="275"/>
  <c r="I34" i="146"/>
  <c r="BX9" i="275"/>
  <c r="I34" i="147"/>
  <c r="BY9" i="275"/>
  <c r="I34" i="148"/>
  <c r="BZ9" i="275"/>
  <c r="I34" i="149"/>
  <c r="CA9" i="275"/>
  <c r="L55" i="144"/>
  <c r="M55" i="144"/>
  <c r="N55" i="144"/>
  <c r="O55" i="144"/>
  <c r="S55" i="144"/>
  <c r="CC9" i="275"/>
  <c r="X34" i="144"/>
  <c r="CJ9" i="275"/>
  <c r="L55" i="145"/>
  <c r="M55" i="145"/>
  <c r="N55" i="145"/>
  <c r="O55" i="145"/>
  <c r="L55" i="146"/>
  <c r="M55" i="146"/>
  <c r="N55" i="146"/>
  <c r="O55" i="146"/>
  <c r="L55" i="147"/>
  <c r="M55" i="147"/>
  <c r="N55" i="147"/>
  <c r="O55" i="147"/>
  <c r="L55" i="148"/>
  <c r="M55" i="148"/>
  <c r="N55" i="148"/>
  <c r="O55" i="148"/>
  <c r="L55" i="149"/>
  <c r="M55" i="149"/>
  <c r="N55" i="149"/>
  <c r="O55" i="149"/>
  <c r="X34" i="143"/>
  <c r="X34" i="145"/>
  <c r="X34" i="146"/>
  <c r="X34" i="147"/>
  <c r="X34" i="148"/>
  <c r="X34" i="149"/>
  <c r="A10" i="275"/>
  <c r="B10" i="275"/>
  <c r="F14" i="143"/>
  <c r="C10" i="275"/>
  <c r="F14" i="144"/>
  <c r="D10" i="275"/>
  <c r="F14" i="145"/>
  <c r="E10" i="275"/>
  <c r="F14" i="146"/>
  <c r="F10" i="275"/>
  <c r="F14" i="147"/>
  <c r="G10" i="275"/>
  <c r="F14" i="148"/>
  <c r="H10" i="275"/>
  <c r="F14" i="149"/>
  <c r="I10" i="275"/>
  <c r="E14" i="143"/>
  <c r="J10" i="275"/>
  <c r="E14" i="144"/>
  <c r="K10" i="275"/>
  <c r="E14" i="145"/>
  <c r="L10" i="275"/>
  <c r="E14" i="146"/>
  <c r="M10" i="275"/>
  <c r="E14" i="147"/>
  <c r="N10" i="275"/>
  <c r="E14" i="148"/>
  <c r="O10" i="275"/>
  <c r="E14" i="149"/>
  <c r="P10" i="275"/>
  <c r="S14" i="143"/>
  <c r="Q10" i="275"/>
  <c r="S14" i="144"/>
  <c r="R10" i="275"/>
  <c r="S14" i="145"/>
  <c r="S10" i="275"/>
  <c r="S14" i="146"/>
  <c r="T10" i="275"/>
  <c r="S14" i="147"/>
  <c r="U10" i="275"/>
  <c r="S14" i="148"/>
  <c r="V10" i="275"/>
  <c r="S14" i="149"/>
  <c r="W10" i="275"/>
  <c r="D14" i="143"/>
  <c r="X14" i="143"/>
  <c r="X10" i="275"/>
  <c r="D14" i="144"/>
  <c r="X14" i="144"/>
  <c r="Y10" i="275"/>
  <c r="D14" i="145"/>
  <c r="X14" i="145"/>
  <c r="Z10" i="275"/>
  <c r="D14" i="146"/>
  <c r="X14" i="146"/>
  <c r="AA10" i="275"/>
  <c r="D14" i="147"/>
  <c r="X14" i="147"/>
  <c r="AB10" i="275"/>
  <c r="D14" i="148"/>
  <c r="X14" i="148"/>
  <c r="AC10" i="275"/>
  <c r="D14" i="149"/>
  <c r="X14" i="149"/>
  <c r="AD10" i="275"/>
  <c r="G14" i="143"/>
  <c r="H14" i="143"/>
  <c r="Y14" i="143"/>
  <c r="AE10" i="275"/>
  <c r="G14" i="144"/>
  <c r="Y14" i="144"/>
  <c r="AF10" i="275"/>
  <c r="H14" i="144"/>
  <c r="G14" i="145"/>
  <c r="Y14" i="145"/>
  <c r="AG10" i="275"/>
  <c r="G14" i="146"/>
  <c r="Y14" i="146"/>
  <c r="AH10" i="275"/>
  <c r="H14" i="146"/>
  <c r="G14" i="147"/>
  <c r="Y14" i="147"/>
  <c r="AI10" i="275"/>
  <c r="H14" i="147"/>
  <c r="G14" i="148"/>
  <c r="H14" i="148"/>
  <c r="Y14" i="148"/>
  <c r="AJ10" i="275"/>
  <c r="G14" i="149"/>
  <c r="Y14" i="149"/>
  <c r="AK10" i="275"/>
  <c r="H14" i="149"/>
  <c r="F35" i="143"/>
  <c r="AC35" i="143"/>
  <c r="AL10" i="275"/>
  <c r="V35" i="143"/>
  <c r="W35" i="143"/>
  <c r="F35" i="144"/>
  <c r="AC35" i="144"/>
  <c r="AM10" i="275"/>
  <c r="F35" i="145"/>
  <c r="AC35" i="145"/>
  <c r="AN10" i="275"/>
  <c r="F35" i="146"/>
  <c r="V35" i="146"/>
  <c r="W35" i="146"/>
  <c r="AC35" i="146"/>
  <c r="AO10" i="275"/>
  <c r="F35" i="147"/>
  <c r="AC35" i="147"/>
  <c r="AP10" i="275"/>
  <c r="V35" i="147"/>
  <c r="W35" i="147"/>
  <c r="F35" i="148"/>
  <c r="AC35" i="148"/>
  <c r="AQ10" i="275"/>
  <c r="V35" i="148"/>
  <c r="W35" i="148"/>
  <c r="F35" i="149"/>
  <c r="AC35" i="149"/>
  <c r="AR10" i="275"/>
  <c r="V35" i="149"/>
  <c r="W35" i="149"/>
  <c r="L35" i="143"/>
  <c r="AS10" i="275"/>
  <c r="L35" i="144"/>
  <c r="L35" i="145"/>
  <c r="AU10" i="275"/>
  <c r="L35" i="146"/>
  <c r="L35" i="147"/>
  <c r="AW10" i="275"/>
  <c r="L35" i="148"/>
  <c r="L35" i="149"/>
  <c r="BA10" i="275"/>
  <c r="BB10" i="275"/>
  <c r="BC10" i="275"/>
  <c r="BD10" i="275"/>
  <c r="C35" i="143"/>
  <c r="BG10" i="275"/>
  <c r="C35" i="144"/>
  <c r="BH10" i="275"/>
  <c r="C35" i="145"/>
  <c r="BI10" i="275"/>
  <c r="C35" i="146"/>
  <c r="BJ10" i="275"/>
  <c r="C35" i="147"/>
  <c r="BK10" i="275"/>
  <c r="C35" i="148"/>
  <c r="BL10" i="275"/>
  <c r="C35" i="149"/>
  <c r="BM10" i="275"/>
  <c r="H35" i="143"/>
  <c r="BN10" i="275"/>
  <c r="H35" i="144"/>
  <c r="BO10" i="275"/>
  <c r="H35" i="145"/>
  <c r="BP10" i="275"/>
  <c r="H35" i="146"/>
  <c r="BQ10" i="275"/>
  <c r="H35" i="147"/>
  <c r="BR10" i="275"/>
  <c r="H35" i="148"/>
  <c r="BS10" i="275"/>
  <c r="H35" i="149"/>
  <c r="BT10" i="275"/>
  <c r="I35" i="143"/>
  <c r="BU10" i="275"/>
  <c r="I35" i="144"/>
  <c r="BV10" i="275"/>
  <c r="I35" i="145"/>
  <c r="BW10" i="275"/>
  <c r="I35" i="146"/>
  <c r="BX10" i="275"/>
  <c r="I35" i="147"/>
  <c r="BY10" i="275"/>
  <c r="I35" i="148"/>
  <c r="BZ10" i="275"/>
  <c r="I35" i="149"/>
  <c r="CA10" i="275"/>
  <c r="L56" i="144"/>
  <c r="M56" i="144"/>
  <c r="N56" i="144"/>
  <c r="O56" i="144"/>
  <c r="S56" i="144"/>
  <c r="CC10" i="275"/>
  <c r="L56" i="145"/>
  <c r="M56" i="145"/>
  <c r="N56" i="145"/>
  <c r="O56" i="145"/>
  <c r="L56" i="146"/>
  <c r="M56" i="146"/>
  <c r="N56" i="146"/>
  <c r="O56" i="146"/>
  <c r="L56" i="147"/>
  <c r="M56" i="147"/>
  <c r="N56" i="147"/>
  <c r="O56" i="147"/>
  <c r="L56" i="148"/>
  <c r="M56" i="148"/>
  <c r="N56" i="148"/>
  <c r="O56" i="148"/>
  <c r="L56" i="149"/>
  <c r="M56" i="149"/>
  <c r="N56" i="149"/>
  <c r="O56" i="149"/>
  <c r="X35" i="143"/>
  <c r="X35" i="144"/>
  <c r="CJ10" i="275"/>
  <c r="X35" i="145"/>
  <c r="X35" i="146"/>
  <c r="X35" i="147"/>
  <c r="X35" i="148"/>
  <c r="X35" i="149"/>
  <c r="A11" i="275"/>
  <c r="B11" i="275"/>
  <c r="F15" i="143"/>
  <c r="C11" i="275"/>
  <c r="F15" i="144"/>
  <c r="D11" i="275"/>
  <c r="F15" i="145"/>
  <c r="E11" i="275"/>
  <c r="F15" i="146"/>
  <c r="F11" i="275"/>
  <c r="F15" i="147"/>
  <c r="G11" i="275"/>
  <c r="F15" i="148"/>
  <c r="H11" i="275"/>
  <c r="F15" i="149"/>
  <c r="I11" i="275"/>
  <c r="E15" i="143"/>
  <c r="J11" i="275"/>
  <c r="E15" i="144"/>
  <c r="K11" i="275"/>
  <c r="E15" i="145"/>
  <c r="L11" i="275"/>
  <c r="E15" i="146"/>
  <c r="M11" i="275"/>
  <c r="E15" i="147"/>
  <c r="N11" i="275"/>
  <c r="E15" i="148"/>
  <c r="O11" i="275"/>
  <c r="E15" i="149"/>
  <c r="P11" i="275"/>
  <c r="S15" i="143"/>
  <c r="Q11" i="275"/>
  <c r="S15" i="144"/>
  <c r="R11" i="275"/>
  <c r="S15" i="145"/>
  <c r="S11" i="275"/>
  <c r="S15" i="146"/>
  <c r="T11" i="275"/>
  <c r="S15" i="147"/>
  <c r="U11" i="275"/>
  <c r="S15" i="148"/>
  <c r="V11" i="275"/>
  <c r="S15" i="149"/>
  <c r="W11" i="275"/>
  <c r="D15" i="143"/>
  <c r="X15" i="143"/>
  <c r="X11" i="275"/>
  <c r="D15" i="144"/>
  <c r="X15" i="144"/>
  <c r="Y11" i="275"/>
  <c r="D15" i="145"/>
  <c r="X15" i="145"/>
  <c r="Z11" i="275"/>
  <c r="D15" i="146"/>
  <c r="X15" i="146"/>
  <c r="AA11" i="275"/>
  <c r="D15" i="147"/>
  <c r="X15" i="147"/>
  <c r="AB11" i="275"/>
  <c r="D15" i="148"/>
  <c r="X15" i="148"/>
  <c r="D15" i="149"/>
  <c r="X15" i="149"/>
  <c r="AD11" i="275"/>
  <c r="G15" i="143"/>
  <c r="Y15" i="143"/>
  <c r="AE11" i="275"/>
  <c r="H15" i="143"/>
  <c r="G15" i="144"/>
  <c r="Y15" i="144"/>
  <c r="AF11" i="275"/>
  <c r="H15" i="144"/>
  <c r="G15" i="145"/>
  <c r="Y15" i="145"/>
  <c r="AG11" i="275"/>
  <c r="G15" i="146"/>
  <c r="Y15" i="146"/>
  <c r="AH11" i="275"/>
  <c r="H15" i="146"/>
  <c r="G15" i="147"/>
  <c r="Y15" i="147"/>
  <c r="AI11" i="275"/>
  <c r="H15" i="147"/>
  <c r="G15" i="148"/>
  <c r="Y15" i="148"/>
  <c r="AJ11" i="275"/>
  <c r="H15" i="148"/>
  <c r="G15" i="149"/>
  <c r="Y15" i="149"/>
  <c r="AK11" i="275"/>
  <c r="H15" i="149"/>
  <c r="F36" i="143"/>
  <c r="L36" i="144"/>
  <c r="AT11" i="275"/>
  <c r="V36" i="143"/>
  <c r="W36" i="143"/>
  <c r="F36" i="144"/>
  <c r="AC36" i="144"/>
  <c r="AM11" i="275"/>
  <c r="F36" i="145"/>
  <c r="BB11" i="275"/>
  <c r="F36" i="146"/>
  <c r="AC36" i="146"/>
  <c r="AO11" i="275"/>
  <c r="V36" i="146"/>
  <c r="W36" i="146"/>
  <c r="F36" i="147"/>
  <c r="AC36" i="147"/>
  <c r="AP11" i="275"/>
  <c r="V36" i="147"/>
  <c r="W36" i="147"/>
  <c r="F36" i="148"/>
  <c r="BE11" i="275"/>
  <c r="V36" i="148"/>
  <c r="W36" i="148"/>
  <c r="F36" i="149"/>
  <c r="AC36" i="149"/>
  <c r="AR11" i="275"/>
  <c r="V36" i="149"/>
  <c r="W36" i="149"/>
  <c r="L36" i="143"/>
  <c r="AS11" i="275"/>
  <c r="L36" i="145"/>
  <c r="L36" i="146"/>
  <c r="L36" i="147"/>
  <c r="AW11" i="275"/>
  <c r="L36" i="148"/>
  <c r="L36" i="149"/>
  <c r="AY11" i="275"/>
  <c r="BA11" i="275"/>
  <c r="BC11" i="275"/>
  <c r="C36" i="143"/>
  <c r="BG11" i="275"/>
  <c r="C36" i="144"/>
  <c r="BH11" i="275"/>
  <c r="C36" i="145"/>
  <c r="BI11" i="275"/>
  <c r="C36" i="146"/>
  <c r="BJ11" i="275"/>
  <c r="C36" i="147"/>
  <c r="BK11" i="275"/>
  <c r="C36" i="148"/>
  <c r="BL11" i="275"/>
  <c r="C36" i="149"/>
  <c r="BM11" i="275"/>
  <c r="H36" i="143"/>
  <c r="BN11" i="275"/>
  <c r="H36" i="144"/>
  <c r="BO11" i="275"/>
  <c r="H36" i="145"/>
  <c r="BP11" i="275"/>
  <c r="H36" i="146"/>
  <c r="BQ11" i="275"/>
  <c r="H36" i="147"/>
  <c r="BR11" i="275"/>
  <c r="H36" i="148"/>
  <c r="BS11" i="275"/>
  <c r="H36" i="149"/>
  <c r="BT11" i="275"/>
  <c r="I36" i="143"/>
  <c r="BU11" i="275"/>
  <c r="I36" i="144"/>
  <c r="BV11" i="275"/>
  <c r="I36" i="145"/>
  <c r="BW11" i="275"/>
  <c r="I36" i="146"/>
  <c r="BX11" i="275"/>
  <c r="I36" i="147"/>
  <c r="BY11" i="275"/>
  <c r="I36" i="148"/>
  <c r="BZ11" i="275"/>
  <c r="I36" i="149"/>
  <c r="CA11" i="275"/>
  <c r="L57" i="144"/>
  <c r="M57" i="144"/>
  <c r="N57" i="144"/>
  <c r="O57" i="144"/>
  <c r="S57" i="144"/>
  <c r="CC11" i="275"/>
  <c r="L57" i="145"/>
  <c r="M57" i="145"/>
  <c r="N57" i="145"/>
  <c r="O57" i="145"/>
  <c r="L57" i="146"/>
  <c r="M57" i="146"/>
  <c r="N57" i="146"/>
  <c r="O57" i="146"/>
  <c r="L57" i="147"/>
  <c r="M57" i="147"/>
  <c r="N57" i="147"/>
  <c r="O57" i="147"/>
  <c r="L57" i="148"/>
  <c r="M57" i="148"/>
  <c r="N57" i="148"/>
  <c r="O57" i="148"/>
  <c r="L57" i="149"/>
  <c r="M57" i="149"/>
  <c r="N57" i="149"/>
  <c r="O57" i="149"/>
  <c r="X36" i="143"/>
  <c r="X36" i="144"/>
  <c r="CJ11" i="275"/>
  <c r="X36" i="145"/>
  <c r="X36" i="146"/>
  <c r="X36" i="147"/>
  <c r="X36" i="148"/>
  <c r="X36" i="149"/>
  <c r="A12" i="275"/>
  <c r="B12" i="275"/>
  <c r="F16" i="143"/>
  <c r="C12" i="275"/>
  <c r="F16" i="144"/>
  <c r="D12" i="275"/>
  <c r="F16" i="145"/>
  <c r="E12" i="275"/>
  <c r="F16" i="146"/>
  <c r="F12" i="275"/>
  <c r="F16" i="147"/>
  <c r="G12" i="275"/>
  <c r="F16" i="148"/>
  <c r="H12" i="275"/>
  <c r="F16" i="149"/>
  <c r="I12" i="275"/>
  <c r="E16" i="143"/>
  <c r="J12" i="275"/>
  <c r="E16" i="144"/>
  <c r="K12" i="275"/>
  <c r="E16" i="145"/>
  <c r="L12" i="275"/>
  <c r="E16" i="146"/>
  <c r="M12" i="275"/>
  <c r="E16" i="147"/>
  <c r="N12" i="275"/>
  <c r="E16" i="148"/>
  <c r="O12" i="275"/>
  <c r="E16" i="149"/>
  <c r="P12" i="275"/>
  <c r="S16" i="143"/>
  <c r="Q12" i="275"/>
  <c r="S16" i="144"/>
  <c r="R12" i="275"/>
  <c r="S16" i="145"/>
  <c r="S12" i="275"/>
  <c r="S16" i="146"/>
  <c r="T12" i="275"/>
  <c r="S16" i="147"/>
  <c r="U12" i="275"/>
  <c r="S16" i="148"/>
  <c r="V12" i="275"/>
  <c r="S16" i="149"/>
  <c r="W12" i="275"/>
  <c r="D16" i="143"/>
  <c r="X16" i="143"/>
  <c r="X12" i="275"/>
  <c r="D16" i="144"/>
  <c r="X16" i="144"/>
  <c r="Y12" i="275"/>
  <c r="D16" i="145"/>
  <c r="X16" i="145"/>
  <c r="Z12" i="275"/>
  <c r="D16" i="146"/>
  <c r="X16" i="146"/>
  <c r="AA12" i="275"/>
  <c r="D16" i="147"/>
  <c r="X16" i="147"/>
  <c r="AB12" i="275"/>
  <c r="D16" i="148"/>
  <c r="X16" i="148"/>
  <c r="AC12" i="275"/>
  <c r="D16" i="149"/>
  <c r="X16" i="149"/>
  <c r="AD12" i="275"/>
  <c r="G16" i="143"/>
  <c r="H16" i="143"/>
  <c r="Y16" i="143"/>
  <c r="AE12" i="275"/>
  <c r="G16" i="144"/>
  <c r="Y16" i="144"/>
  <c r="AF12" i="275"/>
  <c r="H16" i="144"/>
  <c r="G16" i="145"/>
  <c r="Y16" i="145"/>
  <c r="AG12" i="275"/>
  <c r="G16" i="146"/>
  <c r="Y16" i="146"/>
  <c r="AH12" i="275"/>
  <c r="H16" i="146"/>
  <c r="G16" i="147"/>
  <c r="Y16" i="147"/>
  <c r="H16" i="147"/>
  <c r="G16" i="148"/>
  <c r="Y16" i="148"/>
  <c r="AJ12" i="275"/>
  <c r="H16" i="148"/>
  <c r="G16" i="149"/>
  <c r="H16" i="149"/>
  <c r="Y16" i="149"/>
  <c r="AK12" i="275"/>
  <c r="F37" i="143"/>
  <c r="AC37" i="143"/>
  <c r="AL12" i="275"/>
  <c r="V37" i="143"/>
  <c r="W37" i="143"/>
  <c r="Z37" i="143"/>
  <c r="F37" i="144"/>
  <c r="V37" i="144"/>
  <c r="W37" i="144"/>
  <c r="AC37" i="144"/>
  <c r="AM12" i="275"/>
  <c r="F37" i="145"/>
  <c r="BB12" i="275"/>
  <c r="F37" i="146"/>
  <c r="AC37" i="146"/>
  <c r="AO12" i="275"/>
  <c r="V37" i="146"/>
  <c r="W37" i="146"/>
  <c r="F37" i="147"/>
  <c r="AC37" i="147"/>
  <c r="AP12" i="275"/>
  <c r="V37" i="147"/>
  <c r="W37" i="147"/>
  <c r="F37" i="148"/>
  <c r="AC37" i="148"/>
  <c r="AQ12" i="275"/>
  <c r="V37" i="148"/>
  <c r="W37" i="148"/>
  <c r="F37" i="149"/>
  <c r="AC37" i="149"/>
  <c r="AR12" i="275"/>
  <c r="V37" i="149"/>
  <c r="W37" i="149"/>
  <c r="Z37" i="149"/>
  <c r="L37" i="143"/>
  <c r="AS12" i="275"/>
  <c r="L37" i="144"/>
  <c r="AT12" i="275"/>
  <c r="L37" i="145"/>
  <c r="AU12" i="275"/>
  <c r="L37" i="146"/>
  <c r="AV12" i="275"/>
  <c r="L37" i="147"/>
  <c r="AW12" i="275"/>
  <c r="L37" i="148"/>
  <c r="AX12" i="275"/>
  <c r="L37" i="149"/>
  <c r="AY12" i="275"/>
  <c r="AZ12" i="275"/>
  <c r="BA12" i="275"/>
  <c r="BC12" i="275"/>
  <c r="BF12" i="275"/>
  <c r="C37" i="143"/>
  <c r="BG12" i="275"/>
  <c r="C37" i="144"/>
  <c r="BH12" i="275"/>
  <c r="C37" i="145"/>
  <c r="BI12" i="275"/>
  <c r="C37" i="146"/>
  <c r="BJ12" i="275"/>
  <c r="C37" i="147"/>
  <c r="BK12" i="275"/>
  <c r="C37" i="148"/>
  <c r="BL12" i="275"/>
  <c r="C37" i="149"/>
  <c r="BM12" i="275"/>
  <c r="H37" i="143"/>
  <c r="BN12" i="275"/>
  <c r="H37" i="144"/>
  <c r="BO12" i="275"/>
  <c r="H37" i="145"/>
  <c r="BP12" i="275"/>
  <c r="H37" i="146"/>
  <c r="BQ12" i="275"/>
  <c r="H37" i="147"/>
  <c r="BR12" i="275"/>
  <c r="H37" i="148"/>
  <c r="BS12" i="275"/>
  <c r="H37" i="149"/>
  <c r="BT12" i="275"/>
  <c r="I37" i="143"/>
  <c r="BU12" i="275"/>
  <c r="I37" i="144"/>
  <c r="BV12" i="275"/>
  <c r="I37" i="145"/>
  <c r="BW12" i="275"/>
  <c r="I37" i="146"/>
  <c r="BX12" i="275"/>
  <c r="I37" i="147"/>
  <c r="BY12" i="275"/>
  <c r="I37" i="148"/>
  <c r="BZ12" i="275"/>
  <c r="I37" i="149"/>
  <c r="CA12" i="275"/>
  <c r="L58" i="144"/>
  <c r="M58" i="144"/>
  <c r="N58" i="144"/>
  <c r="O58" i="144"/>
  <c r="S58" i="144"/>
  <c r="CC12" i="275"/>
  <c r="L58" i="145"/>
  <c r="M58" i="145"/>
  <c r="N58" i="145"/>
  <c r="O58" i="145"/>
  <c r="L58" i="146"/>
  <c r="M58" i="146"/>
  <c r="N58" i="146"/>
  <c r="O58" i="146"/>
  <c r="L58" i="147"/>
  <c r="M58" i="147"/>
  <c r="N58" i="147"/>
  <c r="O58" i="147"/>
  <c r="L58" i="148"/>
  <c r="M58" i="148"/>
  <c r="N58" i="148"/>
  <c r="O58" i="148"/>
  <c r="L58" i="149"/>
  <c r="M58" i="149"/>
  <c r="N58" i="149"/>
  <c r="O58" i="149"/>
  <c r="X37" i="143"/>
  <c r="X37" i="144"/>
  <c r="CJ12" i="275"/>
  <c r="X37" i="145"/>
  <c r="X37" i="146"/>
  <c r="X37" i="147"/>
  <c r="X37" i="148"/>
  <c r="X37" i="149"/>
  <c r="A13" i="275"/>
  <c r="B13" i="275"/>
  <c r="F17" i="143"/>
  <c r="C13" i="275"/>
  <c r="F17" i="144"/>
  <c r="D13" i="275"/>
  <c r="F17" i="145"/>
  <c r="E13" i="275"/>
  <c r="F17" i="146"/>
  <c r="F13" i="275"/>
  <c r="F17" i="147"/>
  <c r="G13" i="275"/>
  <c r="F17" i="148"/>
  <c r="H13" i="275"/>
  <c r="F17" i="149"/>
  <c r="I13" i="275"/>
  <c r="E17" i="143"/>
  <c r="J13" i="275"/>
  <c r="E17" i="144"/>
  <c r="K13" i="275"/>
  <c r="E17" i="145"/>
  <c r="L13" i="275"/>
  <c r="E17" i="146"/>
  <c r="M13" i="275"/>
  <c r="E17" i="147"/>
  <c r="N13" i="275"/>
  <c r="E17" i="148"/>
  <c r="O13" i="275"/>
  <c r="E17" i="149"/>
  <c r="P13" i="275"/>
  <c r="S17" i="143"/>
  <c r="Q13" i="275"/>
  <c r="S17" i="144"/>
  <c r="R13" i="275"/>
  <c r="S17" i="145"/>
  <c r="S13" i="275"/>
  <c r="S17" i="146"/>
  <c r="T13" i="275"/>
  <c r="S17" i="147"/>
  <c r="U13" i="275"/>
  <c r="S17" i="148"/>
  <c r="V13" i="275"/>
  <c r="S17" i="149"/>
  <c r="W13" i="275"/>
  <c r="D17" i="143"/>
  <c r="X17" i="143"/>
  <c r="X13" i="275"/>
  <c r="D17" i="144"/>
  <c r="X17" i="144"/>
  <c r="Y13" i="275"/>
  <c r="D17" i="145"/>
  <c r="X17" i="145"/>
  <c r="Z13" i="275"/>
  <c r="D17" i="146"/>
  <c r="X17" i="146"/>
  <c r="AA13" i="275"/>
  <c r="D17" i="147"/>
  <c r="X17" i="147"/>
  <c r="D17" i="148"/>
  <c r="X17" i="148"/>
  <c r="AC13" i="275"/>
  <c r="D17" i="149"/>
  <c r="X17" i="149"/>
  <c r="AD13" i="275"/>
  <c r="G17" i="143"/>
  <c r="H17" i="143"/>
  <c r="Y17" i="143"/>
  <c r="AE13" i="275"/>
  <c r="G17" i="144"/>
  <c r="Y17" i="144"/>
  <c r="AF13" i="275"/>
  <c r="H17" i="144"/>
  <c r="G17" i="145"/>
  <c r="Y17" i="145"/>
  <c r="AG13" i="275"/>
  <c r="G17" i="146"/>
  <c r="Y17" i="146"/>
  <c r="AH13" i="275"/>
  <c r="H17" i="146"/>
  <c r="G17" i="147"/>
  <c r="Y17" i="147"/>
  <c r="H17" i="147"/>
  <c r="G17" i="148"/>
  <c r="Y17" i="148"/>
  <c r="H17" i="148"/>
  <c r="G17" i="149"/>
  <c r="Y17" i="149"/>
  <c r="H17" i="149"/>
  <c r="F38" i="143"/>
  <c r="AZ13" i="275"/>
  <c r="V38" i="143"/>
  <c r="W38" i="143"/>
  <c r="F38" i="144"/>
  <c r="AC38" i="144"/>
  <c r="AM13" i="275"/>
  <c r="F38" i="145"/>
  <c r="AC38" i="145"/>
  <c r="AN13" i="275"/>
  <c r="F38" i="146"/>
  <c r="BC13" i="275"/>
  <c r="V38" i="146"/>
  <c r="W38" i="146"/>
  <c r="F38" i="147"/>
  <c r="AC38" i="147"/>
  <c r="AP13" i="275"/>
  <c r="V38" i="147"/>
  <c r="W38" i="147"/>
  <c r="F38" i="148"/>
  <c r="AC38" i="148"/>
  <c r="AQ13" i="275"/>
  <c r="V38" i="148"/>
  <c r="W38" i="148"/>
  <c r="F38" i="149"/>
  <c r="AC38" i="149"/>
  <c r="AR13" i="275"/>
  <c r="V38" i="149"/>
  <c r="W38" i="149"/>
  <c r="L38" i="143"/>
  <c r="L38" i="144"/>
  <c r="AT13" i="275"/>
  <c r="L38" i="145"/>
  <c r="L38" i="146"/>
  <c r="L38" i="147"/>
  <c r="L38" i="148"/>
  <c r="AX13" i="275"/>
  <c r="L38" i="149"/>
  <c r="C38" i="143"/>
  <c r="BG13" i="275"/>
  <c r="C38" i="144"/>
  <c r="BH13" i="275"/>
  <c r="C38" i="145"/>
  <c r="BI13" i="275"/>
  <c r="C38" i="146"/>
  <c r="BJ13" i="275"/>
  <c r="C38" i="147"/>
  <c r="BK13" i="275"/>
  <c r="C38" i="148"/>
  <c r="BL13" i="275"/>
  <c r="C38" i="149"/>
  <c r="BM13" i="275"/>
  <c r="H38" i="143"/>
  <c r="BN13" i="275"/>
  <c r="H38" i="144"/>
  <c r="BO13" i="275"/>
  <c r="H38" i="145"/>
  <c r="BP13" i="275"/>
  <c r="H38" i="146"/>
  <c r="BQ13" i="275"/>
  <c r="H38" i="147"/>
  <c r="BR13" i="275"/>
  <c r="H38" i="148"/>
  <c r="BS13" i="275"/>
  <c r="H38" i="149"/>
  <c r="BT13" i="275"/>
  <c r="I38" i="143"/>
  <c r="BU13" i="275"/>
  <c r="I38" i="144"/>
  <c r="BV13" i="275"/>
  <c r="I38" i="145"/>
  <c r="BW13" i="275"/>
  <c r="I38" i="146"/>
  <c r="BX13" i="275"/>
  <c r="I38" i="147"/>
  <c r="BY13" i="275"/>
  <c r="I38" i="148"/>
  <c r="BZ13" i="275"/>
  <c r="I38" i="149"/>
  <c r="CA13" i="275"/>
  <c r="L59" i="144"/>
  <c r="M59" i="144"/>
  <c r="N59" i="144"/>
  <c r="O59" i="144"/>
  <c r="S59" i="144"/>
  <c r="CC13" i="275"/>
  <c r="X38" i="144"/>
  <c r="CJ13" i="275"/>
  <c r="L59" i="145"/>
  <c r="M59" i="145"/>
  <c r="N59" i="145"/>
  <c r="O59" i="145"/>
  <c r="L59" i="146"/>
  <c r="M59" i="146"/>
  <c r="N59" i="146"/>
  <c r="O59" i="146"/>
  <c r="L59" i="147"/>
  <c r="M59" i="147"/>
  <c r="N59" i="147"/>
  <c r="O59" i="147"/>
  <c r="L59" i="148"/>
  <c r="M59" i="148"/>
  <c r="N59" i="148"/>
  <c r="O59" i="148"/>
  <c r="L59" i="149"/>
  <c r="M59" i="149"/>
  <c r="N59" i="149"/>
  <c r="O59" i="149"/>
  <c r="X38" i="143"/>
  <c r="X38" i="145"/>
  <c r="X38" i="146"/>
  <c r="X38" i="147"/>
  <c r="X38" i="148"/>
  <c r="X38" i="149"/>
  <c r="A14" i="275"/>
  <c r="B14" i="275"/>
  <c r="F18" i="143"/>
  <c r="C14" i="275"/>
  <c r="F18" i="144"/>
  <c r="D14" i="275"/>
  <c r="F18" i="145"/>
  <c r="E14" i="275"/>
  <c r="F18" i="146"/>
  <c r="F14" i="275"/>
  <c r="F18" i="147"/>
  <c r="G14" i="275"/>
  <c r="F18" i="148"/>
  <c r="H14" i="275"/>
  <c r="F18" i="149"/>
  <c r="I14" i="275"/>
  <c r="E18" i="143"/>
  <c r="J14" i="275"/>
  <c r="E18" i="144"/>
  <c r="K14" i="275"/>
  <c r="E18" i="145"/>
  <c r="L14" i="275"/>
  <c r="E18" i="146"/>
  <c r="M14" i="275"/>
  <c r="E18" i="147"/>
  <c r="N14" i="275"/>
  <c r="E18" i="148"/>
  <c r="O14" i="275"/>
  <c r="E18" i="149"/>
  <c r="P14" i="275"/>
  <c r="S18" i="143"/>
  <c r="Q14" i="275"/>
  <c r="S18" i="144"/>
  <c r="R14" i="275"/>
  <c r="S18" i="145"/>
  <c r="S14" i="275"/>
  <c r="S18" i="146"/>
  <c r="T14" i="275"/>
  <c r="S18" i="147"/>
  <c r="U14" i="275"/>
  <c r="S18" i="148"/>
  <c r="V14" i="275"/>
  <c r="S18" i="149"/>
  <c r="W14" i="275"/>
  <c r="D18" i="143"/>
  <c r="X18" i="143"/>
  <c r="X14" i="275"/>
  <c r="D18" i="144"/>
  <c r="X18" i="144"/>
  <c r="Y14" i="275"/>
  <c r="D18" i="145"/>
  <c r="X18" i="145"/>
  <c r="D18" i="146"/>
  <c r="X18" i="146"/>
  <c r="AA14" i="275"/>
  <c r="D18" i="147"/>
  <c r="X18" i="147"/>
  <c r="D18" i="148"/>
  <c r="X18" i="148"/>
  <c r="AC14" i="275"/>
  <c r="D18" i="149"/>
  <c r="X18" i="149"/>
  <c r="AD14" i="275"/>
  <c r="G18" i="143"/>
  <c r="H18" i="143"/>
  <c r="Y18" i="143"/>
  <c r="AE14" i="275"/>
  <c r="G18" i="144"/>
  <c r="H18" i="144"/>
  <c r="Y18" i="144"/>
  <c r="AF14" i="275"/>
  <c r="G18" i="145"/>
  <c r="Y18" i="145"/>
  <c r="AG14" i="275"/>
  <c r="G18" i="146"/>
  <c r="Y18" i="146"/>
  <c r="AH14" i="275"/>
  <c r="H18" i="146"/>
  <c r="G18" i="147"/>
  <c r="Y18" i="147"/>
  <c r="AI14" i="275"/>
  <c r="H18" i="147"/>
  <c r="G18" i="148"/>
  <c r="Y18" i="148"/>
  <c r="H18" i="148"/>
  <c r="G18" i="149"/>
  <c r="Y18" i="149"/>
  <c r="H18" i="149"/>
  <c r="F39" i="143"/>
  <c r="AC39" i="143"/>
  <c r="AL14" i="275"/>
  <c r="V39" i="143"/>
  <c r="W39" i="143"/>
  <c r="F39" i="144"/>
  <c r="AC39" i="144"/>
  <c r="AM14" i="275"/>
  <c r="F39" i="145"/>
  <c r="AC39" i="145"/>
  <c r="AN14" i="275"/>
  <c r="F39" i="146"/>
  <c r="AC39" i="146"/>
  <c r="AO14" i="275"/>
  <c r="F39" i="147"/>
  <c r="AC39" i="147"/>
  <c r="AP14" i="275"/>
  <c r="F39" i="148"/>
  <c r="AC39" i="148"/>
  <c r="AQ14" i="275"/>
  <c r="F39" i="149"/>
  <c r="AC39" i="149"/>
  <c r="AR14" i="275"/>
  <c r="L39" i="143"/>
  <c r="L39" i="144"/>
  <c r="L39" i="145"/>
  <c r="AU14" i="275"/>
  <c r="L39" i="146"/>
  <c r="AV14" i="275"/>
  <c r="L39" i="147"/>
  <c r="AW14" i="275"/>
  <c r="L39" i="148"/>
  <c r="AX14" i="275"/>
  <c r="L39" i="149"/>
  <c r="AY14" i="275"/>
  <c r="AZ14" i="275"/>
  <c r="BA14" i="275"/>
  <c r="BB14" i="275"/>
  <c r="BE14" i="275"/>
  <c r="BF14" i="275"/>
  <c r="C39" i="143"/>
  <c r="BG14" i="275"/>
  <c r="C39" i="144"/>
  <c r="BH14" i="275"/>
  <c r="C39" i="145"/>
  <c r="BI14" i="275"/>
  <c r="C39" i="146"/>
  <c r="BJ14" i="275"/>
  <c r="C39" i="147"/>
  <c r="BK14" i="275"/>
  <c r="C39" i="148"/>
  <c r="BL14" i="275"/>
  <c r="C39" i="149"/>
  <c r="BM14" i="275"/>
  <c r="H39" i="143"/>
  <c r="BN14" i="275"/>
  <c r="H39" i="144"/>
  <c r="BO14" i="275"/>
  <c r="H39" i="145"/>
  <c r="BP14" i="275"/>
  <c r="H39" i="146"/>
  <c r="BQ14" i="275"/>
  <c r="H39" i="147"/>
  <c r="BR14" i="275"/>
  <c r="H39" i="148"/>
  <c r="BS14" i="275"/>
  <c r="H39" i="149"/>
  <c r="BT14" i="275"/>
  <c r="I39" i="143"/>
  <c r="BU14" i="275"/>
  <c r="I39" i="144"/>
  <c r="BV14" i="275"/>
  <c r="I39" i="145"/>
  <c r="BW14" i="275"/>
  <c r="I39" i="146"/>
  <c r="BX14" i="275"/>
  <c r="I39" i="147"/>
  <c r="BY14" i="275"/>
  <c r="I39" i="148"/>
  <c r="BZ14" i="275"/>
  <c r="I39" i="149"/>
  <c r="CA14" i="275"/>
  <c r="L60" i="144"/>
  <c r="M60" i="144"/>
  <c r="N60" i="144"/>
  <c r="O60" i="144"/>
  <c r="S60" i="144"/>
  <c r="CC14" i="275"/>
  <c r="X39" i="144"/>
  <c r="CJ14" i="275"/>
  <c r="L60" i="145"/>
  <c r="M60" i="145"/>
  <c r="N60" i="145"/>
  <c r="O60" i="145"/>
  <c r="L60" i="146"/>
  <c r="M60" i="146"/>
  <c r="N60" i="146"/>
  <c r="O60" i="146"/>
  <c r="L60" i="147"/>
  <c r="M60" i="147"/>
  <c r="N60" i="147"/>
  <c r="O60" i="147"/>
  <c r="L60" i="148"/>
  <c r="M60" i="148"/>
  <c r="N60" i="148"/>
  <c r="O60" i="148"/>
  <c r="S60" i="148"/>
  <c r="CG14" i="275"/>
  <c r="L60" i="149"/>
  <c r="M60" i="149"/>
  <c r="N60" i="149"/>
  <c r="O60" i="149"/>
  <c r="X39" i="143"/>
  <c r="X39" i="145"/>
  <c r="X39" i="146"/>
  <c r="X39" i="147"/>
  <c r="X39" i="148"/>
  <c r="X39" i="149"/>
  <c r="A15" i="275"/>
  <c r="B15" i="275"/>
  <c r="F19" i="143"/>
  <c r="C15" i="275"/>
  <c r="F19" i="144"/>
  <c r="D15" i="275"/>
  <c r="F19" i="145"/>
  <c r="E15" i="275"/>
  <c r="F19" i="146"/>
  <c r="F15" i="275"/>
  <c r="F19" i="147"/>
  <c r="G15" i="275"/>
  <c r="F19" i="148"/>
  <c r="H15" i="275"/>
  <c r="F19" i="149"/>
  <c r="I15" i="275"/>
  <c r="E19" i="143"/>
  <c r="J15" i="275"/>
  <c r="E19" i="144"/>
  <c r="K15" i="275"/>
  <c r="E19" i="145"/>
  <c r="L15" i="275"/>
  <c r="E19" i="146"/>
  <c r="M15" i="275"/>
  <c r="E19" i="147"/>
  <c r="N15" i="275"/>
  <c r="E19" i="148"/>
  <c r="O15" i="275"/>
  <c r="E19" i="149"/>
  <c r="P15" i="275"/>
  <c r="S19" i="143"/>
  <c r="Q15" i="275"/>
  <c r="S19" i="144"/>
  <c r="R15" i="275"/>
  <c r="S19" i="145"/>
  <c r="S15" i="275"/>
  <c r="S19" i="146"/>
  <c r="T15" i="275"/>
  <c r="S19" i="147"/>
  <c r="U15" i="275"/>
  <c r="S19" i="148"/>
  <c r="V15" i="275"/>
  <c r="S19" i="149"/>
  <c r="W15" i="275"/>
  <c r="D19" i="143"/>
  <c r="X19" i="143"/>
  <c r="X15" i="275"/>
  <c r="D19" i="144"/>
  <c r="X19" i="144"/>
  <c r="Y15" i="275"/>
  <c r="D19" i="145"/>
  <c r="X19" i="145"/>
  <c r="Z15" i="275"/>
  <c r="D19" i="146"/>
  <c r="X19" i="146"/>
  <c r="AA15" i="275"/>
  <c r="D19" i="147"/>
  <c r="X19" i="147"/>
  <c r="AB15" i="275"/>
  <c r="D19" i="148"/>
  <c r="X19" i="148"/>
  <c r="D19" i="149"/>
  <c r="X19" i="149"/>
  <c r="AD15" i="275"/>
  <c r="G19" i="143"/>
  <c r="H19" i="143"/>
  <c r="Y19" i="143"/>
  <c r="AE15" i="275"/>
  <c r="G19" i="144"/>
  <c r="Y19" i="144"/>
  <c r="AF15" i="275"/>
  <c r="G19" i="145"/>
  <c r="Y19" i="145"/>
  <c r="AG15" i="275"/>
  <c r="G19" i="146"/>
  <c r="Y19" i="146"/>
  <c r="AH15" i="275"/>
  <c r="G19" i="147"/>
  <c r="Y19" i="147"/>
  <c r="G19" i="148"/>
  <c r="Y19" i="148"/>
  <c r="AJ15" i="275"/>
  <c r="G19" i="149"/>
  <c r="Y19" i="149"/>
  <c r="F40" i="143"/>
  <c r="AC40" i="143"/>
  <c r="AL15" i="275"/>
  <c r="F40" i="144"/>
  <c r="AC40" i="144"/>
  <c r="AM15" i="275"/>
  <c r="F40" i="145"/>
  <c r="AC40" i="145"/>
  <c r="AN15" i="275"/>
  <c r="F40" i="146"/>
  <c r="AC40" i="146"/>
  <c r="AO15" i="275"/>
  <c r="F40" i="147"/>
  <c r="AC40" i="147"/>
  <c r="AP15" i="275"/>
  <c r="F40" i="148"/>
  <c r="AC40" i="148"/>
  <c r="AQ15" i="275"/>
  <c r="F40" i="149"/>
  <c r="AC40" i="149"/>
  <c r="AR15" i="275"/>
  <c r="L40" i="143"/>
  <c r="AS15" i="275"/>
  <c r="L40" i="144"/>
  <c r="AT15" i="275"/>
  <c r="L40" i="145"/>
  <c r="AU15" i="275"/>
  <c r="L40" i="146"/>
  <c r="AV15" i="275"/>
  <c r="L40" i="147"/>
  <c r="AW15" i="275"/>
  <c r="L40" i="148"/>
  <c r="AX15" i="275"/>
  <c r="L40" i="149"/>
  <c r="AY15" i="275"/>
  <c r="AZ15" i="275"/>
  <c r="BA15" i="275"/>
  <c r="BB15" i="275"/>
  <c r="BC15" i="275"/>
  <c r="BD15" i="275"/>
  <c r="BE15" i="275"/>
  <c r="BF15" i="275"/>
  <c r="C40" i="143"/>
  <c r="BG15" i="275"/>
  <c r="C40" i="144"/>
  <c r="BH15" i="275"/>
  <c r="C40" i="145"/>
  <c r="BI15" i="275"/>
  <c r="C40" i="146"/>
  <c r="BJ15" i="275"/>
  <c r="C40" i="147"/>
  <c r="BK15" i="275"/>
  <c r="C40" i="148"/>
  <c r="BL15" i="275"/>
  <c r="C40" i="149"/>
  <c r="BM15" i="275"/>
  <c r="H40" i="143"/>
  <c r="BN15" i="275"/>
  <c r="H40" i="144"/>
  <c r="BO15" i="275"/>
  <c r="H40" i="145"/>
  <c r="BP15" i="275"/>
  <c r="H40" i="146"/>
  <c r="BQ15" i="275"/>
  <c r="H40" i="147"/>
  <c r="BR15" i="275"/>
  <c r="H40" i="148"/>
  <c r="BS15" i="275"/>
  <c r="H40" i="149"/>
  <c r="BT15" i="275"/>
  <c r="I40" i="143"/>
  <c r="BU15" i="275"/>
  <c r="I40" i="144"/>
  <c r="BV15" i="275"/>
  <c r="I40" i="145"/>
  <c r="BW15" i="275"/>
  <c r="I40" i="146"/>
  <c r="BX15" i="275"/>
  <c r="I40" i="147"/>
  <c r="BY15" i="275"/>
  <c r="I40" i="148"/>
  <c r="BZ15" i="275"/>
  <c r="I40" i="149"/>
  <c r="CA15" i="275"/>
  <c r="L61" i="144"/>
  <c r="M61" i="144"/>
  <c r="N61" i="144"/>
  <c r="O61" i="144"/>
  <c r="S61" i="144"/>
  <c r="CC15" i="275"/>
  <c r="L61" i="145"/>
  <c r="M61" i="145"/>
  <c r="N61" i="145"/>
  <c r="O61" i="145"/>
  <c r="L61" i="146"/>
  <c r="M61" i="146"/>
  <c r="N61" i="146"/>
  <c r="O61" i="146"/>
  <c r="L61" i="147"/>
  <c r="M61" i="147"/>
  <c r="N61" i="147"/>
  <c r="O61" i="147"/>
  <c r="L61" i="148"/>
  <c r="M61" i="148"/>
  <c r="N61" i="148"/>
  <c r="O61" i="148"/>
  <c r="L61" i="149"/>
  <c r="M61" i="149"/>
  <c r="N61" i="149"/>
  <c r="O61" i="149"/>
  <c r="X40" i="143"/>
  <c r="X40" i="144"/>
  <c r="CJ15" i="275"/>
  <c r="X40" i="145"/>
  <c r="X40" i="146"/>
  <c r="X40" i="147"/>
  <c r="X40" i="148"/>
  <c r="X40" i="149"/>
  <c r="A16" i="275"/>
  <c r="B16" i="275"/>
  <c r="F20" i="143"/>
  <c r="C16" i="275"/>
  <c r="F20" i="144"/>
  <c r="D16" i="275"/>
  <c r="F20" i="145"/>
  <c r="E16" i="275"/>
  <c r="F20" i="146"/>
  <c r="F16" i="275"/>
  <c r="F20" i="147"/>
  <c r="G16" i="275"/>
  <c r="F20" i="148"/>
  <c r="H16" i="275"/>
  <c r="F20" i="149"/>
  <c r="I16" i="275"/>
  <c r="E20" i="143"/>
  <c r="J16" i="275"/>
  <c r="E20" i="144"/>
  <c r="K16" i="275"/>
  <c r="E20" i="145"/>
  <c r="L16" i="275"/>
  <c r="E20" i="146"/>
  <c r="M16" i="275"/>
  <c r="E20" i="147"/>
  <c r="N16" i="275"/>
  <c r="E20" i="148"/>
  <c r="O16" i="275"/>
  <c r="E20" i="149"/>
  <c r="P16" i="275"/>
  <c r="S20" i="143"/>
  <c r="Q16" i="275"/>
  <c r="S20" i="144"/>
  <c r="R16" i="275"/>
  <c r="S20" i="145"/>
  <c r="S16" i="275"/>
  <c r="S20" i="146"/>
  <c r="T16" i="275"/>
  <c r="S20" i="147"/>
  <c r="U16" i="275"/>
  <c r="S20" i="148"/>
  <c r="V16" i="275"/>
  <c r="S20" i="149"/>
  <c r="W16" i="275"/>
  <c r="D20" i="143"/>
  <c r="X20" i="143"/>
  <c r="X16" i="275"/>
  <c r="D20" i="144"/>
  <c r="X20" i="144"/>
  <c r="Y16" i="275"/>
  <c r="D20" i="145"/>
  <c r="X20" i="145"/>
  <c r="Z16" i="275"/>
  <c r="D20" i="146"/>
  <c r="X20" i="146"/>
  <c r="AA16" i="275"/>
  <c r="D20" i="147"/>
  <c r="X20" i="147"/>
  <c r="AB16" i="275"/>
  <c r="D20" i="148"/>
  <c r="X20" i="148"/>
  <c r="D20" i="149"/>
  <c r="X20" i="149"/>
  <c r="AD16" i="275"/>
  <c r="G20" i="143"/>
  <c r="H20" i="143"/>
  <c r="Y20" i="143"/>
  <c r="AE16" i="275"/>
  <c r="G20" i="144"/>
  <c r="Y20" i="144"/>
  <c r="AF16" i="275"/>
  <c r="G20" i="145"/>
  <c r="Y20" i="145"/>
  <c r="G20" i="146"/>
  <c r="Y20" i="146"/>
  <c r="AH16" i="275"/>
  <c r="G20" i="147"/>
  <c r="Y20" i="147"/>
  <c r="AI16" i="275"/>
  <c r="G20" i="148"/>
  <c r="Y20" i="148"/>
  <c r="AJ16" i="275"/>
  <c r="G20" i="149"/>
  <c r="Y20" i="149"/>
  <c r="F41" i="143"/>
  <c r="AZ16" i="275"/>
  <c r="F41" i="144"/>
  <c r="AC41" i="144"/>
  <c r="AM16" i="275"/>
  <c r="F41" i="145"/>
  <c r="AC41" i="145"/>
  <c r="AN16" i="275"/>
  <c r="F41" i="146"/>
  <c r="AC41" i="146"/>
  <c r="AO16" i="275"/>
  <c r="F41" i="147"/>
  <c r="BD16" i="275"/>
  <c r="F41" i="148"/>
  <c r="AC41" i="148"/>
  <c r="AQ16" i="275"/>
  <c r="F41" i="149"/>
  <c r="AC41" i="149"/>
  <c r="AR16" i="275"/>
  <c r="L41" i="143"/>
  <c r="L41" i="144"/>
  <c r="L41" i="145"/>
  <c r="AU16" i="275"/>
  <c r="L41" i="146"/>
  <c r="AV16" i="275"/>
  <c r="L41" i="147"/>
  <c r="L41" i="148"/>
  <c r="AX16" i="275"/>
  <c r="L41" i="149"/>
  <c r="BA16" i="275"/>
  <c r="BC16" i="275"/>
  <c r="BE16" i="275"/>
  <c r="C41" i="143"/>
  <c r="BG16" i="275"/>
  <c r="C41" i="144"/>
  <c r="BH16" i="275"/>
  <c r="C41" i="145"/>
  <c r="BI16" i="275"/>
  <c r="C41" i="146"/>
  <c r="BJ16" i="275"/>
  <c r="C41" i="147"/>
  <c r="BK16" i="275"/>
  <c r="C41" i="148"/>
  <c r="BL16" i="275"/>
  <c r="C41" i="149"/>
  <c r="BM16" i="275"/>
  <c r="H41" i="143"/>
  <c r="BN16" i="275"/>
  <c r="H41" i="144"/>
  <c r="BO16" i="275"/>
  <c r="H41" i="145"/>
  <c r="BP16" i="275"/>
  <c r="H41" i="146"/>
  <c r="BQ16" i="275"/>
  <c r="H41" i="147"/>
  <c r="BR16" i="275"/>
  <c r="H41" i="148"/>
  <c r="BS16" i="275"/>
  <c r="H41" i="149"/>
  <c r="BT16" i="275"/>
  <c r="I41" i="143"/>
  <c r="BU16" i="275"/>
  <c r="I41" i="144"/>
  <c r="BV16" i="275"/>
  <c r="I41" i="145"/>
  <c r="BW16" i="275"/>
  <c r="I41" i="146"/>
  <c r="BX16" i="275"/>
  <c r="I41" i="147"/>
  <c r="BY16" i="275"/>
  <c r="I41" i="148"/>
  <c r="BZ16" i="275"/>
  <c r="I41" i="149"/>
  <c r="CA16" i="275"/>
  <c r="L62" i="144"/>
  <c r="M62" i="144"/>
  <c r="N62" i="144"/>
  <c r="O62" i="144"/>
  <c r="S62" i="144"/>
  <c r="CC16" i="275"/>
  <c r="L62" i="145"/>
  <c r="M62" i="145"/>
  <c r="N62" i="145"/>
  <c r="O62" i="145"/>
  <c r="L62" i="146"/>
  <c r="M62" i="146"/>
  <c r="N62" i="146"/>
  <c r="O62" i="146"/>
  <c r="S62" i="146"/>
  <c r="CE16" i="275"/>
  <c r="L62" i="147"/>
  <c r="M62" i="147"/>
  <c r="N62" i="147"/>
  <c r="O62" i="147"/>
  <c r="L62" i="148"/>
  <c r="M62" i="148"/>
  <c r="N62" i="148"/>
  <c r="O62" i="148"/>
  <c r="L62" i="149"/>
  <c r="M62" i="149"/>
  <c r="N62" i="149"/>
  <c r="O62" i="149"/>
  <c r="X41" i="143"/>
  <c r="X41" i="144"/>
  <c r="CJ16" i="275"/>
  <c r="X41" i="145"/>
  <c r="X41" i="146"/>
  <c r="X41" i="147"/>
  <c r="X41" i="148"/>
  <c r="X41" i="149"/>
  <c r="A17" i="275"/>
  <c r="B17" i="275"/>
  <c r="F21" i="143"/>
  <c r="C17" i="275"/>
  <c r="F21" i="144"/>
  <c r="D17" i="275"/>
  <c r="F21" i="145"/>
  <c r="E17" i="275"/>
  <c r="F21" i="146"/>
  <c r="F17" i="275"/>
  <c r="F21" i="147"/>
  <c r="G17" i="275"/>
  <c r="F21" i="148"/>
  <c r="H17" i="275"/>
  <c r="F21" i="149"/>
  <c r="I17" i="275"/>
  <c r="E21" i="143"/>
  <c r="J17" i="275"/>
  <c r="E21" i="144"/>
  <c r="K17" i="275"/>
  <c r="E21" i="145"/>
  <c r="L17" i="275"/>
  <c r="E21" i="146"/>
  <c r="M17" i="275"/>
  <c r="E21" i="147"/>
  <c r="N17" i="275"/>
  <c r="E21" i="148"/>
  <c r="O17" i="275"/>
  <c r="E21" i="149"/>
  <c r="P17" i="275"/>
  <c r="S21" i="143"/>
  <c r="Q17" i="275"/>
  <c r="S21" i="144"/>
  <c r="R17" i="275"/>
  <c r="S21" i="145"/>
  <c r="S17" i="275"/>
  <c r="S21" i="146"/>
  <c r="T17" i="275"/>
  <c r="S21" i="147"/>
  <c r="U17" i="275"/>
  <c r="S21" i="148"/>
  <c r="V17" i="275"/>
  <c r="S21" i="149"/>
  <c r="W17" i="275"/>
  <c r="D21" i="143"/>
  <c r="X21" i="143"/>
  <c r="X17" i="275"/>
  <c r="D21" i="144"/>
  <c r="X21" i="144"/>
  <c r="Y17" i="275"/>
  <c r="D21" i="145"/>
  <c r="X21" i="145"/>
  <c r="Z17" i="275"/>
  <c r="D21" i="146"/>
  <c r="X21" i="146"/>
  <c r="AA17" i="275"/>
  <c r="D21" i="147"/>
  <c r="X21" i="147"/>
  <c r="AB17" i="275"/>
  <c r="D21" i="148"/>
  <c r="X21" i="148"/>
  <c r="AC17" i="275"/>
  <c r="D21" i="149"/>
  <c r="X21" i="149"/>
  <c r="AD17" i="275"/>
  <c r="G21" i="143"/>
  <c r="Y21" i="143"/>
  <c r="AE17" i="275"/>
  <c r="G21" i="144"/>
  <c r="Y21" i="144"/>
  <c r="AF17" i="275"/>
  <c r="G21" i="145"/>
  <c r="Y21" i="145"/>
  <c r="AG17" i="275"/>
  <c r="G21" i="146"/>
  <c r="Y21" i="146"/>
  <c r="AH17" i="275"/>
  <c r="G21" i="147"/>
  <c r="Y21" i="147"/>
  <c r="G21" i="148"/>
  <c r="Y21" i="148"/>
  <c r="AJ17" i="275"/>
  <c r="G21" i="149"/>
  <c r="Y21" i="149"/>
  <c r="F42" i="143"/>
  <c r="AC42" i="143"/>
  <c r="AL17" i="275"/>
  <c r="F42" i="144"/>
  <c r="AC42" i="144"/>
  <c r="AM17" i="275"/>
  <c r="F42" i="145"/>
  <c r="BB17" i="275"/>
  <c r="F42" i="146"/>
  <c r="AC42" i="146"/>
  <c r="AO17" i="275"/>
  <c r="F42" i="147"/>
  <c r="AC42" i="147"/>
  <c r="AP17" i="275"/>
  <c r="F42" i="148"/>
  <c r="AC42" i="148"/>
  <c r="AQ17" i="275"/>
  <c r="F42" i="149"/>
  <c r="BF17" i="275"/>
  <c r="L42" i="143"/>
  <c r="L42" i="144"/>
  <c r="L42" i="145"/>
  <c r="AU17" i="275"/>
  <c r="L42" i="146"/>
  <c r="L42" i="147"/>
  <c r="L42" i="148"/>
  <c r="L42" i="149"/>
  <c r="AY17" i="275"/>
  <c r="BA17" i="275"/>
  <c r="BE17" i="275"/>
  <c r="C42" i="143"/>
  <c r="BG17" i="275"/>
  <c r="C42" i="144"/>
  <c r="BH17" i="275"/>
  <c r="C42" i="145"/>
  <c r="BI17" i="275"/>
  <c r="C42" i="146"/>
  <c r="BJ17" i="275"/>
  <c r="C42" i="147"/>
  <c r="BK17" i="275"/>
  <c r="C42" i="148"/>
  <c r="BL17" i="275"/>
  <c r="C42" i="149"/>
  <c r="BM17" i="275"/>
  <c r="H42" i="143"/>
  <c r="BN17" i="275"/>
  <c r="H42" i="144"/>
  <c r="BO17" i="275"/>
  <c r="H42" i="145"/>
  <c r="BP17" i="275"/>
  <c r="H42" i="146"/>
  <c r="BQ17" i="275"/>
  <c r="H42" i="147"/>
  <c r="BR17" i="275"/>
  <c r="H42" i="148"/>
  <c r="BS17" i="275"/>
  <c r="H42" i="149"/>
  <c r="BT17" i="275"/>
  <c r="I42" i="143"/>
  <c r="BU17" i="275"/>
  <c r="I42" i="144"/>
  <c r="BV17" i="275"/>
  <c r="I42" i="145"/>
  <c r="BW17" i="275"/>
  <c r="I42" i="146"/>
  <c r="BX17" i="275"/>
  <c r="I42" i="147"/>
  <c r="BY17" i="275"/>
  <c r="I42" i="148"/>
  <c r="BZ17" i="275"/>
  <c r="I42" i="149"/>
  <c r="CA17" i="275"/>
  <c r="L63" i="144"/>
  <c r="M63" i="144"/>
  <c r="N63" i="144"/>
  <c r="O63" i="144"/>
  <c r="S63" i="144"/>
  <c r="CC17" i="275"/>
  <c r="L63" i="145"/>
  <c r="M63" i="145"/>
  <c r="N63" i="145"/>
  <c r="O63" i="145"/>
  <c r="L63" i="146"/>
  <c r="M63" i="146"/>
  <c r="N63" i="146"/>
  <c r="O63" i="146"/>
  <c r="S63" i="146"/>
  <c r="CE17" i="275"/>
  <c r="L63" i="147"/>
  <c r="M63" i="147"/>
  <c r="N63" i="147"/>
  <c r="O63" i="147"/>
  <c r="S63" i="147"/>
  <c r="CF17" i="275"/>
  <c r="L63" i="148"/>
  <c r="M63" i="148"/>
  <c r="N63" i="148"/>
  <c r="O63" i="148"/>
  <c r="L63" i="149"/>
  <c r="M63" i="149"/>
  <c r="N63" i="149"/>
  <c r="O63" i="149"/>
  <c r="X42" i="143"/>
  <c r="X42" i="144"/>
  <c r="CJ17" i="275"/>
  <c r="X42" i="145"/>
  <c r="X42" i="146"/>
  <c r="X42" i="147"/>
  <c r="X42" i="148"/>
  <c r="X42" i="149"/>
  <c r="A18" i="275"/>
  <c r="B18" i="275"/>
  <c r="F22" i="143"/>
  <c r="C18" i="275"/>
  <c r="F22" i="144"/>
  <c r="D18" i="275"/>
  <c r="F22" i="145"/>
  <c r="E18" i="275"/>
  <c r="F22" i="146"/>
  <c r="F18" i="275"/>
  <c r="F22" i="147"/>
  <c r="G18" i="275"/>
  <c r="F22" i="148"/>
  <c r="H18" i="275"/>
  <c r="F22" i="149"/>
  <c r="I18" i="275"/>
  <c r="E22" i="143"/>
  <c r="J18" i="275"/>
  <c r="E22" i="144"/>
  <c r="K18" i="275"/>
  <c r="E22" i="145"/>
  <c r="L18" i="275"/>
  <c r="E22" i="146"/>
  <c r="M18" i="275"/>
  <c r="E22" i="147"/>
  <c r="N18" i="275"/>
  <c r="E22" i="148"/>
  <c r="O18" i="275"/>
  <c r="E22" i="149"/>
  <c r="P18" i="275"/>
  <c r="S22" i="143"/>
  <c r="Q18" i="275"/>
  <c r="S22" i="144"/>
  <c r="R18" i="275"/>
  <c r="S22" i="145"/>
  <c r="S18" i="275"/>
  <c r="S22" i="146"/>
  <c r="T18" i="275"/>
  <c r="S22" i="147"/>
  <c r="U18" i="275"/>
  <c r="S22" i="148"/>
  <c r="V18" i="275"/>
  <c r="S22" i="149"/>
  <c r="W18" i="275"/>
  <c r="D22" i="143"/>
  <c r="X22" i="143"/>
  <c r="X18" i="275"/>
  <c r="D22" i="144"/>
  <c r="X22" i="144"/>
  <c r="Y18" i="275"/>
  <c r="D22" i="145"/>
  <c r="X22" i="145"/>
  <c r="Z18" i="275"/>
  <c r="D22" i="146"/>
  <c r="X22" i="146"/>
  <c r="AA18" i="275"/>
  <c r="D22" i="147"/>
  <c r="X22" i="147"/>
  <c r="AB18" i="275"/>
  <c r="D22" i="148"/>
  <c r="X22" i="148"/>
  <c r="D22" i="149"/>
  <c r="X22" i="149"/>
  <c r="AD18" i="275"/>
  <c r="G22" i="143"/>
  <c r="Y22" i="143"/>
  <c r="AE18" i="275"/>
  <c r="G22" i="144"/>
  <c r="Y22" i="144"/>
  <c r="AF18" i="275"/>
  <c r="G22" i="145"/>
  <c r="Y22" i="145"/>
  <c r="AG18" i="275"/>
  <c r="G22" i="146"/>
  <c r="Y22" i="146"/>
  <c r="AH18" i="275"/>
  <c r="G22" i="147"/>
  <c r="Y22" i="147"/>
  <c r="G22" i="148"/>
  <c r="Y22" i="148"/>
  <c r="AJ18" i="275"/>
  <c r="G22" i="149"/>
  <c r="Y22" i="149"/>
  <c r="F43" i="143"/>
  <c r="L43" i="144"/>
  <c r="AT18" i="275"/>
  <c r="F43" i="144"/>
  <c r="AC43" i="144"/>
  <c r="AM18" i="275"/>
  <c r="F43" i="145"/>
  <c r="F43" i="146"/>
  <c r="AC43" i="146"/>
  <c r="AO18" i="275"/>
  <c r="F43" i="147"/>
  <c r="F43" i="148"/>
  <c r="AC43" i="148"/>
  <c r="AQ18" i="275"/>
  <c r="F43" i="149"/>
  <c r="L43" i="143"/>
  <c r="L43" i="145"/>
  <c r="L43" i="146"/>
  <c r="AV18" i="275"/>
  <c r="L43" i="147"/>
  <c r="L43" i="148"/>
  <c r="AX18" i="275"/>
  <c r="L43" i="149"/>
  <c r="BA18" i="275"/>
  <c r="BE18" i="275"/>
  <c r="C43" i="143"/>
  <c r="BG18" i="275"/>
  <c r="C43" i="144"/>
  <c r="BH18" i="275"/>
  <c r="C43" i="145"/>
  <c r="BI18" i="275"/>
  <c r="C43" i="146"/>
  <c r="BJ18" i="275"/>
  <c r="C43" i="147"/>
  <c r="BK18" i="275"/>
  <c r="C43" i="148"/>
  <c r="BL18" i="275"/>
  <c r="C43" i="149"/>
  <c r="BM18" i="275"/>
  <c r="H43" i="143"/>
  <c r="BN18" i="275"/>
  <c r="H43" i="144"/>
  <c r="BO18" i="275"/>
  <c r="H43" i="145"/>
  <c r="BP18" i="275"/>
  <c r="H43" i="146"/>
  <c r="BQ18" i="275"/>
  <c r="H43" i="147"/>
  <c r="BR18" i="275"/>
  <c r="H43" i="148"/>
  <c r="BS18" i="275"/>
  <c r="H43" i="149"/>
  <c r="BT18" i="275"/>
  <c r="I43" i="143"/>
  <c r="BU18" i="275"/>
  <c r="I43" i="144"/>
  <c r="BV18" i="275"/>
  <c r="I43" i="145"/>
  <c r="BW18" i="275"/>
  <c r="I43" i="146"/>
  <c r="BX18" i="275"/>
  <c r="I43" i="147"/>
  <c r="BY18" i="275"/>
  <c r="I43" i="148"/>
  <c r="BZ18" i="275"/>
  <c r="I43" i="149"/>
  <c r="CA18" i="275"/>
  <c r="L64" i="144"/>
  <c r="M64" i="144"/>
  <c r="N64" i="144"/>
  <c r="O64" i="144"/>
  <c r="S64" i="144"/>
  <c r="CC18" i="275"/>
  <c r="L64" i="145"/>
  <c r="M64" i="145"/>
  <c r="N64" i="145"/>
  <c r="O64" i="145"/>
  <c r="S64" i="145"/>
  <c r="CD18" i="275"/>
  <c r="L64" i="146"/>
  <c r="M64" i="146"/>
  <c r="N64" i="146"/>
  <c r="O64" i="146"/>
  <c r="L64" i="147"/>
  <c r="M64" i="147"/>
  <c r="N64" i="147"/>
  <c r="O64" i="147"/>
  <c r="L64" i="148"/>
  <c r="M64" i="148"/>
  <c r="N64" i="148"/>
  <c r="O64" i="148"/>
  <c r="L64" i="149"/>
  <c r="M64" i="149"/>
  <c r="N64" i="149"/>
  <c r="O64" i="149"/>
  <c r="S64" i="149"/>
  <c r="CH18" i="275"/>
  <c r="X43" i="143"/>
  <c r="X43" i="144"/>
  <c r="CJ18" i="275"/>
  <c r="X43" i="145"/>
  <c r="X43" i="146"/>
  <c r="X43" i="147"/>
  <c r="X43" i="148"/>
  <c r="X43" i="149"/>
  <c r="A19" i="275"/>
  <c r="B19" i="275"/>
  <c r="F23" i="143"/>
  <c r="C19" i="275"/>
  <c r="F23" i="144"/>
  <c r="D19" i="275"/>
  <c r="F23" i="145"/>
  <c r="E19" i="275"/>
  <c r="F23" i="146"/>
  <c r="F19" i="275"/>
  <c r="F23" i="147"/>
  <c r="G19" i="275"/>
  <c r="F23" i="148"/>
  <c r="H19" i="275"/>
  <c r="F23" i="149"/>
  <c r="I19" i="275"/>
  <c r="E23" i="143"/>
  <c r="J19" i="275"/>
  <c r="E23" i="144"/>
  <c r="K19" i="275"/>
  <c r="E23" i="145"/>
  <c r="L19" i="275"/>
  <c r="E23" i="146"/>
  <c r="M19" i="275"/>
  <c r="E23" i="147"/>
  <c r="N19" i="275"/>
  <c r="E23" i="148"/>
  <c r="O19" i="275"/>
  <c r="E23" i="149"/>
  <c r="P19" i="275"/>
  <c r="S23" i="143"/>
  <c r="Q19" i="275"/>
  <c r="S23" i="144"/>
  <c r="R19" i="275"/>
  <c r="S23" i="145"/>
  <c r="S19" i="275"/>
  <c r="S23" i="146"/>
  <c r="T19" i="275"/>
  <c r="S23" i="147"/>
  <c r="U19" i="275"/>
  <c r="S23" i="148"/>
  <c r="V19" i="275"/>
  <c r="S23" i="149"/>
  <c r="W19" i="275"/>
  <c r="D23" i="143"/>
  <c r="X23" i="143"/>
  <c r="D23" i="144"/>
  <c r="X23" i="144"/>
  <c r="Y19" i="275"/>
  <c r="D23" i="145"/>
  <c r="X23" i="145"/>
  <c r="Z19" i="275"/>
  <c r="D23" i="146"/>
  <c r="X23" i="146"/>
  <c r="AA19" i="275"/>
  <c r="D23" i="147"/>
  <c r="X23" i="147"/>
  <c r="AB19" i="275"/>
  <c r="D23" i="148"/>
  <c r="X23" i="148"/>
  <c r="D23" i="149"/>
  <c r="X23" i="149"/>
  <c r="G23" i="143"/>
  <c r="Y23" i="143"/>
  <c r="G23" i="144"/>
  <c r="Y23" i="144"/>
  <c r="AF19" i="275"/>
  <c r="G23" i="145"/>
  <c r="Y23" i="145"/>
  <c r="AG19" i="275"/>
  <c r="G23" i="146"/>
  <c r="Y23" i="146"/>
  <c r="AH19" i="275"/>
  <c r="G23" i="147"/>
  <c r="Y23" i="147"/>
  <c r="AI19" i="275"/>
  <c r="G23" i="148"/>
  <c r="Y23" i="148"/>
  <c r="AJ19" i="275"/>
  <c r="G23" i="149"/>
  <c r="Y23" i="149"/>
  <c r="AK19" i="275"/>
  <c r="F44" i="143"/>
  <c r="AC44" i="143"/>
  <c r="AL19" i="275"/>
  <c r="F44" i="144"/>
  <c r="AC44" i="144"/>
  <c r="AM19" i="275"/>
  <c r="F44" i="145"/>
  <c r="AC44" i="145"/>
  <c r="AN19" i="275"/>
  <c r="F44" i="146"/>
  <c r="AC44" i="146"/>
  <c r="AO19" i="275"/>
  <c r="F44" i="147"/>
  <c r="AC44" i="147"/>
  <c r="AP19" i="275"/>
  <c r="F44" i="148"/>
  <c r="AC44" i="148"/>
  <c r="AQ19" i="275"/>
  <c r="F44" i="149"/>
  <c r="BF19" i="275"/>
  <c r="L44" i="143"/>
  <c r="AS19" i="275"/>
  <c r="L44" i="144"/>
  <c r="AT19" i="275"/>
  <c r="L44" i="145"/>
  <c r="AU19" i="275"/>
  <c r="L44" i="146"/>
  <c r="AV19" i="275"/>
  <c r="L44" i="147"/>
  <c r="AW19" i="275"/>
  <c r="L44" i="148"/>
  <c r="AX19" i="275"/>
  <c r="L44" i="149"/>
  <c r="AY19" i="275"/>
  <c r="AZ19" i="275"/>
  <c r="BA19" i="275"/>
  <c r="BB19" i="275"/>
  <c r="BC19" i="275"/>
  <c r="BD19" i="275"/>
  <c r="BE19" i="275"/>
  <c r="C44" i="143"/>
  <c r="BG19" i="275"/>
  <c r="C44" i="144"/>
  <c r="BH19" i="275"/>
  <c r="C44" i="145"/>
  <c r="BI19" i="275"/>
  <c r="C44" i="146"/>
  <c r="BJ19" i="275"/>
  <c r="C44" i="147"/>
  <c r="BK19" i="275"/>
  <c r="C44" i="148"/>
  <c r="BL19" i="275"/>
  <c r="C44" i="149"/>
  <c r="BM19" i="275"/>
  <c r="H44" i="143"/>
  <c r="BN19" i="275"/>
  <c r="H44" i="144"/>
  <c r="BO19" i="275"/>
  <c r="H44" i="145"/>
  <c r="BP19" i="275"/>
  <c r="H44" i="146"/>
  <c r="BQ19" i="275"/>
  <c r="H44" i="147"/>
  <c r="BR19" i="275"/>
  <c r="H44" i="148"/>
  <c r="BS19" i="275"/>
  <c r="H44" i="149"/>
  <c r="BT19" i="275"/>
  <c r="I44" i="143"/>
  <c r="BU19" i="275"/>
  <c r="I44" i="144"/>
  <c r="BV19" i="275"/>
  <c r="I44" i="145"/>
  <c r="BW19" i="275"/>
  <c r="I44" i="146"/>
  <c r="BX19" i="275"/>
  <c r="I44" i="147"/>
  <c r="BY19" i="275"/>
  <c r="I44" i="148"/>
  <c r="BZ19" i="275"/>
  <c r="I44" i="149"/>
  <c r="CA19" i="275"/>
  <c r="L65" i="144"/>
  <c r="M65" i="144"/>
  <c r="N65" i="144"/>
  <c r="O65" i="144"/>
  <c r="S65" i="144"/>
  <c r="CC19" i="275"/>
  <c r="L65" i="145"/>
  <c r="M65" i="145"/>
  <c r="N65" i="145"/>
  <c r="O65" i="145"/>
  <c r="S65" i="145"/>
  <c r="CD19" i="275"/>
  <c r="L65" i="146"/>
  <c r="M65" i="146"/>
  <c r="N65" i="146"/>
  <c r="O65" i="146"/>
  <c r="S65" i="146"/>
  <c r="CE19" i="275"/>
  <c r="L65" i="147"/>
  <c r="M65" i="147"/>
  <c r="N65" i="147"/>
  <c r="O65" i="147"/>
  <c r="L65" i="148"/>
  <c r="M65" i="148"/>
  <c r="N65" i="148"/>
  <c r="O65" i="148"/>
  <c r="L65" i="149"/>
  <c r="M65" i="149"/>
  <c r="N65" i="149"/>
  <c r="O65" i="149"/>
  <c r="X44" i="143"/>
  <c r="X44" i="144"/>
  <c r="CJ19" i="275"/>
  <c r="X44" i="145"/>
  <c r="CK19" i="275"/>
  <c r="X44" i="146"/>
  <c r="X44" i="147"/>
  <c r="X44" i="148"/>
  <c r="X44" i="149"/>
  <c r="A20" i="275"/>
  <c r="B20" i="275"/>
  <c r="F24" i="143"/>
  <c r="C20" i="275"/>
  <c r="F24" i="144"/>
  <c r="D20" i="275"/>
  <c r="F24" i="145"/>
  <c r="E20" i="275"/>
  <c r="F24" i="146"/>
  <c r="F20" i="275"/>
  <c r="F24" i="147"/>
  <c r="G20" i="275"/>
  <c r="F24" i="148"/>
  <c r="H20" i="275"/>
  <c r="F24" i="149"/>
  <c r="I20" i="275"/>
  <c r="E24" i="143"/>
  <c r="J20" i="275"/>
  <c r="E24" i="144"/>
  <c r="K20" i="275"/>
  <c r="K21" i="275"/>
  <c r="E24" i="145"/>
  <c r="L20" i="275"/>
  <c r="E24" i="146"/>
  <c r="M20" i="275"/>
  <c r="E24" i="147"/>
  <c r="N20" i="275"/>
  <c r="E24" i="148"/>
  <c r="O20" i="275"/>
  <c r="E24" i="149"/>
  <c r="P20" i="275"/>
  <c r="S24" i="143"/>
  <c r="Q20" i="275"/>
  <c r="S24" i="144"/>
  <c r="R20" i="275"/>
  <c r="S24" i="145"/>
  <c r="S20" i="275"/>
  <c r="S24" i="146"/>
  <c r="T20" i="275"/>
  <c r="S24" i="147"/>
  <c r="U20" i="275"/>
  <c r="S24" i="148"/>
  <c r="V20" i="275"/>
  <c r="S24" i="149"/>
  <c r="W20" i="275"/>
  <c r="D24" i="143"/>
  <c r="X24" i="143"/>
  <c r="D24" i="144"/>
  <c r="X24" i="144"/>
  <c r="Y20" i="275"/>
  <c r="D24" i="145"/>
  <c r="X24" i="145"/>
  <c r="Z20" i="275"/>
  <c r="D24" i="146"/>
  <c r="X24" i="146"/>
  <c r="D24" i="147"/>
  <c r="X24" i="147"/>
  <c r="AB20" i="275"/>
  <c r="D24" i="148"/>
  <c r="X24" i="148"/>
  <c r="D24" i="149"/>
  <c r="X24" i="149"/>
  <c r="AD20" i="275"/>
  <c r="G24" i="143"/>
  <c r="G24" i="144"/>
  <c r="Y24" i="144"/>
  <c r="AF20" i="275"/>
  <c r="G24" i="145"/>
  <c r="Y24" i="145"/>
  <c r="AG20" i="275"/>
  <c r="G24" i="146"/>
  <c r="Y24" i="146"/>
  <c r="AH20" i="275"/>
  <c r="G24" i="147"/>
  <c r="Y24" i="147"/>
  <c r="AI20" i="275"/>
  <c r="G24" i="148"/>
  <c r="Y24" i="148"/>
  <c r="AJ20" i="275"/>
  <c r="G24" i="149"/>
  <c r="Y24" i="149"/>
  <c r="F45" i="143"/>
  <c r="F45" i="144"/>
  <c r="AC45" i="144"/>
  <c r="AM20" i="275"/>
  <c r="F45" i="145"/>
  <c r="AC45" i="145"/>
  <c r="AN20" i="275"/>
  <c r="F45" i="146"/>
  <c r="AC45" i="146"/>
  <c r="AO20" i="275"/>
  <c r="F45" i="147"/>
  <c r="BD20" i="275"/>
  <c r="F45" i="148"/>
  <c r="AC45" i="148"/>
  <c r="AQ20" i="275"/>
  <c r="F45" i="149"/>
  <c r="AC45" i="149"/>
  <c r="AR20" i="275"/>
  <c r="L45" i="143"/>
  <c r="P45" i="143"/>
  <c r="AD66" i="143"/>
  <c r="L45" i="144"/>
  <c r="AT20" i="275"/>
  <c r="L45" i="145"/>
  <c r="L45" i="146"/>
  <c r="AV20" i="275"/>
  <c r="L45" i="147"/>
  <c r="L45" i="148"/>
  <c r="AX20" i="275"/>
  <c r="L45" i="149"/>
  <c r="AY20" i="275"/>
  <c r="BA20" i="275"/>
  <c r="BB20" i="275"/>
  <c r="BC20" i="275"/>
  <c r="C45" i="143"/>
  <c r="BG20" i="275"/>
  <c r="C45" i="144"/>
  <c r="BH20" i="275"/>
  <c r="BH21" i="275"/>
  <c r="C45" i="145"/>
  <c r="BI20" i="275"/>
  <c r="C45" i="146"/>
  <c r="BJ20" i="275"/>
  <c r="C45" i="147"/>
  <c r="BK20" i="275"/>
  <c r="C45" i="148"/>
  <c r="BL20" i="275"/>
  <c r="C45" i="149"/>
  <c r="BM20" i="275"/>
  <c r="H45" i="143"/>
  <c r="BN20" i="275"/>
  <c r="H45" i="144"/>
  <c r="BO20" i="275"/>
  <c r="H45" i="145"/>
  <c r="BP20" i="275"/>
  <c r="H45" i="146"/>
  <c r="BQ20" i="275"/>
  <c r="H45" i="147"/>
  <c r="BR20" i="275"/>
  <c r="H45" i="148"/>
  <c r="BS20" i="275"/>
  <c r="H45" i="149"/>
  <c r="BT20" i="275"/>
  <c r="I45" i="143"/>
  <c r="BU20" i="275"/>
  <c r="I45" i="144"/>
  <c r="BV20" i="275"/>
  <c r="I45" i="145"/>
  <c r="BW20" i="275"/>
  <c r="I45" i="146"/>
  <c r="BX20" i="275"/>
  <c r="I45" i="147"/>
  <c r="BY20" i="275"/>
  <c r="I45" i="148"/>
  <c r="BZ20" i="275"/>
  <c r="I45" i="149"/>
  <c r="CA20" i="275"/>
  <c r="L66" i="144"/>
  <c r="M66" i="144"/>
  <c r="N66" i="144"/>
  <c r="O66" i="144"/>
  <c r="S66" i="144"/>
  <c r="CC20" i="275"/>
  <c r="L66" i="145"/>
  <c r="M66" i="145"/>
  <c r="N66" i="145"/>
  <c r="O66" i="145"/>
  <c r="L66" i="146"/>
  <c r="M66" i="146"/>
  <c r="N66" i="146"/>
  <c r="O66" i="146"/>
  <c r="L66" i="147"/>
  <c r="M66" i="147"/>
  <c r="N66" i="147"/>
  <c r="O66" i="147"/>
  <c r="L66" i="148"/>
  <c r="M66" i="148"/>
  <c r="N66" i="148"/>
  <c r="O66" i="148"/>
  <c r="L66" i="149"/>
  <c r="M66" i="149"/>
  <c r="N66" i="149"/>
  <c r="O66" i="149"/>
  <c r="X45" i="143"/>
  <c r="X45" i="144"/>
  <c r="CJ20" i="275"/>
  <c r="X45" i="145"/>
  <c r="X45" i="146"/>
  <c r="X45" i="147"/>
  <c r="X45" i="148"/>
  <c r="X45" i="149"/>
  <c r="AS21" i="275"/>
  <c r="CJ21" i="275"/>
  <c r="B2" i="143"/>
  <c r="F2" i="143"/>
  <c r="G2" i="143"/>
  <c r="P2" i="143"/>
  <c r="V2" i="143"/>
  <c r="K28" i="143"/>
  <c r="K29" i="143"/>
  <c r="K30" i="143"/>
  <c r="K31" i="143"/>
  <c r="K32" i="143"/>
  <c r="K33" i="143"/>
  <c r="K34" i="143"/>
  <c r="K35" i="143"/>
  <c r="K36" i="143"/>
  <c r="K37" i="143"/>
  <c r="K38" i="143"/>
  <c r="K39" i="143"/>
  <c r="K40" i="143"/>
  <c r="K41" i="143"/>
  <c r="K42" i="143"/>
  <c r="K43" i="143"/>
  <c r="K44" i="143"/>
  <c r="K45" i="143"/>
  <c r="F3" i="143"/>
  <c r="G3" i="143"/>
  <c r="P3" i="143"/>
  <c r="V3" i="143"/>
  <c r="P4" i="143"/>
  <c r="V4" i="143"/>
  <c r="A7" i="143"/>
  <c r="B7" i="143"/>
  <c r="I7" i="143"/>
  <c r="J7" i="143"/>
  <c r="K7" i="143"/>
  <c r="L7" i="143"/>
  <c r="M7" i="143"/>
  <c r="N7" i="143"/>
  <c r="O7" i="143"/>
  <c r="P7" i="143"/>
  <c r="Q7" i="143"/>
  <c r="R7" i="143"/>
  <c r="T7" i="143"/>
  <c r="U7" i="143"/>
  <c r="V7" i="143"/>
  <c r="W7" i="143"/>
  <c r="Z7" i="143"/>
  <c r="AB7" i="143"/>
  <c r="AC7" i="143"/>
  <c r="AD7" i="143"/>
  <c r="AE7" i="143"/>
  <c r="A8" i="143"/>
  <c r="B8" i="143"/>
  <c r="I8" i="143"/>
  <c r="J8" i="143"/>
  <c r="K8" i="143"/>
  <c r="L8" i="143"/>
  <c r="M8" i="143"/>
  <c r="N8" i="143"/>
  <c r="O8" i="143"/>
  <c r="P8" i="143"/>
  <c r="Q8" i="143"/>
  <c r="R8" i="143"/>
  <c r="AD8" i="143"/>
  <c r="T8" i="143"/>
  <c r="U8" i="143"/>
  <c r="V8" i="143"/>
  <c r="W8" i="143"/>
  <c r="Z8" i="143"/>
  <c r="AA8" i="143"/>
  <c r="AB8" i="143"/>
  <c r="AC8" i="143"/>
  <c r="AE8" i="143"/>
  <c r="A9" i="143"/>
  <c r="B9" i="143"/>
  <c r="I9" i="143"/>
  <c r="J9" i="143"/>
  <c r="K9" i="143"/>
  <c r="L9" i="143"/>
  <c r="M9" i="143"/>
  <c r="N9" i="143"/>
  <c r="O9" i="143"/>
  <c r="P9" i="143"/>
  <c r="Q9" i="143"/>
  <c r="R9" i="143"/>
  <c r="T9" i="143"/>
  <c r="U9" i="143"/>
  <c r="AA9" i="143"/>
  <c r="V9" i="143"/>
  <c r="W9" i="143"/>
  <c r="Z9" i="143"/>
  <c r="AB9" i="143"/>
  <c r="AC9" i="143"/>
  <c r="AD9" i="143"/>
  <c r="AE9" i="143"/>
  <c r="A10" i="143"/>
  <c r="B10" i="143"/>
  <c r="I10" i="143"/>
  <c r="J10" i="143"/>
  <c r="K10" i="143"/>
  <c r="L10" i="143"/>
  <c r="M10" i="143"/>
  <c r="N10" i="143"/>
  <c r="O10" i="143"/>
  <c r="P10" i="143"/>
  <c r="Q10" i="143"/>
  <c r="R10" i="143"/>
  <c r="AD10" i="143"/>
  <c r="T10" i="143"/>
  <c r="AA10" i="143"/>
  <c r="U10" i="143"/>
  <c r="V10" i="143"/>
  <c r="W10" i="143"/>
  <c r="Z10" i="143"/>
  <c r="AB10" i="143"/>
  <c r="AC10" i="143"/>
  <c r="AE10" i="143"/>
  <c r="A11" i="143"/>
  <c r="B11" i="143"/>
  <c r="I11" i="143"/>
  <c r="J11" i="143"/>
  <c r="K11" i="143"/>
  <c r="L11" i="143"/>
  <c r="M11" i="143"/>
  <c r="N11" i="143"/>
  <c r="O11" i="143"/>
  <c r="P11" i="143"/>
  <c r="Q11" i="143"/>
  <c r="R11" i="143"/>
  <c r="T11" i="143"/>
  <c r="AA11" i="143"/>
  <c r="U11" i="143"/>
  <c r="V11" i="143"/>
  <c r="W11" i="143"/>
  <c r="Z11" i="143"/>
  <c r="AB11" i="143"/>
  <c r="AC11" i="143"/>
  <c r="AD11" i="143"/>
  <c r="AE11" i="143"/>
  <c r="A12" i="143"/>
  <c r="B12" i="143"/>
  <c r="I12" i="143"/>
  <c r="J12" i="143"/>
  <c r="K12" i="143"/>
  <c r="L12" i="143"/>
  <c r="M12" i="143"/>
  <c r="N12" i="143"/>
  <c r="O12" i="143"/>
  <c r="P12" i="143"/>
  <c r="Q12" i="143"/>
  <c r="R12" i="143"/>
  <c r="AD12" i="143"/>
  <c r="T12" i="143"/>
  <c r="AA12" i="143"/>
  <c r="U12" i="143"/>
  <c r="V12" i="143"/>
  <c r="W12" i="143"/>
  <c r="Z12" i="143"/>
  <c r="AB12" i="143"/>
  <c r="AC12" i="143"/>
  <c r="AE12" i="143"/>
  <c r="A13" i="143"/>
  <c r="B13" i="143"/>
  <c r="I13" i="143"/>
  <c r="J13" i="143"/>
  <c r="K13" i="143"/>
  <c r="L13" i="143"/>
  <c r="M13" i="143"/>
  <c r="N13" i="143"/>
  <c r="O13" i="143"/>
  <c r="P13" i="143"/>
  <c r="Q13" i="143"/>
  <c r="R13" i="143"/>
  <c r="T13" i="143"/>
  <c r="U13" i="143"/>
  <c r="V13" i="143"/>
  <c r="W13" i="143"/>
  <c r="Z13" i="143"/>
  <c r="AA13" i="143"/>
  <c r="AB13" i="143"/>
  <c r="AC13" i="143"/>
  <c r="AE13" i="143"/>
  <c r="A14" i="143"/>
  <c r="B14" i="143"/>
  <c r="I14" i="143"/>
  <c r="J14" i="143"/>
  <c r="K14" i="143"/>
  <c r="L14" i="143"/>
  <c r="M14" i="143"/>
  <c r="N14" i="143"/>
  <c r="O14" i="143"/>
  <c r="P14" i="143"/>
  <c r="Q14" i="143"/>
  <c r="R14" i="143"/>
  <c r="AD14" i="143"/>
  <c r="T14" i="143"/>
  <c r="AA14" i="143"/>
  <c r="U14" i="143"/>
  <c r="V14" i="143"/>
  <c r="W14" i="143"/>
  <c r="Z14" i="143"/>
  <c r="AE14" i="143"/>
  <c r="A15" i="143"/>
  <c r="B15" i="143"/>
  <c r="I15" i="143"/>
  <c r="J15" i="143"/>
  <c r="K15" i="143"/>
  <c r="L15" i="143"/>
  <c r="M15" i="143"/>
  <c r="N15" i="143"/>
  <c r="O15" i="143"/>
  <c r="P15" i="143"/>
  <c r="Q15" i="143"/>
  <c r="R15" i="143"/>
  <c r="T15" i="143"/>
  <c r="U15" i="143"/>
  <c r="AA15" i="143"/>
  <c r="V15" i="143"/>
  <c r="W15" i="143"/>
  <c r="AD15" i="143"/>
  <c r="AE15" i="143"/>
  <c r="A16" i="143"/>
  <c r="B16" i="143"/>
  <c r="I16" i="143"/>
  <c r="J16" i="143"/>
  <c r="K16" i="143"/>
  <c r="L16" i="143"/>
  <c r="M16" i="143"/>
  <c r="N16" i="143"/>
  <c r="O16" i="143"/>
  <c r="P16" i="143"/>
  <c r="Q16" i="143"/>
  <c r="R16" i="143"/>
  <c r="AD16" i="143"/>
  <c r="T16" i="143"/>
  <c r="AA16" i="143"/>
  <c r="U16" i="143"/>
  <c r="V16" i="143"/>
  <c r="W16" i="143"/>
  <c r="Z16" i="143"/>
  <c r="AB16" i="143"/>
  <c r="AC16" i="143"/>
  <c r="AE16" i="143"/>
  <c r="A17" i="143"/>
  <c r="B17" i="143"/>
  <c r="I17" i="143"/>
  <c r="J17" i="143"/>
  <c r="K17" i="143"/>
  <c r="L17" i="143"/>
  <c r="M17" i="143"/>
  <c r="N17" i="143"/>
  <c r="O17" i="143"/>
  <c r="P17" i="143"/>
  <c r="Q17" i="143"/>
  <c r="R17" i="143"/>
  <c r="AD17" i="143"/>
  <c r="T17" i="143"/>
  <c r="U17" i="143"/>
  <c r="V17" i="143"/>
  <c r="W17" i="143"/>
  <c r="Z17" i="143"/>
  <c r="AA17" i="143"/>
  <c r="AB17" i="143"/>
  <c r="AC17" i="143"/>
  <c r="AE17" i="143"/>
  <c r="A18" i="143"/>
  <c r="B18" i="143"/>
  <c r="I18" i="143"/>
  <c r="J18" i="143"/>
  <c r="K18" i="143"/>
  <c r="L18" i="143"/>
  <c r="M18" i="143"/>
  <c r="N18" i="143"/>
  <c r="O18" i="143"/>
  <c r="P18" i="143"/>
  <c r="Q18" i="143"/>
  <c r="R18" i="143"/>
  <c r="AD18" i="143"/>
  <c r="T18" i="143"/>
  <c r="U18" i="143"/>
  <c r="V18" i="143"/>
  <c r="W18" i="143"/>
  <c r="Z18" i="143"/>
  <c r="AA18" i="143"/>
  <c r="AB18" i="143"/>
  <c r="AC18" i="143"/>
  <c r="AE18" i="143"/>
  <c r="A19" i="143"/>
  <c r="B19" i="143"/>
  <c r="I19" i="143"/>
  <c r="J19" i="143"/>
  <c r="K19" i="143"/>
  <c r="L19" i="143"/>
  <c r="M19" i="143"/>
  <c r="N19" i="143"/>
  <c r="O19" i="143"/>
  <c r="P19" i="143"/>
  <c r="Q19" i="143"/>
  <c r="R19" i="143"/>
  <c r="T19" i="143"/>
  <c r="U19" i="143"/>
  <c r="AA19" i="143"/>
  <c r="V19" i="143"/>
  <c r="W19" i="143"/>
  <c r="Z19" i="143"/>
  <c r="AB19" i="143"/>
  <c r="AC19" i="143"/>
  <c r="AD19" i="143"/>
  <c r="AE19" i="143"/>
  <c r="A20" i="143"/>
  <c r="B20" i="143"/>
  <c r="I20" i="143"/>
  <c r="J20" i="143"/>
  <c r="K20" i="143"/>
  <c r="L20" i="143"/>
  <c r="M20" i="143"/>
  <c r="N20" i="143"/>
  <c r="O20" i="143"/>
  <c r="P20" i="143"/>
  <c r="Q20" i="143"/>
  <c r="R20" i="143"/>
  <c r="AD20" i="143"/>
  <c r="T20" i="143"/>
  <c r="U20" i="143"/>
  <c r="V20" i="143"/>
  <c r="W20" i="143"/>
  <c r="Z20" i="143"/>
  <c r="AA20" i="143"/>
  <c r="AB20" i="143"/>
  <c r="AC20" i="143"/>
  <c r="AE20" i="143"/>
  <c r="A21" i="143"/>
  <c r="B21" i="143"/>
  <c r="H21" i="143"/>
  <c r="I21" i="143"/>
  <c r="J21" i="143"/>
  <c r="K21" i="143"/>
  <c r="L21" i="143"/>
  <c r="M21" i="143"/>
  <c r="N21" i="143"/>
  <c r="O21" i="143"/>
  <c r="P21" i="143"/>
  <c r="Q21" i="143"/>
  <c r="R21" i="143"/>
  <c r="T21" i="143"/>
  <c r="AA21" i="143"/>
  <c r="U21" i="143"/>
  <c r="V21" i="143"/>
  <c r="W21" i="143"/>
  <c r="Z21" i="143"/>
  <c r="AB21" i="143"/>
  <c r="AC21" i="143"/>
  <c r="AD21" i="143"/>
  <c r="AE21" i="143"/>
  <c r="A22" i="143"/>
  <c r="B22" i="143"/>
  <c r="H22" i="143"/>
  <c r="I22" i="143"/>
  <c r="J22" i="143"/>
  <c r="K22" i="143"/>
  <c r="L22" i="143"/>
  <c r="M22" i="143"/>
  <c r="N22" i="143"/>
  <c r="O22" i="143"/>
  <c r="P22" i="143"/>
  <c r="Q22" i="143"/>
  <c r="R22" i="143"/>
  <c r="AD22" i="143"/>
  <c r="T22" i="143"/>
  <c r="U22" i="143"/>
  <c r="V22" i="143"/>
  <c r="W22" i="143"/>
  <c r="AA22" i="143"/>
  <c r="AE22" i="143"/>
  <c r="A23" i="143"/>
  <c r="B23" i="143"/>
  <c r="H23" i="143"/>
  <c r="I23" i="143"/>
  <c r="J23" i="143"/>
  <c r="K23" i="143"/>
  <c r="L23" i="143"/>
  <c r="M23" i="143"/>
  <c r="N23" i="143"/>
  <c r="O23" i="143"/>
  <c r="P23" i="143"/>
  <c r="Q23" i="143"/>
  <c r="R23" i="143"/>
  <c r="R24" i="143"/>
  <c r="J65" i="143"/>
  <c r="T23" i="143"/>
  <c r="AA23" i="143"/>
  <c r="U23" i="143"/>
  <c r="V23" i="143"/>
  <c r="W23" i="143"/>
  <c r="Z23" i="143"/>
  <c r="AB23" i="143"/>
  <c r="AC23" i="143"/>
  <c r="AD23" i="143"/>
  <c r="AE23" i="143"/>
  <c r="A24" i="143"/>
  <c r="B24" i="143"/>
  <c r="H24" i="143"/>
  <c r="I24" i="143"/>
  <c r="J24" i="143"/>
  <c r="K24" i="143"/>
  <c r="L24" i="143"/>
  <c r="M24" i="143"/>
  <c r="N24" i="143"/>
  <c r="O24" i="143"/>
  <c r="P24" i="143"/>
  <c r="Q24" i="143"/>
  <c r="AD24" i="143"/>
  <c r="T24" i="143"/>
  <c r="U24" i="143"/>
  <c r="V24" i="143"/>
  <c r="W24" i="143"/>
  <c r="AA24" i="143"/>
  <c r="AE24" i="143"/>
  <c r="D25" i="143"/>
  <c r="F25" i="143"/>
  <c r="X25" i="143"/>
  <c r="S25" i="143"/>
  <c r="A28" i="143"/>
  <c r="B28" i="143"/>
  <c r="D28" i="143"/>
  <c r="E28" i="143"/>
  <c r="G28" i="143"/>
  <c r="J28" i="143"/>
  <c r="M28" i="143"/>
  <c r="N28" i="143"/>
  <c r="O28" i="143"/>
  <c r="P28" i="143"/>
  <c r="Q28" i="143"/>
  <c r="R28" i="143"/>
  <c r="S28" i="143"/>
  <c r="T28" i="143"/>
  <c r="U28" i="143"/>
  <c r="Y28" i="143"/>
  <c r="Z28" i="143"/>
  <c r="AA28" i="143"/>
  <c r="AB28" i="143"/>
  <c r="AD28" i="143"/>
  <c r="AE28" i="143"/>
  <c r="G45" i="143"/>
  <c r="AE45" i="143"/>
  <c r="G44" i="143"/>
  <c r="AE44" i="143"/>
  <c r="G43" i="143"/>
  <c r="AE43" i="143"/>
  <c r="Y49" i="143"/>
  <c r="AG28" i="143"/>
  <c r="A29" i="143"/>
  <c r="B29" i="143"/>
  <c r="D29" i="143"/>
  <c r="E29" i="143"/>
  <c r="G29" i="143"/>
  <c r="AE29" i="143"/>
  <c r="J29" i="143"/>
  <c r="M29" i="143"/>
  <c r="N29" i="143"/>
  <c r="O29" i="143"/>
  <c r="Q29" i="143"/>
  <c r="AF29" i="143"/>
  <c r="W50" i="143"/>
  <c r="P29" i="143"/>
  <c r="R29" i="143"/>
  <c r="S29" i="143"/>
  <c r="AH29" i="143"/>
  <c r="T29" i="143"/>
  <c r="U29" i="143"/>
  <c r="V29" i="143"/>
  <c r="W29" i="143"/>
  <c r="Y29" i="143"/>
  <c r="AA29" i="143"/>
  <c r="AB29" i="143"/>
  <c r="AD29" i="143"/>
  <c r="AG29" i="143"/>
  <c r="A30" i="143"/>
  <c r="B30" i="143"/>
  <c r="D30" i="143"/>
  <c r="E30" i="143"/>
  <c r="G30" i="143"/>
  <c r="J30" i="143"/>
  <c r="M30" i="143"/>
  <c r="N30" i="143"/>
  <c r="O30" i="143"/>
  <c r="P30" i="143"/>
  <c r="Q30" i="143"/>
  <c r="R30" i="143"/>
  <c r="S30" i="143"/>
  <c r="AH30" i="143"/>
  <c r="T30" i="143"/>
  <c r="U30" i="143"/>
  <c r="Y30" i="143"/>
  <c r="AA30" i="143"/>
  <c r="AB30" i="143"/>
  <c r="AD30" i="143"/>
  <c r="AE30" i="143"/>
  <c r="AF30" i="143"/>
  <c r="W51" i="143"/>
  <c r="AG30" i="143"/>
  <c r="A31" i="143"/>
  <c r="B31" i="143"/>
  <c r="D31" i="143"/>
  <c r="E31" i="143"/>
  <c r="G31" i="143"/>
  <c r="J31" i="143"/>
  <c r="M31" i="143"/>
  <c r="N31" i="143"/>
  <c r="O31" i="143"/>
  <c r="P31" i="143"/>
  <c r="Q31" i="143"/>
  <c r="AF31" i="143"/>
  <c r="W52" i="143"/>
  <c r="R31" i="143"/>
  <c r="S31" i="143"/>
  <c r="AH31" i="143"/>
  <c r="T31" i="143"/>
  <c r="U31" i="143"/>
  <c r="Y31" i="143"/>
  <c r="AA31" i="143"/>
  <c r="AB31" i="143"/>
  <c r="AD31" i="143"/>
  <c r="AE31" i="143"/>
  <c r="AG31" i="143"/>
  <c r="A32" i="143"/>
  <c r="B32" i="143"/>
  <c r="D32" i="143"/>
  <c r="E32" i="143"/>
  <c r="G32" i="143"/>
  <c r="J32" i="143"/>
  <c r="M32" i="143"/>
  <c r="N32" i="143"/>
  <c r="O32" i="143"/>
  <c r="P32" i="143"/>
  <c r="Q32" i="143"/>
  <c r="R32" i="143"/>
  <c r="S32" i="143"/>
  <c r="AH32" i="143"/>
  <c r="T32" i="143"/>
  <c r="U32" i="143"/>
  <c r="V32" i="143"/>
  <c r="W32" i="143"/>
  <c r="Y32" i="143"/>
  <c r="AA32" i="143"/>
  <c r="AB32" i="143"/>
  <c r="AD32" i="143"/>
  <c r="AE32" i="143"/>
  <c r="Y53" i="143"/>
  <c r="AG32" i="143"/>
  <c r="A33" i="143"/>
  <c r="B33" i="143"/>
  <c r="D33" i="143"/>
  <c r="E33" i="143"/>
  <c r="G33" i="143"/>
  <c r="J33" i="143"/>
  <c r="M33" i="143"/>
  <c r="N33" i="143"/>
  <c r="O33" i="143"/>
  <c r="P33" i="143"/>
  <c r="Q33" i="143"/>
  <c r="R33" i="143"/>
  <c r="S33" i="143"/>
  <c r="T33" i="143"/>
  <c r="AH33" i="143"/>
  <c r="U33" i="143"/>
  <c r="Y33" i="143"/>
  <c r="Z33" i="143"/>
  <c r="AA33" i="143"/>
  <c r="AE33" i="143"/>
  <c r="G34" i="143"/>
  <c r="AE34" i="143"/>
  <c r="G35" i="143"/>
  <c r="AE35" i="143"/>
  <c r="G36" i="143"/>
  <c r="AE36" i="143"/>
  <c r="G37" i="143"/>
  <c r="AE37" i="143"/>
  <c r="G38" i="143"/>
  <c r="AE38" i="143"/>
  <c r="G39" i="143"/>
  <c r="AE39" i="143"/>
  <c r="G40" i="143"/>
  <c r="AE40" i="143"/>
  <c r="G41" i="143"/>
  <c r="AE41" i="143"/>
  <c r="G42" i="143"/>
  <c r="AE42" i="143"/>
  <c r="Y54" i="143"/>
  <c r="AG33" i="143"/>
  <c r="A34" i="143"/>
  <c r="B34" i="143"/>
  <c r="D34" i="143"/>
  <c r="E34" i="143"/>
  <c r="J34" i="143"/>
  <c r="M34" i="143"/>
  <c r="N34" i="143"/>
  <c r="O34" i="143"/>
  <c r="P34" i="143"/>
  <c r="Q34" i="143"/>
  <c r="R34" i="143"/>
  <c r="S34" i="143"/>
  <c r="T34" i="143"/>
  <c r="AH34" i="143"/>
  <c r="U34" i="143"/>
  <c r="Y34" i="143"/>
  <c r="AA34" i="143"/>
  <c r="AB34" i="143"/>
  <c r="AD34" i="143"/>
  <c r="AG34" i="143"/>
  <c r="A35" i="143"/>
  <c r="B35" i="143"/>
  <c r="D35" i="143"/>
  <c r="E35" i="143"/>
  <c r="AE56" i="143"/>
  <c r="J35" i="143"/>
  <c r="M35" i="143"/>
  <c r="N35" i="143"/>
  <c r="O35" i="143"/>
  <c r="P35" i="143"/>
  <c r="Q35" i="143"/>
  <c r="R35" i="143"/>
  <c r="S35" i="143"/>
  <c r="AH35" i="143"/>
  <c r="T35" i="143"/>
  <c r="U35" i="143"/>
  <c r="Y35" i="143"/>
  <c r="Z35" i="143"/>
  <c r="AA35" i="143"/>
  <c r="X56" i="143"/>
  <c r="AG35" i="143"/>
  <c r="A36" i="143"/>
  <c r="B36" i="143"/>
  <c r="D36" i="143"/>
  <c r="E36" i="143"/>
  <c r="AE57" i="143"/>
  <c r="J36" i="143"/>
  <c r="M36" i="143"/>
  <c r="N36" i="143"/>
  <c r="O36" i="143"/>
  <c r="P36" i="143"/>
  <c r="Q36" i="143"/>
  <c r="R36" i="143"/>
  <c r="S36" i="143"/>
  <c r="AH36" i="143"/>
  <c r="T36" i="143"/>
  <c r="U36" i="143"/>
  <c r="Y36" i="143"/>
  <c r="Z36" i="143"/>
  <c r="AA36" i="143"/>
  <c r="AB36" i="143"/>
  <c r="AD36" i="143"/>
  <c r="U57" i="143"/>
  <c r="X57" i="143"/>
  <c r="AG36" i="143"/>
  <c r="A37" i="143"/>
  <c r="B37" i="143"/>
  <c r="D37" i="143"/>
  <c r="E37" i="143"/>
  <c r="J37" i="143"/>
  <c r="M37" i="143"/>
  <c r="N37" i="143"/>
  <c r="O37" i="143"/>
  <c r="P37" i="143"/>
  <c r="Q37" i="143"/>
  <c r="R37" i="143"/>
  <c r="S37" i="143"/>
  <c r="AH37" i="143"/>
  <c r="T37" i="143"/>
  <c r="U37" i="143"/>
  <c r="Y37" i="143"/>
  <c r="AA37" i="143"/>
  <c r="AB37" i="143"/>
  <c r="AD37" i="143"/>
  <c r="AG37" i="143"/>
  <c r="A38" i="143"/>
  <c r="B38" i="143"/>
  <c r="D38" i="143"/>
  <c r="E38" i="143"/>
  <c r="J38" i="143"/>
  <c r="M38" i="143"/>
  <c r="N38" i="143"/>
  <c r="O38" i="143"/>
  <c r="P38" i="143"/>
  <c r="Q38" i="143"/>
  <c r="R38" i="143"/>
  <c r="S38" i="143"/>
  <c r="AH38" i="143"/>
  <c r="T38" i="143"/>
  <c r="U38" i="143"/>
  <c r="Y38" i="143"/>
  <c r="Z38" i="143"/>
  <c r="AD38" i="143"/>
  <c r="A39" i="143"/>
  <c r="B39" i="143"/>
  <c r="D39" i="143"/>
  <c r="E39" i="143"/>
  <c r="AE60" i="143"/>
  <c r="J39" i="143"/>
  <c r="M39" i="143"/>
  <c r="N39" i="143"/>
  <c r="O39" i="143"/>
  <c r="P39" i="143"/>
  <c r="Q39" i="143"/>
  <c r="R39" i="143"/>
  <c r="S39" i="143"/>
  <c r="AH39" i="143"/>
  <c r="T39" i="143"/>
  <c r="U39" i="143"/>
  <c r="Y39" i="143"/>
  <c r="AA39" i="143"/>
  <c r="AB39" i="143"/>
  <c r="AD39" i="143"/>
  <c r="AG39" i="143"/>
  <c r="A40" i="143"/>
  <c r="B40" i="143"/>
  <c r="D40" i="143"/>
  <c r="E40" i="143"/>
  <c r="J40" i="143"/>
  <c r="M40" i="143"/>
  <c r="N40" i="143"/>
  <c r="O40" i="143"/>
  <c r="P40" i="143"/>
  <c r="Q40" i="143"/>
  <c r="R40" i="143"/>
  <c r="S40" i="143"/>
  <c r="AH40" i="143"/>
  <c r="T40" i="143"/>
  <c r="U40" i="143"/>
  <c r="V40" i="143"/>
  <c r="W40" i="143"/>
  <c r="Y40" i="143"/>
  <c r="AA40" i="143"/>
  <c r="AB40" i="143"/>
  <c r="AD40" i="143"/>
  <c r="U61" i="143"/>
  <c r="AG40" i="143"/>
  <c r="A41" i="143"/>
  <c r="B41" i="143"/>
  <c r="D41" i="143"/>
  <c r="E41" i="143"/>
  <c r="J41" i="143"/>
  <c r="M41" i="143"/>
  <c r="N41" i="143"/>
  <c r="O41" i="143"/>
  <c r="P41" i="143"/>
  <c r="Q41" i="143"/>
  <c r="R41" i="143"/>
  <c r="S41" i="143"/>
  <c r="AH41" i="143"/>
  <c r="T41" i="143"/>
  <c r="U41" i="143"/>
  <c r="V41" i="143"/>
  <c r="W41" i="143"/>
  <c r="Y41" i="143"/>
  <c r="AD41" i="143"/>
  <c r="U62" i="143"/>
  <c r="A42" i="143"/>
  <c r="B42" i="143"/>
  <c r="D42" i="143"/>
  <c r="E42" i="143"/>
  <c r="J42" i="143"/>
  <c r="M42" i="143"/>
  <c r="N42" i="143"/>
  <c r="O42" i="143"/>
  <c r="P42" i="143"/>
  <c r="Q42" i="143"/>
  <c r="R42" i="143"/>
  <c r="S42" i="143"/>
  <c r="AH42" i="143"/>
  <c r="T42" i="143"/>
  <c r="U42" i="143"/>
  <c r="V42" i="143"/>
  <c r="W42" i="143"/>
  <c r="Y42" i="143"/>
  <c r="AD42" i="143"/>
  <c r="U63" i="143"/>
  <c r="A43" i="143"/>
  <c r="B43" i="143"/>
  <c r="D43" i="143"/>
  <c r="E43" i="143"/>
  <c r="J43" i="143"/>
  <c r="M43" i="143"/>
  <c r="N43" i="143"/>
  <c r="O43" i="143"/>
  <c r="O44" i="143"/>
  <c r="O45" i="143"/>
  <c r="O46" i="143"/>
  <c r="P43" i="143"/>
  <c r="Q43" i="143"/>
  <c r="R43" i="143"/>
  <c r="S43" i="143"/>
  <c r="T43" i="143"/>
  <c r="U43" i="143"/>
  <c r="V43" i="143"/>
  <c r="W43" i="143"/>
  <c r="Y43" i="143"/>
  <c r="AA43" i="143"/>
  <c r="AB43" i="143"/>
  <c r="AD43" i="143"/>
  <c r="AG43" i="143"/>
  <c r="AH43" i="143"/>
  <c r="A44" i="143"/>
  <c r="B44" i="143"/>
  <c r="D44" i="143"/>
  <c r="E44" i="143"/>
  <c r="J44" i="143"/>
  <c r="M44" i="143"/>
  <c r="N44" i="143"/>
  <c r="P44" i="143"/>
  <c r="Q44" i="143"/>
  <c r="R44" i="143"/>
  <c r="S44" i="143"/>
  <c r="AH44" i="143"/>
  <c r="T44" i="143"/>
  <c r="U44" i="143"/>
  <c r="V44" i="143"/>
  <c r="W44" i="143"/>
  <c r="Y44" i="143"/>
  <c r="AA44" i="143"/>
  <c r="AB44" i="143"/>
  <c r="AD44" i="143"/>
  <c r="AG44" i="143"/>
  <c r="A45" i="143"/>
  <c r="B45" i="143"/>
  <c r="D45" i="143"/>
  <c r="E45" i="143"/>
  <c r="J45" i="143"/>
  <c r="M45" i="143"/>
  <c r="N45" i="143"/>
  <c r="Q45" i="143"/>
  <c r="R45" i="143"/>
  <c r="S45" i="143"/>
  <c r="T45" i="143"/>
  <c r="AH45" i="143"/>
  <c r="U45" i="143"/>
  <c r="V45" i="143"/>
  <c r="W45" i="143"/>
  <c r="Y45" i="143"/>
  <c r="AA45" i="143"/>
  <c r="AB45" i="143"/>
  <c r="AD45" i="143"/>
  <c r="AD33" i="143"/>
  <c r="AD35" i="143"/>
  <c r="U66" i="143"/>
  <c r="AG45" i="143"/>
  <c r="E46" i="143"/>
  <c r="A49" i="143"/>
  <c r="B49" i="143"/>
  <c r="K49" i="143"/>
  <c r="AF49" i="143"/>
  <c r="AF66" i="143"/>
  <c r="AF65" i="143"/>
  <c r="AF64" i="143"/>
  <c r="T49" i="143"/>
  <c r="AF50" i="143"/>
  <c r="AF52" i="143"/>
  <c r="V52" i="143"/>
  <c r="AF53" i="143"/>
  <c r="V53" i="143"/>
  <c r="AF54" i="143"/>
  <c r="AF55" i="143"/>
  <c r="AF57" i="143"/>
  <c r="V57" i="143"/>
  <c r="AF58" i="143"/>
  <c r="AF59" i="143"/>
  <c r="AF61" i="143"/>
  <c r="V61" i="143"/>
  <c r="AF62" i="143"/>
  <c r="AF63" i="143"/>
  <c r="T65" i="143"/>
  <c r="U49" i="143"/>
  <c r="V49" i="143"/>
  <c r="X49" i="143"/>
  <c r="AG49" i="143"/>
  <c r="AG66" i="143"/>
  <c r="AG65" i="143"/>
  <c r="AG64" i="143"/>
  <c r="Z49" i="143"/>
  <c r="AF28" i="143"/>
  <c r="AF45" i="143"/>
  <c r="AF44" i="143"/>
  <c r="AF43" i="143"/>
  <c r="W49" i="143"/>
  <c r="AA49" i="143"/>
  <c r="AG50" i="143"/>
  <c r="Z50" i="143"/>
  <c r="AA50" i="143"/>
  <c r="AG51" i="143"/>
  <c r="Z51" i="143"/>
  <c r="AA51" i="143"/>
  <c r="AG52" i="143"/>
  <c r="Z52" i="143"/>
  <c r="AA52" i="143"/>
  <c r="AG53" i="143"/>
  <c r="Z53" i="143"/>
  <c r="AA53" i="143"/>
  <c r="AG54" i="143"/>
  <c r="AG55" i="143"/>
  <c r="AG56" i="143"/>
  <c r="AG57" i="143"/>
  <c r="AG58" i="143"/>
  <c r="AG59" i="143"/>
  <c r="AG60" i="143"/>
  <c r="AG61" i="143"/>
  <c r="AG62" i="143"/>
  <c r="AG63" i="143"/>
  <c r="Z54" i="143"/>
  <c r="AF51" i="143"/>
  <c r="AF56" i="143"/>
  <c r="AF60" i="143"/>
  <c r="T54" i="143"/>
  <c r="U54" i="143"/>
  <c r="V54" i="143"/>
  <c r="AF33" i="143"/>
  <c r="AF32" i="143"/>
  <c r="AF34" i="143"/>
  <c r="AF35" i="143"/>
  <c r="AF36" i="143"/>
  <c r="AF37" i="143"/>
  <c r="AF38" i="143"/>
  <c r="AF39" i="143"/>
  <c r="AF40" i="143"/>
  <c r="AF41" i="143"/>
  <c r="AF42" i="143"/>
  <c r="W54" i="143"/>
  <c r="X54" i="143"/>
  <c r="AA54" i="143"/>
  <c r="Z55" i="143"/>
  <c r="U55" i="143"/>
  <c r="W55" i="143"/>
  <c r="X55" i="143"/>
  <c r="Y55" i="143"/>
  <c r="T55" i="143"/>
  <c r="V55" i="143"/>
  <c r="AA55" i="143"/>
  <c r="Z56" i="143"/>
  <c r="AA56" i="143"/>
  <c r="Z57" i="143"/>
  <c r="AA57" i="143"/>
  <c r="Z58" i="143"/>
  <c r="AA58" i="143"/>
  <c r="Z59" i="143"/>
  <c r="AA59" i="143"/>
  <c r="Z60" i="143"/>
  <c r="AA60" i="143"/>
  <c r="Z61" i="143"/>
  <c r="AA61" i="143"/>
  <c r="Z62" i="143"/>
  <c r="AA62" i="143"/>
  <c r="Z63" i="143"/>
  <c r="AA63" i="143"/>
  <c r="Z64" i="143"/>
  <c r="AA64" i="143"/>
  <c r="Z65" i="143"/>
  <c r="AA65" i="143"/>
  <c r="Z66" i="143"/>
  <c r="T66" i="143"/>
  <c r="V66" i="143"/>
  <c r="W66" i="143"/>
  <c r="X66" i="143"/>
  <c r="Y66" i="143"/>
  <c r="AA66" i="143"/>
  <c r="AC49" i="143"/>
  <c r="AC50" i="143"/>
  <c r="AC53" i="143"/>
  <c r="AC55" i="143"/>
  <c r="AC57" i="143"/>
  <c r="AC59" i="143"/>
  <c r="AC61" i="143"/>
  <c r="AC63" i="143"/>
  <c r="AC66" i="143"/>
  <c r="G50" i="143"/>
  <c r="G53" i="143"/>
  <c r="G55" i="143"/>
  <c r="G58" i="143"/>
  <c r="G61" i="143"/>
  <c r="G63" i="143"/>
  <c r="G66" i="143"/>
  <c r="AC51" i="143"/>
  <c r="U51" i="143"/>
  <c r="X51" i="143"/>
  <c r="Y51" i="143"/>
  <c r="AC52" i="143"/>
  <c r="T52" i="143"/>
  <c r="U52" i="143"/>
  <c r="X52" i="143"/>
  <c r="Y52" i="143"/>
  <c r="Y56" i="143"/>
  <c r="T57" i="143"/>
  <c r="Y57" i="143"/>
  <c r="AC58" i="143"/>
  <c r="T58" i="143"/>
  <c r="U58" i="143"/>
  <c r="V58" i="143"/>
  <c r="T59" i="143"/>
  <c r="U59" i="143"/>
  <c r="V59" i="143"/>
  <c r="AC60" i="143"/>
  <c r="U60" i="143"/>
  <c r="AC64" i="143"/>
  <c r="AC65" i="143"/>
  <c r="AD49" i="143"/>
  <c r="AE49" i="143"/>
  <c r="A50" i="143"/>
  <c r="B50" i="143"/>
  <c r="K50" i="143"/>
  <c r="T50" i="143"/>
  <c r="U50" i="143"/>
  <c r="V50" i="143"/>
  <c r="AD50" i="143"/>
  <c r="AE50" i="143"/>
  <c r="A51" i="143"/>
  <c r="B51" i="143"/>
  <c r="K51" i="143"/>
  <c r="AD51" i="143"/>
  <c r="AE51" i="143"/>
  <c r="A52" i="143"/>
  <c r="B52" i="143"/>
  <c r="K52" i="143"/>
  <c r="AD52" i="143"/>
  <c r="AE52" i="143"/>
  <c r="A53" i="143"/>
  <c r="B53" i="143"/>
  <c r="K53" i="143"/>
  <c r="T53" i="143"/>
  <c r="U53" i="143"/>
  <c r="AD53" i="143"/>
  <c r="AE53" i="143"/>
  <c r="A54" i="143"/>
  <c r="B54" i="143"/>
  <c r="K54" i="143"/>
  <c r="AD54" i="143"/>
  <c r="AE54" i="143"/>
  <c r="A55" i="143"/>
  <c r="B55" i="143"/>
  <c r="K55" i="143"/>
  <c r="AD55" i="143"/>
  <c r="A56" i="143"/>
  <c r="B56" i="143"/>
  <c r="H56" i="143"/>
  <c r="K56" i="143"/>
  <c r="A57" i="143"/>
  <c r="B57" i="143"/>
  <c r="K57" i="143"/>
  <c r="A58" i="143"/>
  <c r="B58" i="143"/>
  <c r="K58" i="143"/>
  <c r="AD58" i="143"/>
  <c r="AE58" i="143"/>
  <c r="A59" i="143"/>
  <c r="B59" i="143"/>
  <c r="K59" i="143"/>
  <c r="AD59" i="143"/>
  <c r="A60" i="143"/>
  <c r="B60" i="143"/>
  <c r="K60" i="143"/>
  <c r="AD60" i="143"/>
  <c r="A61" i="143"/>
  <c r="B61" i="143"/>
  <c r="K61" i="143"/>
  <c r="T61" i="143"/>
  <c r="AD61" i="143"/>
  <c r="AE61" i="143"/>
  <c r="A62" i="143"/>
  <c r="B62" i="143"/>
  <c r="K62" i="143"/>
  <c r="T62" i="143"/>
  <c r="V62" i="143"/>
  <c r="AD62" i="143"/>
  <c r="A63" i="143"/>
  <c r="B63" i="143"/>
  <c r="K63" i="143"/>
  <c r="T63" i="143"/>
  <c r="V63" i="143"/>
  <c r="AD63" i="143"/>
  <c r="A64" i="143"/>
  <c r="B64" i="143"/>
  <c r="K64" i="143"/>
  <c r="U64" i="143"/>
  <c r="AD64" i="143"/>
  <c r="A65" i="143"/>
  <c r="B65" i="143"/>
  <c r="H65" i="143"/>
  <c r="K65" i="143"/>
  <c r="U65" i="143"/>
  <c r="V65" i="143"/>
  <c r="AD65" i="143"/>
  <c r="A66" i="143"/>
  <c r="B66" i="143"/>
  <c r="K66" i="143"/>
  <c r="B3" i="2"/>
  <c r="B15" i="2"/>
  <c r="E3" i="2"/>
  <c r="E15" i="2"/>
  <c r="H3" i="2"/>
  <c r="K3" i="2"/>
  <c r="N3" i="2"/>
  <c r="Q3" i="2"/>
  <c r="Q15" i="2"/>
  <c r="T3" i="2"/>
  <c r="W3" i="2"/>
  <c r="Z3" i="2"/>
  <c r="AC3" i="2"/>
  <c r="AC15" i="2"/>
  <c r="AF3" i="2"/>
  <c r="AI3" i="2"/>
  <c r="AK4" i="2"/>
  <c r="AK5" i="2"/>
  <c r="AK6" i="2"/>
  <c r="AK7" i="2"/>
  <c r="AK8" i="2"/>
  <c r="AK9" i="2"/>
  <c r="AK10" i="2"/>
  <c r="AK11" i="2"/>
  <c r="AK12" i="2"/>
  <c r="H15" i="2"/>
  <c r="K15" i="2"/>
  <c r="N15" i="2"/>
  <c r="T15" i="2"/>
  <c r="W15" i="2"/>
  <c r="Z15" i="2"/>
  <c r="AF15" i="2"/>
  <c r="AI15" i="2"/>
  <c r="B16"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B17" i="2"/>
  <c r="C17" i="2"/>
  <c r="D17" i="2"/>
  <c r="E17" i="2"/>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B18"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B19" i="2"/>
  <c r="C19" i="2"/>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B20" i="2"/>
  <c r="C20" i="2"/>
  <c r="D20" i="2"/>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B21" i="2"/>
  <c r="C21"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B22" i="2"/>
  <c r="C22"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B23" i="2"/>
  <c r="C23"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B24" i="2"/>
  <c r="C24" i="2"/>
  <c r="D24" i="2"/>
  <c r="E24" i="2"/>
  <c r="F24" i="2"/>
  <c r="G24" i="2"/>
  <c r="H24" i="2"/>
  <c r="I24"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F1" i="266"/>
  <c r="A3" i="266"/>
  <c r="B3" i="266"/>
  <c r="C3" i="266"/>
  <c r="A4" i="266"/>
  <c r="B4" i="266"/>
  <c r="C4" i="266"/>
  <c r="A5" i="266"/>
  <c r="B5" i="266"/>
  <c r="C5" i="266"/>
  <c r="A6" i="266"/>
  <c r="B6" i="266"/>
  <c r="C6" i="266"/>
  <c r="A7" i="266"/>
  <c r="B7" i="266"/>
  <c r="C7" i="266"/>
  <c r="A8" i="266"/>
  <c r="B8" i="266"/>
  <c r="C8" i="266"/>
  <c r="A9" i="266"/>
  <c r="B9" i="266"/>
  <c r="C9" i="266"/>
  <c r="A10" i="266"/>
  <c r="B10" i="266"/>
  <c r="C10" i="266"/>
  <c r="A11" i="266"/>
  <c r="B11" i="266"/>
  <c r="C11" i="266"/>
  <c r="A12" i="266"/>
  <c r="B12" i="266"/>
  <c r="C12" i="266"/>
  <c r="A13" i="266"/>
  <c r="B13" i="266"/>
  <c r="C13" i="266"/>
  <c r="A14" i="266"/>
  <c r="B14" i="266"/>
  <c r="C14" i="266"/>
  <c r="A15" i="266"/>
  <c r="B15" i="266"/>
  <c r="C15" i="266"/>
  <c r="A16" i="266"/>
  <c r="B16" i="266"/>
  <c r="C16" i="266"/>
  <c r="A17" i="266"/>
  <c r="B17" i="266"/>
  <c r="C17" i="266"/>
  <c r="A18" i="266"/>
  <c r="B18" i="266"/>
  <c r="C18" i="266"/>
  <c r="A19" i="266"/>
  <c r="B19" i="266"/>
  <c r="C19" i="266"/>
  <c r="A20" i="266"/>
  <c r="B20" i="266"/>
  <c r="C20" i="266"/>
  <c r="A4" i="75"/>
  <c r="B4" i="75"/>
  <c r="A5" i="75"/>
  <c r="B5" i="75"/>
  <c r="A6" i="75"/>
  <c r="B6" i="75"/>
  <c r="A7" i="75"/>
  <c r="B7" i="75"/>
  <c r="A8" i="75"/>
  <c r="B8" i="75"/>
  <c r="A9" i="75"/>
  <c r="B9" i="75"/>
  <c r="A10" i="75"/>
  <c r="B10" i="75"/>
  <c r="A11" i="75"/>
  <c r="B11" i="75"/>
  <c r="A12" i="75"/>
  <c r="B12" i="75"/>
  <c r="A13" i="75"/>
  <c r="B13" i="75"/>
  <c r="A14" i="75"/>
  <c r="B14" i="75"/>
  <c r="A15" i="75"/>
  <c r="B15" i="75"/>
  <c r="A16" i="75"/>
  <c r="B16" i="75"/>
  <c r="A17" i="75"/>
  <c r="B17" i="75"/>
  <c r="A18" i="75"/>
  <c r="B18" i="75"/>
  <c r="A19" i="75"/>
  <c r="B19" i="75"/>
  <c r="A20" i="75"/>
  <c r="B20" i="75"/>
  <c r="A21" i="75"/>
  <c r="B21" i="75"/>
  <c r="A24" i="75"/>
  <c r="B24" i="75"/>
  <c r="A25" i="75"/>
  <c r="B25" i="75"/>
  <c r="A26" i="75"/>
  <c r="B26" i="75"/>
  <c r="A27" i="75"/>
  <c r="B27" i="75"/>
  <c r="A28" i="75"/>
  <c r="B28" i="75"/>
  <c r="A29" i="75"/>
  <c r="B29" i="75"/>
  <c r="A30" i="75"/>
  <c r="B30" i="75"/>
  <c r="A31" i="75"/>
  <c r="B31" i="75"/>
  <c r="A32" i="75"/>
  <c r="B32" i="75"/>
  <c r="A33" i="75"/>
  <c r="B33" i="75"/>
  <c r="A34" i="75"/>
  <c r="B34" i="75"/>
  <c r="A35" i="75"/>
  <c r="B35" i="75"/>
  <c r="A36" i="75"/>
  <c r="B36" i="75"/>
  <c r="A37" i="75"/>
  <c r="B37" i="75"/>
  <c r="A38" i="75"/>
  <c r="B38" i="75"/>
  <c r="A39" i="75"/>
  <c r="B39" i="75"/>
  <c r="A40" i="75"/>
  <c r="B40" i="75"/>
  <c r="A41" i="75"/>
  <c r="B41" i="75"/>
  <c r="A43" i="75"/>
  <c r="B43" i="75"/>
  <c r="A44" i="75"/>
  <c r="B44" i="75"/>
  <c r="A45" i="75"/>
  <c r="B45" i="75"/>
  <c r="A46" i="75"/>
  <c r="B46" i="75"/>
  <c r="A47" i="75"/>
  <c r="B47" i="75"/>
  <c r="A48" i="75"/>
  <c r="B48" i="75"/>
  <c r="A49" i="75"/>
  <c r="B49" i="75"/>
  <c r="A50" i="75"/>
  <c r="B50" i="75"/>
  <c r="A51" i="75"/>
  <c r="B51" i="75"/>
  <c r="A52" i="75"/>
  <c r="B52" i="75"/>
  <c r="A53" i="75"/>
  <c r="B53" i="75"/>
  <c r="A54" i="75"/>
  <c r="B54" i="75"/>
  <c r="A55" i="75"/>
  <c r="B55" i="75"/>
  <c r="A56" i="75"/>
  <c r="B56" i="75"/>
  <c r="A57" i="75"/>
  <c r="B57" i="75"/>
  <c r="A58" i="75"/>
  <c r="B58" i="75"/>
  <c r="A59" i="75"/>
  <c r="B59" i="75"/>
  <c r="A60" i="75"/>
  <c r="B60" i="75"/>
  <c r="J1" i="274"/>
  <c r="M1" i="274"/>
  <c r="E26" i="274"/>
  <c r="C2" i="274"/>
  <c r="M47" i="274"/>
  <c r="C3" i="274"/>
  <c r="AD1" i="274"/>
  <c r="B2" i="274"/>
  <c r="F26" i="274"/>
  <c r="D2" i="274"/>
  <c r="E2" i="274"/>
  <c r="F2" i="274"/>
  <c r="J2" i="274"/>
  <c r="M2" i="274"/>
  <c r="AD2" i="274"/>
  <c r="B3" i="274"/>
  <c r="L47" i="274"/>
  <c r="D3" i="274"/>
  <c r="I26" i="274"/>
  <c r="E3" i="274"/>
  <c r="F3" i="274"/>
  <c r="J3" i="274"/>
  <c r="M3" i="274"/>
  <c r="AD3" i="274"/>
  <c r="A8" i="274"/>
  <c r="B8" i="274"/>
  <c r="G8" i="274"/>
  <c r="H8" i="274"/>
  <c r="X8" i="274"/>
  <c r="Y8" i="274"/>
  <c r="Z8" i="274"/>
  <c r="AA8" i="274"/>
  <c r="AB8" i="274"/>
  <c r="AC8" i="274"/>
  <c r="AD8" i="274"/>
  <c r="A9" i="274"/>
  <c r="B9" i="274"/>
  <c r="G9" i="274"/>
  <c r="H9" i="274"/>
  <c r="X9" i="274"/>
  <c r="Y9" i="274"/>
  <c r="Z9" i="274"/>
  <c r="AA9" i="274"/>
  <c r="AB9" i="274"/>
  <c r="AC9" i="274"/>
  <c r="AD9" i="274"/>
  <c r="A10" i="274"/>
  <c r="B10" i="274"/>
  <c r="G10" i="274"/>
  <c r="Y10" i="274"/>
  <c r="H10" i="274"/>
  <c r="X10" i="274"/>
  <c r="Z10" i="274"/>
  <c r="AA10" i="274"/>
  <c r="AB10" i="274"/>
  <c r="AC10" i="274"/>
  <c r="AD10" i="274"/>
  <c r="A11" i="274"/>
  <c r="B11" i="274"/>
  <c r="G11" i="274"/>
  <c r="Y11" i="274"/>
  <c r="H11" i="274"/>
  <c r="X11" i="274"/>
  <c r="Z11" i="274"/>
  <c r="AA11" i="274"/>
  <c r="AB11" i="274"/>
  <c r="AC11" i="274"/>
  <c r="AD11" i="274"/>
  <c r="A12" i="274"/>
  <c r="B12" i="274"/>
  <c r="G12" i="274"/>
  <c r="H12" i="274"/>
  <c r="X12" i="274"/>
  <c r="Y12" i="274"/>
  <c r="Z12" i="274"/>
  <c r="AA12" i="274"/>
  <c r="AB12" i="274"/>
  <c r="AC12" i="274"/>
  <c r="AD12" i="274"/>
  <c r="A13" i="274"/>
  <c r="B13" i="274"/>
  <c r="G13" i="274"/>
  <c r="H13" i="274"/>
  <c r="X13" i="274"/>
  <c r="Y13" i="274"/>
  <c r="Z13" i="274"/>
  <c r="AA13" i="274"/>
  <c r="AB13" i="274"/>
  <c r="AC13" i="274"/>
  <c r="AD13" i="274"/>
  <c r="A14" i="274"/>
  <c r="B14" i="274"/>
  <c r="G14" i="274"/>
  <c r="Y14" i="274"/>
  <c r="H14" i="274"/>
  <c r="X14" i="274"/>
  <c r="Z14" i="274"/>
  <c r="AA14" i="274"/>
  <c r="AB14" i="274"/>
  <c r="AC14" i="274"/>
  <c r="AD14" i="274"/>
  <c r="A15" i="274"/>
  <c r="B15" i="274"/>
  <c r="G15" i="274"/>
  <c r="Y15" i="274"/>
  <c r="H15" i="274"/>
  <c r="X15" i="274"/>
  <c r="Z15" i="274"/>
  <c r="AA15" i="274"/>
  <c r="AB15" i="274"/>
  <c r="AC15" i="274"/>
  <c r="AD15" i="274"/>
  <c r="A16" i="274"/>
  <c r="B16" i="274"/>
  <c r="G16" i="274"/>
  <c r="H16" i="274"/>
  <c r="X16" i="274"/>
  <c r="Y16" i="274"/>
  <c r="Z16" i="274"/>
  <c r="AA16" i="274"/>
  <c r="AB16" i="274"/>
  <c r="AC16" i="274"/>
  <c r="AD16" i="274"/>
  <c r="A17" i="274"/>
  <c r="B17" i="274"/>
  <c r="G17" i="274"/>
  <c r="H17" i="274"/>
  <c r="X17" i="274"/>
  <c r="Y17" i="274"/>
  <c r="Z17" i="274"/>
  <c r="AA17" i="274"/>
  <c r="AB17" i="274"/>
  <c r="AC17" i="274"/>
  <c r="AD17" i="274"/>
  <c r="A18" i="274"/>
  <c r="B18" i="274"/>
  <c r="G18" i="274"/>
  <c r="Y18" i="274"/>
  <c r="H18" i="274"/>
  <c r="X18" i="274"/>
  <c r="Z18" i="274"/>
  <c r="AA18" i="274"/>
  <c r="AB18" i="274"/>
  <c r="AC18" i="274"/>
  <c r="AD18" i="274"/>
  <c r="A19" i="274"/>
  <c r="B19" i="274"/>
  <c r="G19" i="274"/>
  <c r="Y19" i="274"/>
  <c r="H19" i="274"/>
  <c r="X19" i="274"/>
  <c r="Z19" i="274"/>
  <c r="AA19" i="274"/>
  <c r="AB19" i="274"/>
  <c r="AC19" i="274"/>
  <c r="AD19" i="274"/>
  <c r="A20" i="274"/>
  <c r="B20" i="274"/>
  <c r="G20" i="274"/>
  <c r="H20" i="274"/>
  <c r="X20" i="274"/>
  <c r="Y20" i="274"/>
  <c r="Z20" i="274"/>
  <c r="AA20" i="274"/>
  <c r="AB20" i="274"/>
  <c r="AC20" i="274"/>
  <c r="AD20" i="274"/>
  <c r="A21" i="274"/>
  <c r="B21" i="274"/>
  <c r="G21" i="274"/>
  <c r="H21" i="274"/>
  <c r="X21" i="274"/>
  <c r="Y21" i="274"/>
  <c r="Z21" i="274"/>
  <c r="AA21" i="274"/>
  <c r="AB21" i="274"/>
  <c r="AC21" i="274"/>
  <c r="AD21" i="274"/>
  <c r="A22" i="274"/>
  <c r="B22" i="274"/>
  <c r="G22" i="274"/>
  <c r="Y22" i="274"/>
  <c r="H22" i="274"/>
  <c r="X22" i="274"/>
  <c r="Z22" i="274"/>
  <c r="AA22" i="274"/>
  <c r="AB22" i="274"/>
  <c r="AC22" i="274"/>
  <c r="AD22" i="274"/>
  <c r="A23" i="274"/>
  <c r="B23" i="274"/>
  <c r="G23" i="274"/>
  <c r="Y23" i="274"/>
  <c r="H23" i="274"/>
  <c r="X23" i="274"/>
  <c r="Z23" i="274"/>
  <c r="AA23" i="274"/>
  <c r="AB23" i="274"/>
  <c r="AC23" i="274"/>
  <c r="AD23" i="274"/>
  <c r="A24" i="274"/>
  <c r="B24" i="274"/>
  <c r="G24" i="274"/>
  <c r="H24" i="274"/>
  <c r="X24" i="274"/>
  <c r="Y24" i="274"/>
  <c r="Z24" i="274"/>
  <c r="AA24" i="274"/>
  <c r="AB24" i="274"/>
  <c r="AC24" i="274"/>
  <c r="AD24" i="274"/>
  <c r="A25" i="274"/>
  <c r="B25" i="274"/>
  <c r="G25" i="274"/>
  <c r="H25" i="274"/>
  <c r="X25" i="274"/>
  <c r="Y25" i="274"/>
  <c r="Z25" i="274"/>
  <c r="AA25" i="274"/>
  <c r="AB25" i="274"/>
  <c r="AC25" i="274"/>
  <c r="AD25" i="274"/>
  <c r="D26" i="274"/>
  <c r="H26" i="274"/>
  <c r="J26" i="274"/>
  <c r="K26" i="274"/>
  <c r="L26" i="274"/>
  <c r="M26" i="274"/>
  <c r="N26" i="274"/>
  <c r="O26" i="274"/>
  <c r="P26" i="274"/>
  <c r="Q26" i="274"/>
  <c r="R26" i="274"/>
  <c r="S26" i="274"/>
  <c r="T26" i="274"/>
  <c r="AA26" i="274"/>
  <c r="U26" i="274"/>
  <c r="V26" i="274"/>
  <c r="W26" i="274"/>
  <c r="X26" i="274"/>
  <c r="Z26" i="274"/>
  <c r="AB26" i="274"/>
  <c r="AC26" i="274"/>
  <c r="AD26" i="274"/>
  <c r="M27" i="274"/>
  <c r="A29" i="274"/>
  <c r="B29" i="274"/>
  <c r="B51" i="274"/>
  <c r="AI51" i="274"/>
  <c r="Q29" i="274"/>
  <c r="Y29" i="274"/>
  <c r="AB29" i="274"/>
  <c r="AD29" i="274"/>
  <c r="A30" i="274"/>
  <c r="B30" i="274"/>
  <c r="Q30" i="274"/>
  <c r="Y30" i="274"/>
  <c r="AB30" i="274"/>
  <c r="AD30" i="274"/>
  <c r="A31" i="274"/>
  <c r="B31" i="274"/>
  <c r="Q31" i="274"/>
  <c r="Y31" i="274"/>
  <c r="AB31" i="274"/>
  <c r="AD31" i="274"/>
  <c r="A32" i="274"/>
  <c r="B32" i="274"/>
  <c r="Q32" i="274"/>
  <c r="Y32" i="274"/>
  <c r="AB32" i="274"/>
  <c r="AD32" i="274"/>
  <c r="A33" i="274"/>
  <c r="B33" i="274"/>
  <c r="Q33" i="274"/>
  <c r="Y33" i="274"/>
  <c r="AB33" i="274"/>
  <c r="AD33" i="274"/>
  <c r="A34" i="274"/>
  <c r="B34" i="274"/>
  <c r="Q34" i="274"/>
  <c r="Y34" i="274"/>
  <c r="AB34" i="274"/>
  <c r="AD34" i="274"/>
  <c r="A35" i="274"/>
  <c r="B35" i="274"/>
  <c r="Q35" i="274"/>
  <c r="Y35" i="274"/>
  <c r="AB35" i="274"/>
  <c r="AD35" i="274"/>
  <c r="A36" i="274"/>
  <c r="B36" i="274"/>
  <c r="Q36" i="274"/>
  <c r="Y36" i="274"/>
  <c r="AB36" i="274"/>
  <c r="AD36" i="274"/>
  <c r="A37" i="274"/>
  <c r="B37" i="274"/>
  <c r="Q37" i="274"/>
  <c r="Y37" i="274"/>
  <c r="AB37" i="274"/>
  <c r="AD37" i="274"/>
  <c r="A38" i="274"/>
  <c r="B38" i="274"/>
  <c r="Q38" i="274"/>
  <c r="Y38" i="274"/>
  <c r="AB38" i="274"/>
  <c r="AD38" i="274"/>
  <c r="A39" i="274"/>
  <c r="B39" i="274"/>
  <c r="Q39" i="274"/>
  <c r="Y39" i="274"/>
  <c r="AB39" i="274"/>
  <c r="AD39" i="274"/>
  <c r="A40" i="274"/>
  <c r="B40" i="274"/>
  <c r="Q40" i="274"/>
  <c r="Q41" i="274"/>
  <c r="Q42" i="274"/>
  <c r="Q43" i="274"/>
  <c r="Q44" i="274"/>
  <c r="Q45" i="274"/>
  <c r="Q46" i="274"/>
  <c r="Q47" i="274"/>
  <c r="Y40" i="274"/>
  <c r="AB40" i="274"/>
  <c r="AD40" i="274"/>
  <c r="A41" i="274"/>
  <c r="B41" i="274"/>
  <c r="Y41" i="274"/>
  <c r="AB41" i="274"/>
  <c r="AD41" i="274"/>
  <c r="A42" i="274"/>
  <c r="B42" i="274"/>
  <c r="Y42" i="274"/>
  <c r="AB42" i="274"/>
  <c r="AD42" i="274"/>
  <c r="A43" i="274"/>
  <c r="B43" i="274"/>
  <c r="Y43" i="274"/>
  <c r="AB43" i="274"/>
  <c r="AD43" i="274"/>
  <c r="A44" i="274"/>
  <c r="B44" i="274"/>
  <c r="Y44" i="274"/>
  <c r="AA44" i="274"/>
  <c r="AB44" i="274"/>
  <c r="AC44" i="274"/>
  <c r="AD44" i="274"/>
  <c r="A45" i="274"/>
  <c r="B45" i="274"/>
  <c r="Y45" i="274"/>
  <c r="AA45" i="274"/>
  <c r="AB45" i="274"/>
  <c r="AC45" i="274"/>
  <c r="AD45" i="274"/>
  <c r="A46" i="274"/>
  <c r="B46" i="274"/>
  <c r="Y46" i="274"/>
  <c r="AA46" i="274"/>
  <c r="AB46" i="274"/>
  <c r="AC46" i="274"/>
  <c r="AD46" i="274"/>
  <c r="D47" i="274"/>
  <c r="E47" i="274"/>
  <c r="F47" i="274"/>
  <c r="G47" i="274"/>
  <c r="H47" i="274"/>
  <c r="I47" i="274"/>
  <c r="J47" i="274"/>
  <c r="P47" i="274"/>
  <c r="AC47" i="274"/>
  <c r="K47" i="274"/>
  <c r="N47" i="274"/>
  <c r="O47" i="274"/>
  <c r="R47" i="274"/>
  <c r="S47" i="274"/>
  <c r="T47" i="274"/>
  <c r="U47" i="274"/>
  <c r="V47" i="274"/>
  <c r="W47" i="274"/>
  <c r="X47" i="274"/>
  <c r="Y47" i="274"/>
  <c r="Z47" i="274"/>
  <c r="AA47" i="274"/>
  <c r="AB47" i="274"/>
  <c r="AD47" i="274"/>
  <c r="AE47" i="274"/>
  <c r="A51" i="274"/>
  <c r="D72" i="274"/>
  <c r="D92" i="274"/>
  <c r="U92" i="274"/>
  <c r="E72" i="274"/>
  <c r="E92" i="274"/>
  <c r="F72" i="274"/>
  <c r="F92" i="274"/>
  <c r="F112" i="274"/>
  <c r="G72" i="274"/>
  <c r="G92" i="274"/>
  <c r="H72" i="274"/>
  <c r="H92" i="274"/>
  <c r="Y92" i="274"/>
  <c r="I72" i="274"/>
  <c r="I92" i="274"/>
  <c r="J72" i="274"/>
  <c r="J92" i="274"/>
  <c r="J112" i="274"/>
  <c r="K72" i="274"/>
  <c r="K92" i="274"/>
  <c r="L72" i="274"/>
  <c r="L92" i="274"/>
  <c r="AC92" i="274"/>
  <c r="M72" i="274"/>
  <c r="M92" i="274"/>
  <c r="N72" i="274"/>
  <c r="N92" i="274"/>
  <c r="N112" i="274"/>
  <c r="O72" i="274"/>
  <c r="O92" i="274"/>
  <c r="P72" i="274"/>
  <c r="P92" i="274"/>
  <c r="AG92" i="274"/>
  <c r="Q72" i="274"/>
  <c r="Q92" i="274"/>
  <c r="R72" i="274"/>
  <c r="R92" i="274"/>
  <c r="R112" i="274"/>
  <c r="V51" i="274"/>
  <c r="W92" i="274"/>
  <c r="AA92" i="274"/>
  <c r="AE92" i="274"/>
  <c r="AI92" i="274"/>
  <c r="U72" i="274"/>
  <c r="V72" i="274"/>
  <c r="W72" i="274"/>
  <c r="Y72" i="274"/>
  <c r="Z72" i="274"/>
  <c r="AA72" i="274"/>
  <c r="AC72" i="274"/>
  <c r="AD72" i="274"/>
  <c r="AE72" i="274"/>
  <c r="AG72" i="274"/>
  <c r="AH72" i="274"/>
  <c r="AI72" i="274"/>
  <c r="AC51" i="274"/>
  <c r="AD51" i="274"/>
  <c r="AE51" i="274"/>
  <c r="AF51" i="274"/>
  <c r="AH51" i="274"/>
  <c r="A52" i="274"/>
  <c r="B52" i="274"/>
  <c r="D73" i="274"/>
  <c r="D93" i="274"/>
  <c r="D113" i="274"/>
  <c r="U113" i="274"/>
  <c r="E73" i="274"/>
  <c r="V73" i="274"/>
  <c r="F73" i="274"/>
  <c r="F93" i="274"/>
  <c r="F113" i="274"/>
  <c r="F133" i="274"/>
  <c r="G73" i="274"/>
  <c r="G93" i="274"/>
  <c r="H73" i="274"/>
  <c r="H93" i="274"/>
  <c r="H113" i="274"/>
  <c r="Y113" i="274"/>
  <c r="I73" i="274"/>
  <c r="Z73" i="274"/>
  <c r="J73" i="274"/>
  <c r="J93" i="274"/>
  <c r="J113" i="274"/>
  <c r="J133" i="274"/>
  <c r="K73" i="274"/>
  <c r="K93" i="274"/>
  <c r="L73" i="274"/>
  <c r="L93" i="274"/>
  <c r="L113" i="274"/>
  <c r="AC113" i="274"/>
  <c r="M73" i="274"/>
  <c r="AD73" i="274"/>
  <c r="N73" i="274"/>
  <c r="N93" i="274"/>
  <c r="N113" i="274"/>
  <c r="N133" i="274"/>
  <c r="O73" i="274"/>
  <c r="O93" i="274"/>
  <c r="P73" i="274"/>
  <c r="P93" i="274"/>
  <c r="P113" i="274"/>
  <c r="AG113" i="274"/>
  <c r="Q73" i="274"/>
  <c r="AH73" i="274"/>
  <c r="R73" i="274"/>
  <c r="R93" i="274"/>
  <c r="R113" i="274"/>
  <c r="R133" i="274"/>
  <c r="V52" i="274"/>
  <c r="U93" i="274"/>
  <c r="W93" i="274"/>
  <c r="Y93" i="274"/>
  <c r="AA93" i="274"/>
  <c r="AC93" i="274"/>
  <c r="AE93" i="274"/>
  <c r="AG93" i="274"/>
  <c r="AI93" i="274"/>
  <c r="U73" i="274"/>
  <c r="W73" i="274"/>
  <c r="X73" i="274"/>
  <c r="Y73" i="274"/>
  <c r="AA73" i="274"/>
  <c r="AC73" i="274"/>
  <c r="AE73" i="274"/>
  <c r="AG73" i="274"/>
  <c r="AI73" i="274"/>
  <c r="W113" i="274"/>
  <c r="AA113" i="274"/>
  <c r="AC52" i="274"/>
  <c r="AD52" i="274"/>
  <c r="AE52" i="274"/>
  <c r="AF52" i="274"/>
  <c r="AH52" i="274"/>
  <c r="AI52" i="274"/>
  <c r="A53" i="274"/>
  <c r="B53" i="274"/>
  <c r="D74" i="274"/>
  <c r="D94" i="274"/>
  <c r="E74" i="274"/>
  <c r="E94" i="274"/>
  <c r="E114" i="274"/>
  <c r="F74" i="274"/>
  <c r="F94" i="274"/>
  <c r="G74" i="274"/>
  <c r="G94" i="274"/>
  <c r="X94" i="274"/>
  <c r="H74" i="274"/>
  <c r="H94" i="274"/>
  <c r="I74" i="274"/>
  <c r="I94" i="274"/>
  <c r="I114" i="274"/>
  <c r="J74" i="274"/>
  <c r="J94" i="274"/>
  <c r="K74" i="274"/>
  <c r="K94" i="274"/>
  <c r="AB94" i="274"/>
  <c r="L74" i="274"/>
  <c r="L94" i="274"/>
  <c r="M74" i="274"/>
  <c r="M94" i="274"/>
  <c r="M114" i="274"/>
  <c r="N74" i="274"/>
  <c r="N94" i="274"/>
  <c r="O74" i="274"/>
  <c r="O94" i="274"/>
  <c r="AF94" i="274"/>
  <c r="P74" i="274"/>
  <c r="P94" i="274"/>
  <c r="Q74" i="274"/>
  <c r="AH74" i="274"/>
  <c r="Q94" i="274"/>
  <c r="Q114" i="274"/>
  <c r="R74" i="274"/>
  <c r="R94" i="274"/>
  <c r="V53" i="274"/>
  <c r="U74" i="274"/>
  <c r="V74" i="274"/>
  <c r="X74" i="274"/>
  <c r="Y74" i="274"/>
  <c r="Z74" i="274"/>
  <c r="AB74" i="274"/>
  <c r="AC74" i="274"/>
  <c r="AD74" i="274"/>
  <c r="AF74" i="274"/>
  <c r="AG74" i="274"/>
  <c r="AC53" i="274"/>
  <c r="AD53" i="274"/>
  <c r="AE53" i="274"/>
  <c r="AF53" i="274"/>
  <c r="AH53" i="274"/>
  <c r="AI53" i="274"/>
  <c r="A54" i="274"/>
  <c r="B54" i="274"/>
  <c r="D75" i="274"/>
  <c r="D95" i="274"/>
  <c r="E75" i="274"/>
  <c r="E95" i="274"/>
  <c r="E115" i="274"/>
  <c r="V115" i="274"/>
  <c r="F75" i="274"/>
  <c r="W75" i="274"/>
  <c r="G75" i="274"/>
  <c r="G95" i="274"/>
  <c r="G115" i="274"/>
  <c r="G135" i="274"/>
  <c r="H75" i="274"/>
  <c r="H95" i="274"/>
  <c r="I75" i="274"/>
  <c r="I95" i="274"/>
  <c r="I115" i="274"/>
  <c r="Z115" i="274"/>
  <c r="J75" i="274"/>
  <c r="AA75" i="274"/>
  <c r="K75" i="274"/>
  <c r="K95" i="274"/>
  <c r="AB95" i="274"/>
  <c r="K115" i="274"/>
  <c r="K135" i="274"/>
  <c r="L75" i="274"/>
  <c r="L95" i="274"/>
  <c r="M75" i="274"/>
  <c r="M95" i="274"/>
  <c r="M115" i="274"/>
  <c r="AD115" i="274"/>
  <c r="N75" i="274"/>
  <c r="AE75" i="274"/>
  <c r="O75" i="274"/>
  <c r="O95" i="274"/>
  <c r="AF95" i="274"/>
  <c r="O115" i="274"/>
  <c r="O135" i="274"/>
  <c r="P75" i="274"/>
  <c r="P95" i="274"/>
  <c r="Q75" i="274"/>
  <c r="Q95" i="274"/>
  <c r="Q115" i="274"/>
  <c r="AH115" i="274"/>
  <c r="R75" i="274"/>
  <c r="AI75" i="274"/>
  <c r="V54" i="274"/>
  <c r="V95" i="274"/>
  <c r="X95" i="274"/>
  <c r="Z95" i="274"/>
  <c r="AD95" i="274"/>
  <c r="AH95" i="274"/>
  <c r="U75" i="274"/>
  <c r="V75" i="274"/>
  <c r="X75" i="274"/>
  <c r="Y75" i="274"/>
  <c r="Z75" i="274"/>
  <c r="AB75" i="274"/>
  <c r="AC75" i="274"/>
  <c r="AD75" i="274"/>
  <c r="AF75" i="274"/>
  <c r="AG75" i="274"/>
  <c r="AH75" i="274"/>
  <c r="X115" i="274"/>
  <c r="AB115" i="274"/>
  <c r="AF115" i="274"/>
  <c r="AC54" i="274"/>
  <c r="AD54" i="274"/>
  <c r="AE54" i="274"/>
  <c r="AF54" i="274"/>
  <c r="AI54" i="274"/>
  <c r="A55" i="274"/>
  <c r="B55" i="274"/>
  <c r="D76" i="274"/>
  <c r="D96" i="274"/>
  <c r="U96" i="274"/>
  <c r="E76" i="274"/>
  <c r="E96" i="274"/>
  <c r="F76" i="274"/>
  <c r="F96" i="274"/>
  <c r="F116" i="274"/>
  <c r="G76" i="274"/>
  <c r="G96" i="274"/>
  <c r="H76" i="274"/>
  <c r="H96" i="274"/>
  <c r="Y96" i="274"/>
  <c r="I76" i="274"/>
  <c r="I96" i="274"/>
  <c r="J76" i="274"/>
  <c r="J96" i="274"/>
  <c r="J116" i="274"/>
  <c r="K76" i="274"/>
  <c r="K96" i="274"/>
  <c r="L76" i="274"/>
  <c r="L96" i="274"/>
  <c r="AC96" i="274"/>
  <c r="M76" i="274"/>
  <c r="M96" i="274"/>
  <c r="N76" i="274"/>
  <c r="N96" i="274"/>
  <c r="N116" i="274"/>
  <c r="O76" i="274"/>
  <c r="O96" i="274"/>
  <c r="P76" i="274"/>
  <c r="P96" i="274"/>
  <c r="AG96" i="274"/>
  <c r="Q76" i="274"/>
  <c r="Q96" i="274"/>
  <c r="R76" i="274"/>
  <c r="R96" i="274"/>
  <c r="R116" i="274"/>
  <c r="V55" i="274"/>
  <c r="W96" i="274"/>
  <c r="AA96" i="274"/>
  <c r="AE96" i="274"/>
  <c r="AI96" i="274"/>
  <c r="U76" i="274"/>
  <c r="V76" i="274"/>
  <c r="W76" i="274"/>
  <c r="Y76" i="274"/>
  <c r="Z76" i="274"/>
  <c r="AA76" i="274"/>
  <c r="AC76" i="274"/>
  <c r="AD76" i="274"/>
  <c r="AE76" i="274"/>
  <c r="AG76" i="274"/>
  <c r="AH76" i="274"/>
  <c r="AI76" i="274"/>
  <c r="AC55" i="274"/>
  <c r="AD55" i="274"/>
  <c r="AE55" i="274"/>
  <c r="AF55" i="274"/>
  <c r="AI55" i="274"/>
  <c r="A56" i="274"/>
  <c r="B56" i="274"/>
  <c r="AI56" i="274"/>
  <c r="D77" i="274"/>
  <c r="D97" i="274"/>
  <c r="D117" i="274"/>
  <c r="E77" i="274"/>
  <c r="F77" i="274"/>
  <c r="F97" i="274"/>
  <c r="F117" i="274"/>
  <c r="F137" i="274"/>
  <c r="G77" i="274"/>
  <c r="G97" i="274"/>
  <c r="G117" i="274"/>
  <c r="H77" i="274"/>
  <c r="H97" i="274"/>
  <c r="H117" i="274"/>
  <c r="I77" i="274"/>
  <c r="J77" i="274"/>
  <c r="J97" i="274"/>
  <c r="J117" i="274"/>
  <c r="J137" i="274"/>
  <c r="K77" i="274"/>
  <c r="K97" i="274"/>
  <c r="K117" i="274"/>
  <c r="L77" i="274"/>
  <c r="L97" i="274"/>
  <c r="L117" i="274"/>
  <c r="L137" i="274"/>
  <c r="L157" i="274"/>
  <c r="AC157" i="274"/>
  <c r="M77" i="274"/>
  <c r="N77" i="274"/>
  <c r="N97" i="274"/>
  <c r="N117" i="274"/>
  <c r="N137" i="274"/>
  <c r="O77" i="274"/>
  <c r="O97" i="274"/>
  <c r="O117" i="274"/>
  <c r="P77" i="274"/>
  <c r="P97" i="274"/>
  <c r="P117" i="274"/>
  <c r="P137" i="274"/>
  <c r="P157" i="274"/>
  <c r="AG157" i="274"/>
  <c r="Q77" i="274"/>
  <c r="AH77" i="274"/>
  <c r="R77" i="274"/>
  <c r="R97" i="274"/>
  <c r="R117" i="274"/>
  <c r="R137" i="274"/>
  <c r="V56" i="274"/>
  <c r="AC137" i="274"/>
  <c r="U97" i="274"/>
  <c r="W97" i="274"/>
  <c r="X97" i="274"/>
  <c r="Y97" i="274"/>
  <c r="AA97" i="274"/>
  <c r="AB97" i="274"/>
  <c r="AC97" i="274"/>
  <c r="AE97" i="274"/>
  <c r="AF97" i="274"/>
  <c r="AG97" i="274"/>
  <c r="AI97" i="274"/>
  <c r="U77" i="274"/>
  <c r="W77" i="274"/>
  <c r="X77" i="274"/>
  <c r="Y77" i="274"/>
  <c r="AA77" i="274"/>
  <c r="AB77" i="274"/>
  <c r="AC77" i="274"/>
  <c r="AE77" i="274"/>
  <c r="AF77" i="274"/>
  <c r="AG77" i="274"/>
  <c r="AI77" i="274"/>
  <c r="W117" i="274"/>
  <c r="AA117" i="274"/>
  <c r="AC117" i="274"/>
  <c r="AG117" i="274"/>
  <c r="AI117" i="274"/>
  <c r="AC56" i="274"/>
  <c r="AD56" i="274"/>
  <c r="AE56" i="274"/>
  <c r="AF56" i="274"/>
  <c r="AH56" i="274"/>
  <c r="A57" i="274"/>
  <c r="B57" i="274"/>
  <c r="D78" i="274"/>
  <c r="D98" i="274"/>
  <c r="D118" i="274"/>
  <c r="E78" i="274"/>
  <c r="V78" i="274"/>
  <c r="F78" i="274"/>
  <c r="F98" i="274"/>
  <c r="W98" i="274"/>
  <c r="F118" i="274"/>
  <c r="F138" i="274"/>
  <c r="G78" i="274"/>
  <c r="G98" i="274"/>
  <c r="G118" i="274"/>
  <c r="H78" i="274"/>
  <c r="H98" i="274"/>
  <c r="H118" i="274"/>
  <c r="I78" i="274"/>
  <c r="Z78" i="274"/>
  <c r="J78" i="274"/>
  <c r="J98" i="274"/>
  <c r="AA98" i="274"/>
  <c r="J118" i="274"/>
  <c r="J138" i="274"/>
  <c r="K78" i="274"/>
  <c r="K98" i="274"/>
  <c r="K118" i="274"/>
  <c r="L78" i="274"/>
  <c r="L98" i="274"/>
  <c r="L118" i="274"/>
  <c r="M78" i="274"/>
  <c r="AD78" i="274"/>
  <c r="N78" i="274"/>
  <c r="N98" i="274"/>
  <c r="AE98" i="274"/>
  <c r="N118" i="274"/>
  <c r="AE118" i="274"/>
  <c r="O78" i="274"/>
  <c r="O98" i="274"/>
  <c r="O118" i="274"/>
  <c r="P78" i="274"/>
  <c r="P98" i="274"/>
  <c r="AG98" i="274"/>
  <c r="Q78" i="274"/>
  <c r="AH78" i="274"/>
  <c r="R78" i="274"/>
  <c r="R98" i="274"/>
  <c r="AI98" i="274"/>
  <c r="R118" i="274"/>
  <c r="R138" i="274"/>
  <c r="V57" i="274"/>
  <c r="U98" i="274"/>
  <c r="X98" i="274"/>
  <c r="Y98" i="274"/>
  <c r="AC98" i="274"/>
  <c r="AF98" i="274"/>
  <c r="U78" i="274"/>
  <c r="W78" i="274"/>
  <c r="X78" i="274"/>
  <c r="Y78" i="274"/>
  <c r="AA78" i="274"/>
  <c r="AB78" i="274"/>
  <c r="AC78" i="274"/>
  <c r="AE78" i="274"/>
  <c r="AF78" i="274"/>
  <c r="AG78" i="274"/>
  <c r="AI78" i="274"/>
  <c r="AM78" i="274"/>
  <c r="Z57" i="274"/>
  <c r="W118" i="274"/>
  <c r="AA118" i="274"/>
  <c r="AI118" i="274"/>
  <c r="AC57" i="274"/>
  <c r="AD57" i="274"/>
  <c r="AE57" i="274"/>
  <c r="AF57" i="274"/>
  <c r="AH57" i="274"/>
  <c r="AI57" i="274"/>
  <c r="A58" i="274"/>
  <c r="B58" i="274"/>
  <c r="D79" i="274"/>
  <c r="D99" i="274"/>
  <c r="D119" i="274"/>
  <c r="D139" i="274"/>
  <c r="E79" i="274"/>
  <c r="E99" i="274"/>
  <c r="E119" i="274"/>
  <c r="E139" i="274"/>
  <c r="F79" i="274"/>
  <c r="F99" i="274"/>
  <c r="F119" i="274"/>
  <c r="G79" i="274"/>
  <c r="G99" i="274"/>
  <c r="G119" i="274"/>
  <c r="H79" i="274"/>
  <c r="H99" i="274"/>
  <c r="H119" i="274"/>
  <c r="I79" i="274"/>
  <c r="I99" i="274"/>
  <c r="I119" i="274"/>
  <c r="J79" i="274"/>
  <c r="J99" i="274"/>
  <c r="J119" i="274"/>
  <c r="K79" i="274"/>
  <c r="K99" i="274"/>
  <c r="K119" i="274"/>
  <c r="L79" i="274"/>
  <c r="L99" i="274"/>
  <c r="L119" i="274"/>
  <c r="M79" i="274"/>
  <c r="M99" i="274"/>
  <c r="M119" i="274"/>
  <c r="N79" i="274"/>
  <c r="N99" i="274"/>
  <c r="N119" i="274"/>
  <c r="O79" i="274"/>
  <c r="O99" i="274"/>
  <c r="O119" i="274"/>
  <c r="P79" i="274"/>
  <c r="P99" i="274"/>
  <c r="AG99" i="274"/>
  <c r="Q79" i="274"/>
  <c r="Q99" i="274"/>
  <c r="Q119" i="274"/>
  <c r="R79" i="274"/>
  <c r="R99" i="274"/>
  <c r="R119" i="274"/>
  <c r="V58" i="274"/>
  <c r="U99" i="274"/>
  <c r="V99" i="274"/>
  <c r="W99" i="274"/>
  <c r="X99" i="274"/>
  <c r="Y99" i="274"/>
  <c r="Z99" i="274"/>
  <c r="AA99" i="274"/>
  <c r="AB99" i="274"/>
  <c r="AC99" i="274"/>
  <c r="AE99" i="274"/>
  <c r="AF99" i="274"/>
  <c r="AI99" i="274"/>
  <c r="U79" i="274"/>
  <c r="V79" i="274"/>
  <c r="W79" i="274"/>
  <c r="X79" i="274"/>
  <c r="Y79" i="274"/>
  <c r="Z79" i="274"/>
  <c r="AA79" i="274"/>
  <c r="AB79" i="274"/>
  <c r="AC79" i="274"/>
  <c r="AD79" i="274"/>
  <c r="AE79" i="274"/>
  <c r="AF79" i="274"/>
  <c r="AG79" i="274"/>
  <c r="AH79" i="274"/>
  <c r="AI79" i="274"/>
  <c r="AM79" i="274"/>
  <c r="Z58" i="274"/>
  <c r="U119" i="274"/>
  <c r="V119" i="274"/>
  <c r="AC58" i="274"/>
  <c r="AD58" i="274"/>
  <c r="AE58" i="274"/>
  <c r="AF58" i="274"/>
  <c r="AH58" i="274"/>
  <c r="AI58" i="274"/>
  <c r="A59" i="274"/>
  <c r="B59" i="274"/>
  <c r="D80" i="274"/>
  <c r="D100" i="274"/>
  <c r="E80" i="274"/>
  <c r="V80" i="274"/>
  <c r="F80" i="274"/>
  <c r="F100" i="274"/>
  <c r="G80" i="274"/>
  <c r="G100" i="274"/>
  <c r="H80" i="274"/>
  <c r="H100" i="274"/>
  <c r="I80" i="274"/>
  <c r="Z80" i="274"/>
  <c r="J80" i="274"/>
  <c r="J100" i="274"/>
  <c r="K80" i="274"/>
  <c r="K100" i="274"/>
  <c r="L80" i="274"/>
  <c r="L100" i="274"/>
  <c r="M80" i="274"/>
  <c r="AD80" i="274"/>
  <c r="N80" i="274"/>
  <c r="N100" i="274"/>
  <c r="O80" i="274"/>
  <c r="O100" i="274"/>
  <c r="P80" i="274"/>
  <c r="P100" i="274"/>
  <c r="Q80" i="274"/>
  <c r="AH80" i="274"/>
  <c r="R80" i="274"/>
  <c r="R100" i="274"/>
  <c r="V59" i="274"/>
  <c r="U80" i="274"/>
  <c r="W80" i="274"/>
  <c r="Y80" i="274"/>
  <c r="AA80" i="274"/>
  <c r="AC80" i="274"/>
  <c r="AE80" i="274"/>
  <c r="AG80" i="274"/>
  <c r="AI80" i="274"/>
  <c r="AC59" i="274"/>
  <c r="AD59" i="274"/>
  <c r="AE59" i="274"/>
  <c r="AF59" i="274"/>
  <c r="AH59" i="274"/>
  <c r="AI59" i="274"/>
  <c r="A60" i="274"/>
  <c r="B60" i="274"/>
  <c r="D81" i="274"/>
  <c r="D101" i="274"/>
  <c r="D121" i="274"/>
  <c r="E81" i="274"/>
  <c r="E101" i="274"/>
  <c r="E121" i="274"/>
  <c r="F81" i="274"/>
  <c r="F101" i="274"/>
  <c r="F121" i="274"/>
  <c r="G81" i="274"/>
  <c r="G101" i="274"/>
  <c r="X101" i="274"/>
  <c r="H81" i="274"/>
  <c r="H101" i="274"/>
  <c r="H121" i="274"/>
  <c r="I81" i="274"/>
  <c r="I101" i="274"/>
  <c r="I121" i="274"/>
  <c r="J81" i="274"/>
  <c r="J101" i="274"/>
  <c r="J121" i="274"/>
  <c r="K81" i="274"/>
  <c r="K101" i="274"/>
  <c r="AB101" i="274"/>
  <c r="L81" i="274"/>
  <c r="L101" i="274"/>
  <c r="L121" i="274"/>
  <c r="M81" i="274"/>
  <c r="M101" i="274"/>
  <c r="M121" i="274"/>
  <c r="N81" i="274"/>
  <c r="AE81" i="274"/>
  <c r="N101" i="274"/>
  <c r="N121" i="274"/>
  <c r="O81" i="274"/>
  <c r="O101" i="274"/>
  <c r="AF101" i="274"/>
  <c r="P81" i="274"/>
  <c r="P101" i="274"/>
  <c r="P121" i="274"/>
  <c r="Q81" i="274"/>
  <c r="Q101" i="274"/>
  <c r="Q121" i="274"/>
  <c r="R81" i="274"/>
  <c r="AI81" i="274"/>
  <c r="R101" i="274"/>
  <c r="R121" i="274"/>
  <c r="V60" i="274"/>
  <c r="W101" i="274"/>
  <c r="AA101" i="274"/>
  <c r="AE101" i="274"/>
  <c r="AI101" i="274"/>
  <c r="U81" i="274"/>
  <c r="V81" i="274"/>
  <c r="W81" i="274"/>
  <c r="X81" i="274"/>
  <c r="Y81" i="274"/>
  <c r="Z81" i="274"/>
  <c r="AA81" i="274"/>
  <c r="AB81" i="274"/>
  <c r="AC81" i="274"/>
  <c r="AD81" i="274"/>
  <c r="AF81" i="274"/>
  <c r="AG81" i="274"/>
  <c r="AH81" i="274"/>
  <c r="AM81" i="274"/>
  <c r="Z60" i="274"/>
  <c r="AC60" i="274"/>
  <c r="AD60" i="274"/>
  <c r="AE60" i="274"/>
  <c r="AF60" i="274"/>
  <c r="AI60" i="274"/>
  <c r="A61" i="274"/>
  <c r="B61" i="274"/>
  <c r="D82" i="274"/>
  <c r="D102" i="274"/>
  <c r="D122" i="274"/>
  <c r="E82" i="274"/>
  <c r="E102" i="274"/>
  <c r="E122" i="274"/>
  <c r="F82" i="274"/>
  <c r="F102" i="274"/>
  <c r="F122" i="274"/>
  <c r="G82" i="274"/>
  <c r="G102" i="274"/>
  <c r="G122" i="274"/>
  <c r="H82" i="274"/>
  <c r="H102" i="274"/>
  <c r="H122" i="274"/>
  <c r="I82" i="274"/>
  <c r="I102" i="274"/>
  <c r="I122" i="274"/>
  <c r="J82" i="274"/>
  <c r="J102" i="274"/>
  <c r="J122" i="274"/>
  <c r="K82" i="274"/>
  <c r="K102" i="274"/>
  <c r="K122" i="274"/>
  <c r="L82" i="274"/>
  <c r="L102" i="274"/>
  <c r="L122" i="274"/>
  <c r="M82" i="274"/>
  <c r="M102" i="274"/>
  <c r="M122" i="274"/>
  <c r="N82" i="274"/>
  <c r="N102" i="274"/>
  <c r="N122" i="274"/>
  <c r="O82" i="274"/>
  <c r="O102" i="274"/>
  <c r="O122" i="274"/>
  <c r="P82" i="274"/>
  <c r="P102" i="274"/>
  <c r="P122" i="274"/>
  <c r="Q82" i="274"/>
  <c r="Q102" i="274"/>
  <c r="Q122" i="274"/>
  <c r="R82" i="274"/>
  <c r="R102" i="274"/>
  <c r="R122" i="274"/>
  <c r="V61" i="274"/>
  <c r="U102" i="274"/>
  <c r="W102" i="274"/>
  <c r="Y102" i="274"/>
  <c r="AA102" i="274"/>
  <c r="AC102" i="274"/>
  <c r="AE102" i="274"/>
  <c r="AG102" i="274"/>
  <c r="AI102" i="274"/>
  <c r="U82" i="274"/>
  <c r="V82" i="274"/>
  <c r="W82" i="274"/>
  <c r="X82" i="274"/>
  <c r="Y82" i="274"/>
  <c r="Z82" i="274"/>
  <c r="AA82" i="274"/>
  <c r="AB82" i="274"/>
  <c r="AC82" i="274"/>
  <c r="AD82" i="274"/>
  <c r="AE82" i="274"/>
  <c r="AF82" i="274"/>
  <c r="AG82" i="274"/>
  <c r="AH82" i="274"/>
  <c r="AI82" i="274"/>
  <c r="AM82" i="274"/>
  <c r="Z61" i="274"/>
  <c r="AC61" i="274"/>
  <c r="AD61" i="274"/>
  <c r="AE61" i="274"/>
  <c r="AF61" i="274"/>
  <c r="AI61" i="274"/>
  <c r="A62" i="274"/>
  <c r="B62" i="274"/>
  <c r="AI62" i="274"/>
  <c r="D83" i="274"/>
  <c r="D103" i="274"/>
  <c r="D123" i="274"/>
  <c r="E83" i="274"/>
  <c r="E103" i="274"/>
  <c r="E123" i="274"/>
  <c r="F83" i="274"/>
  <c r="F103" i="274"/>
  <c r="F123" i="274"/>
  <c r="G83" i="274"/>
  <c r="G103" i="274"/>
  <c r="X103" i="274"/>
  <c r="H83" i="274"/>
  <c r="H103" i="274"/>
  <c r="H123" i="274"/>
  <c r="I83" i="274"/>
  <c r="I103" i="274"/>
  <c r="I123" i="274"/>
  <c r="J83" i="274"/>
  <c r="J103" i="274"/>
  <c r="J123" i="274"/>
  <c r="K83" i="274"/>
  <c r="K103" i="274"/>
  <c r="AB103" i="274"/>
  <c r="L83" i="274"/>
  <c r="L103" i="274"/>
  <c r="L123" i="274"/>
  <c r="M83" i="274"/>
  <c r="M103" i="274"/>
  <c r="M123" i="274"/>
  <c r="N83" i="274"/>
  <c r="N103" i="274"/>
  <c r="N123" i="274"/>
  <c r="O83" i="274"/>
  <c r="O103" i="274"/>
  <c r="AF103" i="274"/>
  <c r="P83" i="274"/>
  <c r="P103" i="274"/>
  <c r="P123" i="274"/>
  <c r="Q83" i="274"/>
  <c r="Q103" i="274"/>
  <c r="Q123" i="274"/>
  <c r="R83" i="274"/>
  <c r="R103" i="274"/>
  <c r="R123" i="274"/>
  <c r="V62" i="274"/>
  <c r="W103" i="274"/>
  <c r="AA103" i="274"/>
  <c r="AE103" i="274"/>
  <c r="AI103" i="274"/>
  <c r="U83" i="274"/>
  <c r="V83" i="274"/>
  <c r="W83" i="274"/>
  <c r="X83" i="274"/>
  <c r="Y83" i="274"/>
  <c r="Z83" i="274"/>
  <c r="AA83" i="274"/>
  <c r="AB83" i="274"/>
  <c r="AC83" i="274"/>
  <c r="AD83" i="274"/>
  <c r="AE83" i="274"/>
  <c r="AF83" i="274"/>
  <c r="AG83" i="274"/>
  <c r="AH83" i="274"/>
  <c r="AI83" i="274"/>
  <c r="AM83" i="274"/>
  <c r="Z62" i="274"/>
  <c r="AC62" i="274"/>
  <c r="AD62" i="274"/>
  <c r="AE62" i="274"/>
  <c r="AF62" i="274"/>
  <c r="AH62" i="274"/>
  <c r="A63" i="274"/>
  <c r="B63" i="274"/>
  <c r="D84" i="274"/>
  <c r="D104" i="274"/>
  <c r="E84" i="274"/>
  <c r="E104" i="274"/>
  <c r="F84" i="274"/>
  <c r="F104" i="274"/>
  <c r="G84" i="274"/>
  <c r="G104" i="274"/>
  <c r="H84" i="274"/>
  <c r="H104" i="274"/>
  <c r="I84" i="274"/>
  <c r="I104" i="274"/>
  <c r="J84" i="274"/>
  <c r="J104" i="274"/>
  <c r="K84" i="274"/>
  <c r="K104" i="274"/>
  <c r="L84" i="274"/>
  <c r="L104" i="274"/>
  <c r="M84" i="274"/>
  <c r="M104" i="274"/>
  <c r="N84" i="274"/>
  <c r="N104" i="274"/>
  <c r="O84" i="274"/>
  <c r="O104" i="274"/>
  <c r="P84" i="274"/>
  <c r="P104" i="274"/>
  <c r="Q84" i="274"/>
  <c r="Q104" i="274"/>
  <c r="R84" i="274"/>
  <c r="R104" i="274"/>
  <c r="V63" i="274"/>
  <c r="U84" i="274"/>
  <c r="W84" i="274"/>
  <c r="Y84" i="274"/>
  <c r="AA84" i="274"/>
  <c r="AC84" i="274"/>
  <c r="AE84" i="274"/>
  <c r="AG84" i="274"/>
  <c r="AI84" i="274"/>
  <c r="AC63" i="274"/>
  <c r="AD63" i="274"/>
  <c r="AE63" i="274"/>
  <c r="AF63" i="274"/>
  <c r="AH63" i="274"/>
  <c r="AI63" i="274"/>
  <c r="A64" i="274"/>
  <c r="B64" i="274"/>
  <c r="AI64" i="274"/>
  <c r="D85" i="274"/>
  <c r="D105" i="274"/>
  <c r="D125" i="274"/>
  <c r="U125" i="274"/>
  <c r="E85" i="274"/>
  <c r="E105" i="274"/>
  <c r="F85" i="274"/>
  <c r="F105" i="274"/>
  <c r="F125" i="274"/>
  <c r="F145" i="274"/>
  <c r="G85" i="274"/>
  <c r="G105" i="274"/>
  <c r="H85" i="274"/>
  <c r="H105" i="274"/>
  <c r="H125" i="274"/>
  <c r="H145" i="274"/>
  <c r="I85" i="274"/>
  <c r="I105" i="274"/>
  <c r="J85" i="274"/>
  <c r="J105" i="274"/>
  <c r="J125" i="274"/>
  <c r="J145" i="274"/>
  <c r="K85" i="274"/>
  <c r="K105" i="274"/>
  <c r="L85" i="274"/>
  <c r="L105" i="274"/>
  <c r="L125" i="274"/>
  <c r="AC125" i="274"/>
  <c r="M85" i="274"/>
  <c r="M105" i="274"/>
  <c r="N85" i="274"/>
  <c r="N105" i="274"/>
  <c r="N125" i="274"/>
  <c r="N145" i="274"/>
  <c r="O85" i="274"/>
  <c r="O105" i="274"/>
  <c r="P85" i="274"/>
  <c r="P105" i="274"/>
  <c r="P125" i="274"/>
  <c r="P145" i="274"/>
  <c r="Q85" i="274"/>
  <c r="Q105" i="274"/>
  <c r="R85" i="274"/>
  <c r="R105" i="274"/>
  <c r="R125" i="274"/>
  <c r="R145" i="274"/>
  <c r="V64" i="274"/>
  <c r="U105" i="274"/>
  <c r="W105" i="274"/>
  <c r="Y105" i="274"/>
  <c r="AA105" i="274"/>
  <c r="AC105" i="274"/>
  <c r="AE105" i="274"/>
  <c r="AG105" i="274"/>
  <c r="AI105" i="274"/>
  <c r="U85" i="274"/>
  <c r="V85" i="274"/>
  <c r="W85" i="274"/>
  <c r="X85" i="274"/>
  <c r="Y85" i="274"/>
  <c r="Z85" i="274"/>
  <c r="AA85" i="274"/>
  <c r="AB85" i="274"/>
  <c r="AC85" i="274"/>
  <c r="AD85" i="274"/>
  <c r="AE85" i="274"/>
  <c r="AF85" i="274"/>
  <c r="AG85" i="274"/>
  <c r="AH85" i="274"/>
  <c r="AI85" i="274"/>
  <c r="AM85" i="274"/>
  <c r="Z64" i="274"/>
  <c r="W125" i="274"/>
  <c r="Y125" i="274"/>
  <c r="AA125" i="274"/>
  <c r="AE125" i="274"/>
  <c r="AG125" i="274"/>
  <c r="AI125" i="274"/>
  <c r="AC64" i="274"/>
  <c r="AD64" i="274"/>
  <c r="AE64" i="274"/>
  <c r="AF64" i="274"/>
  <c r="AH64" i="274"/>
  <c r="A65" i="274"/>
  <c r="B65" i="274"/>
  <c r="D86" i="274"/>
  <c r="D106" i="274"/>
  <c r="U106" i="274"/>
  <c r="D126" i="274"/>
  <c r="E86" i="274"/>
  <c r="F86" i="274"/>
  <c r="F106" i="274"/>
  <c r="W106" i="274"/>
  <c r="F126" i="274"/>
  <c r="G86" i="274"/>
  <c r="H86" i="274"/>
  <c r="H106" i="274"/>
  <c r="Y106" i="274"/>
  <c r="H126" i="274"/>
  <c r="I86" i="274"/>
  <c r="J86" i="274"/>
  <c r="J106" i="274"/>
  <c r="AA106" i="274"/>
  <c r="J126" i="274"/>
  <c r="K86" i="274"/>
  <c r="L86" i="274"/>
  <c r="L106" i="274"/>
  <c r="AC106" i="274"/>
  <c r="L126" i="274"/>
  <c r="M86" i="274"/>
  <c r="N86" i="274"/>
  <c r="N106" i="274"/>
  <c r="AE106" i="274"/>
  <c r="N126" i="274"/>
  <c r="O86" i="274"/>
  <c r="P86" i="274"/>
  <c r="P106" i="274"/>
  <c r="AG106" i="274"/>
  <c r="P126" i="274"/>
  <c r="Q86" i="274"/>
  <c r="R86" i="274"/>
  <c r="R106" i="274"/>
  <c r="AI106" i="274"/>
  <c r="V65" i="274"/>
  <c r="U86" i="274"/>
  <c r="W86" i="274"/>
  <c r="Y86" i="274"/>
  <c r="AA86" i="274"/>
  <c r="AC86" i="274"/>
  <c r="AE86" i="274"/>
  <c r="AG86" i="274"/>
  <c r="AC65" i="274"/>
  <c r="AD65" i="274"/>
  <c r="AE65" i="274"/>
  <c r="AF65" i="274"/>
  <c r="AH65" i="274"/>
  <c r="AI65" i="274"/>
  <c r="A66" i="274"/>
  <c r="B66" i="274"/>
  <c r="D87" i="274"/>
  <c r="D107" i="274"/>
  <c r="D127" i="274"/>
  <c r="D147" i="274"/>
  <c r="E87" i="274"/>
  <c r="E107" i="274"/>
  <c r="E127" i="274"/>
  <c r="E147" i="274"/>
  <c r="E167" i="274"/>
  <c r="V167" i="274"/>
  <c r="F87" i="274"/>
  <c r="F107" i="274"/>
  <c r="F127" i="274"/>
  <c r="F147" i="274"/>
  <c r="G87" i="274"/>
  <c r="G107" i="274"/>
  <c r="G127" i="274"/>
  <c r="G147" i="274"/>
  <c r="G167" i="274"/>
  <c r="X167" i="274"/>
  <c r="H87" i="274"/>
  <c r="H107" i="274"/>
  <c r="H127" i="274"/>
  <c r="H147" i="274"/>
  <c r="I87" i="274"/>
  <c r="I107" i="274"/>
  <c r="I127" i="274"/>
  <c r="I147" i="274"/>
  <c r="I167" i="274"/>
  <c r="Z167" i="274"/>
  <c r="J87" i="274"/>
  <c r="J107" i="274"/>
  <c r="J127" i="274"/>
  <c r="J147" i="274"/>
  <c r="K87" i="274"/>
  <c r="K107" i="274"/>
  <c r="K127" i="274"/>
  <c r="K147" i="274"/>
  <c r="K167" i="274"/>
  <c r="AB167" i="274"/>
  <c r="L87" i="274"/>
  <c r="L107" i="274"/>
  <c r="L127" i="274"/>
  <c r="L147" i="274"/>
  <c r="M87" i="274"/>
  <c r="M107" i="274"/>
  <c r="M127" i="274"/>
  <c r="M147" i="274"/>
  <c r="M167" i="274"/>
  <c r="AD167" i="274"/>
  <c r="N87" i="274"/>
  <c r="N107" i="274"/>
  <c r="N127" i="274"/>
  <c r="N147" i="274"/>
  <c r="N167" i="274"/>
  <c r="AE167" i="274"/>
  <c r="O87" i="274"/>
  <c r="O107" i="274"/>
  <c r="O127" i="274"/>
  <c r="O147" i="274"/>
  <c r="O167" i="274"/>
  <c r="AF167" i="274"/>
  <c r="P87" i="274"/>
  <c r="P107" i="274"/>
  <c r="P127" i="274"/>
  <c r="P147" i="274"/>
  <c r="Q87" i="274"/>
  <c r="Q107" i="274"/>
  <c r="Q127" i="274"/>
  <c r="Q147" i="274"/>
  <c r="Q167" i="274"/>
  <c r="AH167" i="274"/>
  <c r="R87" i="274"/>
  <c r="R107" i="274"/>
  <c r="R127" i="274"/>
  <c r="R147" i="274"/>
  <c r="R167" i="274"/>
  <c r="AI167" i="274"/>
  <c r="V66" i="274"/>
  <c r="V147" i="274"/>
  <c r="X147" i="274"/>
  <c r="AD147" i="274"/>
  <c r="AI147" i="274"/>
  <c r="U107" i="274"/>
  <c r="V107" i="274"/>
  <c r="W107" i="274"/>
  <c r="X107" i="274"/>
  <c r="Y107" i="274"/>
  <c r="Z107" i="274"/>
  <c r="AA107" i="274"/>
  <c r="AB107" i="274"/>
  <c r="AC107" i="274"/>
  <c r="AD107" i="274"/>
  <c r="AE107" i="274"/>
  <c r="AF107" i="274"/>
  <c r="AG107" i="274"/>
  <c r="AH107" i="274"/>
  <c r="AI107" i="274"/>
  <c r="AM107" i="274"/>
  <c r="Y66" i="274"/>
  <c r="U87" i="274"/>
  <c r="V87" i="274"/>
  <c r="W87" i="274"/>
  <c r="X87" i="274"/>
  <c r="Y87" i="274"/>
  <c r="Z87" i="274"/>
  <c r="AA87" i="274"/>
  <c r="AB87" i="274"/>
  <c r="AC87" i="274"/>
  <c r="AD87" i="274"/>
  <c r="AE87" i="274"/>
  <c r="AF87" i="274"/>
  <c r="AG87" i="274"/>
  <c r="AH87" i="274"/>
  <c r="AI87" i="274"/>
  <c r="AM87" i="274"/>
  <c r="Z66" i="274"/>
  <c r="U127" i="274"/>
  <c r="V127" i="274"/>
  <c r="W127" i="274"/>
  <c r="X127" i="274"/>
  <c r="Y127" i="274"/>
  <c r="Z127" i="274"/>
  <c r="AA127" i="274"/>
  <c r="AB127" i="274"/>
  <c r="AC127" i="274"/>
  <c r="AD127" i="274"/>
  <c r="AE127" i="274"/>
  <c r="AF127" i="274"/>
  <c r="AG127" i="274"/>
  <c r="AH127" i="274"/>
  <c r="AI127" i="274"/>
  <c r="AM127" i="274"/>
  <c r="AA66" i="274"/>
  <c r="AC66" i="274"/>
  <c r="AD66" i="274"/>
  <c r="AE66" i="274"/>
  <c r="AF66" i="274"/>
  <c r="AI66" i="274"/>
  <c r="A67" i="274"/>
  <c r="B67" i="274"/>
  <c r="D88" i="274"/>
  <c r="D108" i="274"/>
  <c r="D128" i="274"/>
  <c r="D148" i="274"/>
  <c r="E88" i="274"/>
  <c r="V88" i="274"/>
  <c r="F88" i="274"/>
  <c r="F108" i="274"/>
  <c r="G88" i="274"/>
  <c r="G108" i="274"/>
  <c r="H88" i="274"/>
  <c r="H108" i="274"/>
  <c r="I88" i="274"/>
  <c r="Z88" i="274"/>
  <c r="J88" i="274"/>
  <c r="J108" i="274"/>
  <c r="K88" i="274"/>
  <c r="K108" i="274"/>
  <c r="L88" i="274"/>
  <c r="L108" i="274"/>
  <c r="M88" i="274"/>
  <c r="AD88" i="274"/>
  <c r="N88" i="274"/>
  <c r="N108" i="274"/>
  <c r="O88" i="274"/>
  <c r="O108" i="274"/>
  <c r="P88" i="274"/>
  <c r="P108" i="274"/>
  <c r="Q88" i="274"/>
  <c r="AH88" i="274"/>
  <c r="R88" i="274"/>
  <c r="R108" i="274"/>
  <c r="V67" i="274"/>
  <c r="U108" i="274"/>
  <c r="U88" i="274"/>
  <c r="W88" i="274"/>
  <c r="X88" i="274"/>
  <c r="Y88" i="274"/>
  <c r="AA88" i="274"/>
  <c r="AB88" i="274"/>
  <c r="AC88" i="274"/>
  <c r="AE88" i="274"/>
  <c r="AF88" i="274"/>
  <c r="AG88" i="274"/>
  <c r="AI88" i="274"/>
  <c r="U128" i="274"/>
  <c r="AC67" i="274"/>
  <c r="AD67" i="274"/>
  <c r="AE67" i="274"/>
  <c r="AF67" i="274"/>
  <c r="AI67" i="274"/>
  <c r="A68" i="274"/>
  <c r="B68" i="274"/>
  <c r="D89" i="274"/>
  <c r="D109" i="274"/>
  <c r="E89" i="274"/>
  <c r="E109" i="274"/>
  <c r="F89" i="274"/>
  <c r="F109" i="274"/>
  <c r="G89" i="274"/>
  <c r="G109" i="274"/>
  <c r="H89" i="274"/>
  <c r="H109" i="274"/>
  <c r="I89" i="274"/>
  <c r="I109" i="274"/>
  <c r="J89" i="274"/>
  <c r="J109" i="274"/>
  <c r="K89" i="274"/>
  <c r="K109" i="274"/>
  <c r="L89" i="274"/>
  <c r="L109" i="274"/>
  <c r="M89" i="274"/>
  <c r="M109" i="274"/>
  <c r="N89" i="274"/>
  <c r="N109" i="274"/>
  <c r="O89" i="274"/>
  <c r="O109" i="274"/>
  <c r="P89" i="274"/>
  <c r="P109" i="274"/>
  <c r="Q89" i="274"/>
  <c r="Q109" i="274"/>
  <c r="R89" i="274"/>
  <c r="R109" i="274"/>
  <c r="V68" i="274"/>
  <c r="U89" i="274"/>
  <c r="V89" i="274"/>
  <c r="W89" i="274"/>
  <c r="X89" i="274"/>
  <c r="Y89" i="274"/>
  <c r="Z89" i="274"/>
  <c r="AA89" i="274"/>
  <c r="AB89" i="274"/>
  <c r="AC89" i="274"/>
  <c r="AD89" i="274"/>
  <c r="AE89" i="274"/>
  <c r="AF89" i="274"/>
  <c r="AG89" i="274"/>
  <c r="AH89" i="274"/>
  <c r="AC68" i="274"/>
  <c r="AD68" i="274"/>
  <c r="AE68" i="274"/>
  <c r="AF68" i="274"/>
  <c r="AI68" i="274"/>
  <c r="C69" i="274"/>
  <c r="D69" i="274"/>
  <c r="E69" i="274"/>
  <c r="F69" i="274"/>
  <c r="G69" i="274"/>
  <c r="H69" i="274"/>
  <c r="I69" i="274"/>
  <c r="J69" i="274"/>
  <c r="K69" i="274"/>
  <c r="L69" i="274"/>
  <c r="M69" i="274"/>
  <c r="N69" i="274"/>
  <c r="O69" i="274"/>
  <c r="P69" i="274"/>
  <c r="Q69" i="274"/>
  <c r="R69" i="274"/>
  <c r="S69" i="274"/>
  <c r="T69" i="274"/>
  <c r="V69" i="274"/>
  <c r="AC69" i="274"/>
  <c r="AD69" i="274"/>
  <c r="AE69" i="274"/>
  <c r="AF69" i="274"/>
  <c r="A72" i="274"/>
  <c r="A92" i="274"/>
  <c r="A112" i="274"/>
  <c r="A132" i="274"/>
  <c r="A152" i="274"/>
  <c r="A172" i="274"/>
  <c r="B72" i="274"/>
  <c r="A73" i="274"/>
  <c r="B73" i="274"/>
  <c r="A74" i="274"/>
  <c r="A94" i="274"/>
  <c r="A114" i="274"/>
  <c r="A134" i="274"/>
  <c r="A154" i="274"/>
  <c r="A174" i="274"/>
  <c r="B74" i="274"/>
  <c r="A75" i="274"/>
  <c r="B75" i="274"/>
  <c r="A76" i="274"/>
  <c r="A96" i="274"/>
  <c r="A116" i="274"/>
  <c r="A136" i="274"/>
  <c r="A156" i="274"/>
  <c r="A176" i="274"/>
  <c r="B76" i="274"/>
  <c r="A77" i="274"/>
  <c r="B77" i="274"/>
  <c r="A78" i="274"/>
  <c r="A98" i="274"/>
  <c r="A118" i="274"/>
  <c r="A138" i="274"/>
  <c r="A158" i="274"/>
  <c r="A178" i="274"/>
  <c r="B78" i="274"/>
  <c r="A79" i="274"/>
  <c r="B79" i="274"/>
  <c r="A80" i="274"/>
  <c r="A100" i="274"/>
  <c r="A120" i="274"/>
  <c r="A140" i="274"/>
  <c r="A160" i="274"/>
  <c r="A180" i="274"/>
  <c r="B80" i="274"/>
  <c r="A81" i="274"/>
  <c r="B81" i="274"/>
  <c r="A82" i="274"/>
  <c r="A102" i="274"/>
  <c r="A122" i="274"/>
  <c r="A142" i="274"/>
  <c r="A162" i="274"/>
  <c r="A182" i="274"/>
  <c r="B82" i="274"/>
  <c r="A83" i="274"/>
  <c r="B83" i="274"/>
  <c r="A84" i="274"/>
  <c r="A104" i="274"/>
  <c r="A124" i="274"/>
  <c r="A144" i="274"/>
  <c r="A164" i="274"/>
  <c r="A184" i="274"/>
  <c r="B84" i="274"/>
  <c r="A85" i="274"/>
  <c r="B85" i="274"/>
  <c r="A86" i="274"/>
  <c r="A106" i="274"/>
  <c r="A126" i="274"/>
  <c r="A146" i="274"/>
  <c r="A166" i="274"/>
  <c r="A186" i="274"/>
  <c r="B86" i="274"/>
  <c r="A87" i="274"/>
  <c r="B87" i="274"/>
  <c r="A88" i="274"/>
  <c r="A108" i="274"/>
  <c r="A128" i="274"/>
  <c r="A148" i="274"/>
  <c r="A168" i="274"/>
  <c r="A188" i="274"/>
  <c r="B88" i="274"/>
  <c r="A89" i="274"/>
  <c r="B89" i="274"/>
  <c r="U90" i="274"/>
  <c r="Y90" i="274"/>
  <c r="AC90" i="274"/>
  <c r="AG90" i="274"/>
  <c r="AL90" i="274"/>
  <c r="B92" i="274"/>
  <c r="A93" i="274"/>
  <c r="B93" i="274"/>
  <c r="B94" i="274"/>
  <c r="B114" i="274"/>
  <c r="B134" i="274"/>
  <c r="B154" i="274"/>
  <c r="B174" i="274"/>
  <c r="A95" i="274"/>
  <c r="A115" i="274"/>
  <c r="A135" i="274"/>
  <c r="A155" i="274"/>
  <c r="A175" i="274"/>
  <c r="B95" i="274"/>
  <c r="B96" i="274"/>
  <c r="A97" i="274"/>
  <c r="B97" i="274"/>
  <c r="B98" i="274"/>
  <c r="B118" i="274"/>
  <c r="B138" i="274"/>
  <c r="B158" i="274"/>
  <c r="B178" i="274"/>
  <c r="A99" i="274"/>
  <c r="A119" i="274"/>
  <c r="A139" i="274"/>
  <c r="A159" i="274"/>
  <c r="A179" i="274"/>
  <c r="B99" i="274"/>
  <c r="B100" i="274"/>
  <c r="A101" i="274"/>
  <c r="B101" i="274"/>
  <c r="B102" i="274"/>
  <c r="B122" i="274"/>
  <c r="B142" i="274"/>
  <c r="B162" i="274"/>
  <c r="B182" i="274"/>
  <c r="A103" i="274"/>
  <c r="A123" i="274"/>
  <c r="A143" i="274"/>
  <c r="A163" i="274"/>
  <c r="A183" i="274"/>
  <c r="B103" i="274"/>
  <c r="B104" i="274"/>
  <c r="A105" i="274"/>
  <c r="B105" i="274"/>
  <c r="B106" i="274"/>
  <c r="B126" i="274"/>
  <c r="B146" i="274"/>
  <c r="B166" i="274"/>
  <c r="B186" i="274"/>
  <c r="A107" i="274"/>
  <c r="A127" i="274"/>
  <c r="A147" i="274"/>
  <c r="A167" i="274"/>
  <c r="A187" i="274"/>
  <c r="B107" i="274"/>
  <c r="B108" i="274"/>
  <c r="A109" i="274"/>
  <c r="B109" i="274"/>
  <c r="AL110" i="274"/>
  <c r="B112" i="274"/>
  <c r="B132" i="274"/>
  <c r="B152" i="274"/>
  <c r="B172" i="274"/>
  <c r="A113" i="274"/>
  <c r="B113" i="274"/>
  <c r="B115" i="274"/>
  <c r="B116" i="274"/>
  <c r="A117" i="274"/>
  <c r="B117" i="274"/>
  <c r="B119" i="274"/>
  <c r="B120" i="274"/>
  <c r="A121" i="274"/>
  <c r="B121" i="274"/>
  <c r="B123" i="274"/>
  <c r="B124" i="274"/>
  <c r="A125" i="274"/>
  <c r="B125" i="274"/>
  <c r="B127" i="274"/>
  <c r="AN127" i="274"/>
  <c r="AP127" i="274"/>
  <c r="AO127" i="274"/>
  <c r="B128" i="274"/>
  <c r="A129" i="274"/>
  <c r="B129" i="274"/>
  <c r="AL130" i="274"/>
  <c r="A133" i="274"/>
  <c r="B133" i="274"/>
  <c r="B153" i="274"/>
  <c r="B173" i="274"/>
  <c r="B135" i="274"/>
  <c r="B155" i="274"/>
  <c r="B175" i="274"/>
  <c r="B136" i="274"/>
  <c r="A137" i="274"/>
  <c r="B137" i="274"/>
  <c r="B157" i="274"/>
  <c r="B177" i="274"/>
  <c r="B139" i="274"/>
  <c r="B159" i="274"/>
  <c r="B179" i="274"/>
  <c r="B140" i="274"/>
  <c r="A141" i="274"/>
  <c r="B141" i="274"/>
  <c r="B161" i="274"/>
  <c r="B181" i="274"/>
  <c r="B143" i="274"/>
  <c r="B163" i="274"/>
  <c r="B183" i="274"/>
  <c r="B144" i="274"/>
  <c r="A145" i="274"/>
  <c r="B145" i="274"/>
  <c r="B165" i="274"/>
  <c r="B185" i="274"/>
  <c r="B147" i="274"/>
  <c r="B167" i="274"/>
  <c r="B187" i="274"/>
  <c r="B148" i="274"/>
  <c r="A149" i="274"/>
  <c r="B149" i="274"/>
  <c r="B169" i="274"/>
  <c r="B189" i="274"/>
  <c r="AL150" i="274"/>
  <c r="A153" i="274"/>
  <c r="B156" i="274"/>
  <c r="A157" i="274"/>
  <c r="B160" i="274"/>
  <c r="A161" i="274"/>
  <c r="B164" i="274"/>
  <c r="A165" i="274"/>
  <c r="B168" i="274"/>
  <c r="A169" i="274"/>
  <c r="AL170" i="274"/>
  <c r="A173" i="274"/>
  <c r="B176" i="274"/>
  <c r="A177" i="274"/>
  <c r="L177" i="274"/>
  <c r="AC177" i="274"/>
  <c r="P177" i="274"/>
  <c r="AG177" i="274"/>
  <c r="B180" i="274"/>
  <c r="A181" i="274"/>
  <c r="B184" i="274"/>
  <c r="A185" i="274"/>
  <c r="E187" i="274"/>
  <c r="G187" i="274"/>
  <c r="X187" i="274"/>
  <c r="I187" i="274"/>
  <c r="K187" i="274"/>
  <c r="AB187" i="274"/>
  <c r="M187" i="274"/>
  <c r="N187" i="274"/>
  <c r="AE187" i="274"/>
  <c r="O187" i="274"/>
  <c r="AF187" i="274"/>
  <c r="Q187" i="274"/>
  <c r="R187" i="274"/>
  <c r="AI187" i="274"/>
  <c r="V187" i="274"/>
  <c r="Z187" i="274"/>
  <c r="AD187" i="274"/>
  <c r="AH187" i="274"/>
  <c r="B188" i="274"/>
  <c r="A189" i="274"/>
  <c r="AL190" i="274"/>
  <c r="B194" i="274"/>
  <c r="C226" i="274"/>
  <c r="C247" i="274"/>
  <c r="A385" i="274"/>
  <c r="C227" i="274"/>
  <c r="C248" i="274"/>
  <c r="A386" i="274"/>
  <c r="C228" i="274"/>
  <c r="C249" i="274"/>
  <c r="A387" i="274"/>
  <c r="C229" i="274"/>
  <c r="C250" i="274"/>
  <c r="A388" i="274"/>
  <c r="C230" i="274"/>
  <c r="C251" i="274"/>
  <c r="A389" i="274"/>
  <c r="C231" i="274"/>
  <c r="C252" i="274"/>
  <c r="A390" i="274"/>
  <c r="C232" i="274"/>
  <c r="C253" i="274"/>
  <c r="A391" i="274"/>
  <c r="C233" i="274"/>
  <c r="C254" i="274"/>
  <c r="A392" i="274"/>
  <c r="C234" i="274"/>
  <c r="C255" i="274"/>
  <c r="A393" i="274"/>
  <c r="B385" i="274"/>
  <c r="A226" i="274"/>
  <c r="A247" i="274"/>
  <c r="C385" i="274"/>
  <c r="B386" i="274"/>
  <c r="A227" i="274"/>
  <c r="A248" i="274"/>
  <c r="C386" i="274"/>
  <c r="B387" i="274"/>
  <c r="A228" i="274"/>
  <c r="A249" i="274"/>
  <c r="C387" i="274"/>
  <c r="B388" i="274"/>
  <c r="A229" i="274"/>
  <c r="A250" i="274"/>
  <c r="C388" i="274"/>
  <c r="B389" i="274"/>
  <c r="A230" i="274"/>
  <c r="A251" i="274"/>
  <c r="C389" i="274"/>
  <c r="B390" i="274"/>
  <c r="A231" i="274"/>
  <c r="A252" i="274"/>
  <c r="C390" i="274"/>
  <c r="B391" i="274"/>
  <c r="A232" i="274"/>
  <c r="A253" i="274"/>
  <c r="C391" i="274"/>
  <c r="B392" i="274"/>
  <c r="A233" i="274"/>
  <c r="A254" i="274"/>
  <c r="C392" i="274"/>
  <c r="B393" i="274"/>
  <c r="A234" i="274"/>
  <c r="A255" i="274"/>
  <c r="C393" i="274"/>
  <c r="C235" i="274"/>
  <c r="C256" i="274"/>
  <c r="A394" i="274"/>
  <c r="B394" i="274"/>
  <c r="A235" i="274"/>
  <c r="A256" i="274"/>
  <c r="C394" i="274"/>
  <c r="C236" i="274"/>
  <c r="C257" i="274"/>
  <c r="A395" i="274"/>
  <c r="B395" i="274"/>
  <c r="A236" i="274"/>
  <c r="A257" i="274"/>
  <c r="C395" i="274"/>
  <c r="C237" i="274"/>
  <c r="C258" i="274"/>
  <c r="A396" i="274"/>
  <c r="B396" i="274"/>
  <c r="A237" i="274"/>
  <c r="A258" i="274"/>
  <c r="C396" i="274"/>
  <c r="C238" i="274"/>
  <c r="C259" i="274"/>
  <c r="A397" i="274"/>
  <c r="B397" i="274"/>
  <c r="A238" i="274"/>
  <c r="A259" i="274"/>
  <c r="C397" i="274"/>
  <c r="C239" i="274"/>
  <c r="C260" i="274"/>
  <c r="A398" i="274"/>
  <c r="B398" i="274"/>
  <c r="A239" i="274"/>
  <c r="A260" i="274"/>
  <c r="C398" i="274"/>
  <c r="C240" i="274"/>
  <c r="C261" i="274"/>
  <c r="A399" i="274"/>
  <c r="B399" i="274"/>
  <c r="A240" i="274"/>
  <c r="A261" i="274"/>
  <c r="C399" i="274"/>
  <c r="C241" i="274"/>
  <c r="C262" i="274"/>
  <c r="A400" i="274"/>
  <c r="B400" i="274"/>
  <c r="A241" i="274"/>
  <c r="A262" i="274"/>
  <c r="C400" i="274"/>
  <c r="C242" i="274"/>
  <c r="C263" i="274"/>
  <c r="A401" i="274"/>
  <c r="B401" i="274"/>
  <c r="A242" i="274"/>
  <c r="A263" i="274"/>
  <c r="C401" i="274"/>
  <c r="C243" i="274"/>
  <c r="C264" i="274"/>
  <c r="A402" i="274"/>
  <c r="B402" i="274"/>
  <c r="A243" i="274"/>
  <c r="A264" i="274"/>
  <c r="C402" i="274"/>
  <c r="B205" i="274"/>
  <c r="AF195" i="274"/>
  <c r="AF196" i="274"/>
  <c r="AF197" i="274"/>
  <c r="AF198" i="274"/>
  <c r="AF199" i="274"/>
  <c r="AF200" i="274"/>
  <c r="AF201" i="274"/>
  <c r="AF202" i="274"/>
  <c r="AF203" i="274"/>
  <c r="B209" i="274"/>
  <c r="C209" i="274"/>
  <c r="B210" i="274"/>
  <c r="G210" i="274"/>
  <c r="B211" i="274"/>
  <c r="C211" i="274"/>
  <c r="B215" i="274"/>
  <c r="D215" i="274"/>
  <c r="G215" i="274"/>
  <c r="B216" i="274"/>
  <c r="D216" i="274"/>
  <c r="G216" i="274"/>
  <c r="B217" i="274"/>
  <c r="D217" i="274"/>
  <c r="G217" i="274"/>
  <c r="B218" i="274"/>
  <c r="D218" i="274"/>
  <c r="G218" i="274"/>
  <c r="B219" i="274"/>
  <c r="D219" i="274"/>
  <c r="G219" i="274"/>
  <c r="B220" i="274"/>
  <c r="D220" i="274"/>
  <c r="G220" i="274"/>
  <c r="B221" i="274"/>
  <c r="D221" i="274"/>
  <c r="G221" i="274"/>
  <c r="B222" i="274"/>
  <c r="D222" i="274"/>
  <c r="G222" i="274"/>
  <c r="B223" i="274"/>
  <c r="D223" i="274"/>
  <c r="W244" i="274"/>
  <c r="B225" i="274"/>
  <c r="D225" i="274"/>
  <c r="E225" i="274"/>
  <c r="F225" i="274"/>
  <c r="G225" i="274"/>
  <c r="H225" i="274"/>
  <c r="I225" i="274"/>
  <c r="J225" i="274"/>
  <c r="K225" i="274"/>
  <c r="L225" i="274"/>
  <c r="M225" i="274"/>
  <c r="N225" i="274"/>
  <c r="O225" i="274"/>
  <c r="P225" i="274"/>
  <c r="Q225" i="274"/>
  <c r="R225" i="274"/>
  <c r="V225" i="274"/>
  <c r="AA225" i="274"/>
  <c r="B226" i="274"/>
  <c r="D226" i="274"/>
  <c r="E226" i="274"/>
  <c r="F226" i="274"/>
  <c r="G226" i="274"/>
  <c r="H226" i="274"/>
  <c r="I226" i="274"/>
  <c r="J226" i="274"/>
  <c r="K226" i="274"/>
  <c r="L226" i="274"/>
  <c r="M226" i="274"/>
  <c r="N226" i="274"/>
  <c r="O226" i="274"/>
  <c r="P226" i="274"/>
  <c r="Q226" i="274"/>
  <c r="R226" i="274"/>
  <c r="V226" i="274"/>
  <c r="W226" i="274"/>
  <c r="AC226" i="274"/>
  <c r="B227" i="274"/>
  <c r="D227" i="274"/>
  <c r="E227" i="274"/>
  <c r="F227" i="274"/>
  <c r="G227" i="274"/>
  <c r="H227" i="274"/>
  <c r="I227" i="274"/>
  <c r="J227" i="274"/>
  <c r="K227" i="274"/>
  <c r="L227" i="274"/>
  <c r="M227" i="274"/>
  <c r="N227" i="274"/>
  <c r="O227" i="274"/>
  <c r="P227" i="274"/>
  <c r="Q227" i="274"/>
  <c r="R227" i="274"/>
  <c r="V227" i="274"/>
  <c r="X227" i="274"/>
  <c r="W227" i="274"/>
  <c r="Y227" i="274"/>
  <c r="AF227" i="274"/>
  <c r="B228" i="274"/>
  <c r="D228" i="274"/>
  <c r="E228" i="274"/>
  <c r="F228" i="274"/>
  <c r="G228" i="274"/>
  <c r="H228" i="274"/>
  <c r="I228" i="274"/>
  <c r="J228" i="274"/>
  <c r="K228" i="274"/>
  <c r="L228" i="274"/>
  <c r="M228" i="274"/>
  <c r="N228" i="274"/>
  <c r="O228" i="274"/>
  <c r="P228" i="274"/>
  <c r="Q228" i="274"/>
  <c r="R228" i="274"/>
  <c r="V228" i="274"/>
  <c r="W228" i="274"/>
  <c r="X228" i="274"/>
  <c r="Y228" i="274"/>
  <c r="B229" i="274"/>
  <c r="D229" i="274"/>
  <c r="E229" i="274"/>
  <c r="F229" i="274"/>
  <c r="G229" i="274"/>
  <c r="H229" i="274"/>
  <c r="I229" i="274"/>
  <c r="J229" i="274"/>
  <c r="K229" i="274"/>
  <c r="L229" i="274"/>
  <c r="M229" i="274"/>
  <c r="N229" i="274"/>
  <c r="O229" i="274"/>
  <c r="P229" i="274"/>
  <c r="Q229" i="274"/>
  <c r="R229" i="274"/>
  <c r="V229" i="274"/>
  <c r="Y229" i="274"/>
  <c r="X229" i="274"/>
  <c r="B230" i="274"/>
  <c r="D230" i="274"/>
  <c r="E230" i="274"/>
  <c r="F230" i="274"/>
  <c r="G230" i="274"/>
  <c r="H230" i="274"/>
  <c r="I230" i="274"/>
  <c r="J230" i="274"/>
  <c r="K230" i="274"/>
  <c r="L230" i="274"/>
  <c r="M230" i="274"/>
  <c r="N230" i="274"/>
  <c r="O230" i="274"/>
  <c r="P230" i="274"/>
  <c r="Q230" i="274"/>
  <c r="R230" i="274"/>
  <c r="V230" i="274"/>
  <c r="W230" i="274"/>
  <c r="B231" i="274"/>
  <c r="D231" i="274"/>
  <c r="E231" i="274"/>
  <c r="F231" i="274"/>
  <c r="G231" i="274"/>
  <c r="H231" i="274"/>
  <c r="I231" i="274"/>
  <c r="J231" i="274"/>
  <c r="K231" i="274"/>
  <c r="L231" i="274"/>
  <c r="M231" i="274"/>
  <c r="N231" i="274"/>
  <c r="O231" i="274"/>
  <c r="P231" i="274"/>
  <c r="Q231" i="274"/>
  <c r="R231" i="274"/>
  <c r="V231" i="274"/>
  <c r="Y231" i="274"/>
  <c r="X231" i="274"/>
  <c r="B232" i="274"/>
  <c r="D232" i="274"/>
  <c r="E232" i="274"/>
  <c r="F232" i="274"/>
  <c r="G232" i="274"/>
  <c r="H232" i="274"/>
  <c r="I232" i="274"/>
  <c r="J232" i="274"/>
  <c r="K232" i="274"/>
  <c r="L232" i="274"/>
  <c r="M232" i="274"/>
  <c r="N232" i="274"/>
  <c r="O232" i="274"/>
  <c r="P232" i="274"/>
  <c r="Q232" i="274"/>
  <c r="R232" i="274"/>
  <c r="V232" i="274"/>
  <c r="W232" i="274"/>
  <c r="AF232" i="274"/>
  <c r="B233" i="274"/>
  <c r="D233" i="274"/>
  <c r="E233" i="274"/>
  <c r="F233" i="274"/>
  <c r="G233" i="274"/>
  <c r="H233" i="274"/>
  <c r="I233" i="274"/>
  <c r="J233" i="274"/>
  <c r="K233" i="274"/>
  <c r="L233" i="274"/>
  <c r="M233" i="274"/>
  <c r="N233" i="274"/>
  <c r="O233" i="274"/>
  <c r="P233" i="274"/>
  <c r="Q233" i="274"/>
  <c r="R233" i="274"/>
  <c r="V233" i="274"/>
  <c r="Y233" i="274"/>
  <c r="X233" i="274"/>
  <c r="B234" i="274"/>
  <c r="D234" i="274"/>
  <c r="E234" i="274"/>
  <c r="F234" i="274"/>
  <c r="G234" i="274"/>
  <c r="H234" i="274"/>
  <c r="I234" i="274"/>
  <c r="J234" i="274"/>
  <c r="K234" i="274"/>
  <c r="L234" i="274"/>
  <c r="M234" i="274"/>
  <c r="N234" i="274"/>
  <c r="O234" i="274"/>
  <c r="P234" i="274"/>
  <c r="Q234" i="274"/>
  <c r="R234" i="274"/>
  <c r="V234" i="274"/>
  <c r="W234" i="274"/>
  <c r="B235" i="274"/>
  <c r="D235" i="274"/>
  <c r="E235" i="274"/>
  <c r="F235" i="274"/>
  <c r="G235" i="274"/>
  <c r="H235" i="274"/>
  <c r="I235" i="274"/>
  <c r="J235" i="274"/>
  <c r="K235" i="274"/>
  <c r="L235" i="274"/>
  <c r="M235" i="274"/>
  <c r="N235" i="274"/>
  <c r="O235" i="274"/>
  <c r="P235" i="274"/>
  <c r="Q235" i="274"/>
  <c r="R235" i="274"/>
  <c r="V235" i="274"/>
  <c r="Y235" i="274"/>
  <c r="X235" i="274"/>
  <c r="B236" i="274"/>
  <c r="D236" i="274"/>
  <c r="E236" i="274"/>
  <c r="F236" i="274"/>
  <c r="G236" i="274"/>
  <c r="H236" i="274"/>
  <c r="I236" i="274"/>
  <c r="J236" i="274"/>
  <c r="K236" i="274"/>
  <c r="L236" i="274"/>
  <c r="M236" i="274"/>
  <c r="N236" i="274"/>
  <c r="O236" i="274"/>
  <c r="P236" i="274"/>
  <c r="Q236" i="274"/>
  <c r="R236" i="274"/>
  <c r="V236" i="274"/>
  <c r="X236" i="274"/>
  <c r="W236" i="274"/>
  <c r="Y236" i="274"/>
  <c r="B237" i="274"/>
  <c r="D237" i="274"/>
  <c r="E237" i="274"/>
  <c r="F237" i="274"/>
  <c r="G237" i="274"/>
  <c r="H237" i="274"/>
  <c r="I237" i="274"/>
  <c r="J237" i="274"/>
  <c r="K237" i="274"/>
  <c r="L237" i="274"/>
  <c r="M237" i="274"/>
  <c r="N237" i="274"/>
  <c r="O237" i="274"/>
  <c r="P237" i="274"/>
  <c r="Q237" i="274"/>
  <c r="R237" i="274"/>
  <c r="V237" i="274"/>
  <c r="W237" i="274"/>
  <c r="X237" i="274"/>
  <c r="Y237" i="274"/>
  <c r="B238" i="274"/>
  <c r="D238" i="274"/>
  <c r="E238" i="274"/>
  <c r="F238" i="274"/>
  <c r="G238" i="274"/>
  <c r="H238" i="274"/>
  <c r="I238" i="274"/>
  <c r="J238" i="274"/>
  <c r="K238" i="274"/>
  <c r="L238" i="274"/>
  <c r="M238" i="274"/>
  <c r="N238" i="274"/>
  <c r="O238" i="274"/>
  <c r="P238" i="274"/>
  <c r="Q238" i="274"/>
  <c r="R238" i="274"/>
  <c r="V238" i="274"/>
  <c r="X238" i="274"/>
  <c r="W238" i="274"/>
  <c r="Y238" i="274"/>
  <c r="AF238" i="274"/>
  <c r="B239" i="274"/>
  <c r="D239" i="274"/>
  <c r="E239" i="274"/>
  <c r="F239" i="274"/>
  <c r="G239" i="274"/>
  <c r="H239" i="274"/>
  <c r="I239" i="274"/>
  <c r="J239" i="274"/>
  <c r="K239" i="274"/>
  <c r="L239" i="274"/>
  <c r="M239" i="274"/>
  <c r="N239" i="274"/>
  <c r="O239" i="274"/>
  <c r="P239" i="274"/>
  <c r="Q239" i="274"/>
  <c r="R239" i="274"/>
  <c r="V239" i="274"/>
  <c r="W239" i="274"/>
  <c r="X239" i="274"/>
  <c r="Y239" i="274"/>
  <c r="AF239" i="274"/>
  <c r="B240" i="274"/>
  <c r="D240" i="274"/>
  <c r="E240" i="274"/>
  <c r="F240" i="274"/>
  <c r="G240" i="274"/>
  <c r="H240" i="274"/>
  <c r="I240" i="274"/>
  <c r="J240" i="274"/>
  <c r="K240" i="274"/>
  <c r="L240" i="274"/>
  <c r="M240" i="274"/>
  <c r="N240" i="274"/>
  <c r="O240" i="274"/>
  <c r="P240" i="274"/>
  <c r="Q240" i="274"/>
  <c r="R240" i="274"/>
  <c r="V240" i="274"/>
  <c r="X240" i="274"/>
  <c r="W240" i="274"/>
  <c r="Y240" i="274"/>
  <c r="B241" i="274"/>
  <c r="D241" i="274"/>
  <c r="E241" i="274"/>
  <c r="F241" i="274"/>
  <c r="G241" i="274"/>
  <c r="H241" i="274"/>
  <c r="I241" i="274"/>
  <c r="J241" i="274"/>
  <c r="K241" i="274"/>
  <c r="L241" i="274"/>
  <c r="M241" i="274"/>
  <c r="N241" i="274"/>
  <c r="O241" i="274"/>
  <c r="P241" i="274"/>
  <c r="Q241" i="274"/>
  <c r="R241" i="274"/>
  <c r="V241" i="274"/>
  <c r="W241" i="274"/>
  <c r="X241" i="274"/>
  <c r="Y241" i="274"/>
  <c r="B242" i="274"/>
  <c r="D242" i="274"/>
  <c r="E242" i="274"/>
  <c r="F242" i="274"/>
  <c r="G242" i="274"/>
  <c r="H242" i="274"/>
  <c r="I242" i="274"/>
  <c r="J242" i="274"/>
  <c r="K242" i="274"/>
  <c r="L242" i="274"/>
  <c r="M242" i="274"/>
  <c r="N242" i="274"/>
  <c r="O242" i="274"/>
  <c r="P242" i="274"/>
  <c r="Q242" i="274"/>
  <c r="R242" i="274"/>
  <c r="V242" i="274"/>
  <c r="Y242" i="274"/>
  <c r="X242" i="274"/>
  <c r="B243" i="274"/>
  <c r="D243" i="274"/>
  <c r="E243" i="274"/>
  <c r="F243" i="274"/>
  <c r="G243" i="274"/>
  <c r="H243" i="274"/>
  <c r="I243" i="274"/>
  <c r="J243" i="274"/>
  <c r="K243" i="274"/>
  <c r="L243" i="274"/>
  <c r="M243" i="274"/>
  <c r="N243" i="274"/>
  <c r="O243" i="274"/>
  <c r="P243" i="274"/>
  <c r="Q243" i="274"/>
  <c r="R243" i="274"/>
  <c r="V243" i="274"/>
  <c r="W243" i="274"/>
  <c r="B244" i="274"/>
  <c r="D244" i="274"/>
  <c r="E244" i="274"/>
  <c r="F244" i="274"/>
  <c r="G244" i="274"/>
  <c r="H244" i="274"/>
  <c r="I244" i="274"/>
  <c r="J244" i="274"/>
  <c r="K244" i="274"/>
  <c r="L244" i="274"/>
  <c r="M244" i="274"/>
  <c r="N244" i="274"/>
  <c r="O244" i="274"/>
  <c r="P244" i="274"/>
  <c r="Q244" i="274"/>
  <c r="R244" i="274"/>
  <c r="V244" i="274"/>
  <c r="Y244" i="274"/>
  <c r="Z244" i="274"/>
  <c r="A246" i="274"/>
  <c r="B246" i="274"/>
  <c r="D246" i="274"/>
  <c r="E246" i="274"/>
  <c r="F246" i="274"/>
  <c r="G246" i="274"/>
  <c r="H246" i="274"/>
  <c r="I246" i="274"/>
  <c r="J246" i="274"/>
  <c r="K246" i="274"/>
  <c r="L246" i="274"/>
  <c r="M246" i="274"/>
  <c r="N246" i="274"/>
  <c r="O246" i="274"/>
  <c r="P246" i="274"/>
  <c r="Q246" i="274"/>
  <c r="R246" i="274"/>
  <c r="V246" i="274"/>
  <c r="AA246" i="274"/>
  <c r="B247" i="274"/>
  <c r="D247" i="274"/>
  <c r="E247" i="274"/>
  <c r="F247" i="274"/>
  <c r="G247" i="274"/>
  <c r="H247" i="274"/>
  <c r="I247" i="274"/>
  <c r="J247" i="274"/>
  <c r="K247" i="274"/>
  <c r="L247" i="274"/>
  <c r="M247" i="274"/>
  <c r="N247" i="274"/>
  <c r="O247" i="274"/>
  <c r="P247" i="274"/>
  <c r="Q247" i="274"/>
  <c r="R247" i="274"/>
  <c r="V247" i="274"/>
  <c r="B248" i="274"/>
  <c r="D248" i="274"/>
  <c r="E248" i="274"/>
  <c r="F248" i="274"/>
  <c r="G248" i="274"/>
  <c r="H248" i="274"/>
  <c r="I248" i="274"/>
  <c r="J248" i="274"/>
  <c r="K248" i="274"/>
  <c r="L248" i="274"/>
  <c r="M248" i="274"/>
  <c r="N248" i="274"/>
  <c r="O248" i="274"/>
  <c r="P248" i="274"/>
  <c r="Q248" i="274"/>
  <c r="R248" i="274"/>
  <c r="V248" i="274"/>
  <c r="W248" i="274"/>
  <c r="Y248" i="274"/>
  <c r="B249" i="274"/>
  <c r="D249" i="274"/>
  <c r="E249" i="274"/>
  <c r="F249" i="274"/>
  <c r="G249" i="274"/>
  <c r="H249" i="274"/>
  <c r="I249" i="274"/>
  <c r="J249" i="274"/>
  <c r="K249" i="274"/>
  <c r="L249" i="274"/>
  <c r="M249" i="274"/>
  <c r="N249" i="274"/>
  <c r="O249" i="274"/>
  <c r="P249" i="274"/>
  <c r="Q249" i="274"/>
  <c r="R249" i="274"/>
  <c r="V249" i="274"/>
  <c r="W249" i="274"/>
  <c r="X249" i="274"/>
  <c r="Y249" i="274"/>
  <c r="B250" i="274"/>
  <c r="D250" i="274"/>
  <c r="E250" i="274"/>
  <c r="F250" i="274"/>
  <c r="G250" i="274"/>
  <c r="H250" i="274"/>
  <c r="I250" i="274"/>
  <c r="J250" i="274"/>
  <c r="K250" i="274"/>
  <c r="L250" i="274"/>
  <c r="M250" i="274"/>
  <c r="N250" i="274"/>
  <c r="O250" i="274"/>
  <c r="P250" i="274"/>
  <c r="Q250" i="274"/>
  <c r="R250" i="274"/>
  <c r="V250" i="274"/>
  <c r="X250" i="274"/>
  <c r="B251" i="274"/>
  <c r="D251" i="274"/>
  <c r="E251" i="274"/>
  <c r="F251" i="274"/>
  <c r="G251" i="274"/>
  <c r="H251" i="274"/>
  <c r="I251" i="274"/>
  <c r="J251" i="274"/>
  <c r="K251" i="274"/>
  <c r="L251" i="274"/>
  <c r="M251" i="274"/>
  <c r="N251" i="274"/>
  <c r="O251" i="274"/>
  <c r="P251" i="274"/>
  <c r="Q251" i="274"/>
  <c r="R251" i="274"/>
  <c r="V251" i="274"/>
  <c r="B252" i="274"/>
  <c r="D252" i="274"/>
  <c r="E252" i="274"/>
  <c r="F252" i="274"/>
  <c r="G252" i="274"/>
  <c r="H252" i="274"/>
  <c r="I252" i="274"/>
  <c r="J252" i="274"/>
  <c r="K252" i="274"/>
  <c r="L252" i="274"/>
  <c r="M252" i="274"/>
  <c r="N252" i="274"/>
  <c r="O252" i="274"/>
  <c r="P252" i="274"/>
  <c r="Q252" i="274"/>
  <c r="R252" i="274"/>
  <c r="V252" i="274"/>
  <c r="X252" i="274"/>
  <c r="B253" i="274"/>
  <c r="D253" i="274"/>
  <c r="E253" i="274"/>
  <c r="F253" i="274"/>
  <c r="G253" i="274"/>
  <c r="H253" i="274"/>
  <c r="I253" i="274"/>
  <c r="J253" i="274"/>
  <c r="K253" i="274"/>
  <c r="L253" i="274"/>
  <c r="M253" i="274"/>
  <c r="N253" i="274"/>
  <c r="O253" i="274"/>
  <c r="P253" i="274"/>
  <c r="Q253" i="274"/>
  <c r="R253" i="274"/>
  <c r="V253" i="274"/>
  <c r="B254" i="274"/>
  <c r="D254" i="274"/>
  <c r="E254" i="274"/>
  <c r="F254" i="274"/>
  <c r="G254" i="274"/>
  <c r="H254" i="274"/>
  <c r="I254" i="274"/>
  <c r="J254" i="274"/>
  <c r="K254" i="274"/>
  <c r="L254" i="274"/>
  <c r="M254" i="274"/>
  <c r="N254" i="274"/>
  <c r="O254" i="274"/>
  <c r="P254" i="274"/>
  <c r="Q254" i="274"/>
  <c r="R254" i="274"/>
  <c r="V254" i="274"/>
  <c r="X254" i="274"/>
  <c r="B255" i="274"/>
  <c r="D255" i="274"/>
  <c r="E255" i="274"/>
  <c r="F255" i="274"/>
  <c r="G255" i="274"/>
  <c r="H255" i="274"/>
  <c r="I255" i="274"/>
  <c r="J255" i="274"/>
  <c r="K255" i="274"/>
  <c r="L255" i="274"/>
  <c r="M255" i="274"/>
  <c r="N255" i="274"/>
  <c r="O255" i="274"/>
  <c r="P255" i="274"/>
  <c r="Q255" i="274"/>
  <c r="R255" i="274"/>
  <c r="V255" i="274"/>
  <c r="B256" i="274"/>
  <c r="D256" i="274"/>
  <c r="E256" i="274"/>
  <c r="F256" i="274"/>
  <c r="G256" i="274"/>
  <c r="H256" i="274"/>
  <c r="I256" i="274"/>
  <c r="J256" i="274"/>
  <c r="K256" i="274"/>
  <c r="L256" i="274"/>
  <c r="M256" i="274"/>
  <c r="N256" i="274"/>
  <c r="O256" i="274"/>
  <c r="P256" i="274"/>
  <c r="Q256" i="274"/>
  <c r="R256" i="274"/>
  <c r="V256" i="274"/>
  <c r="X256" i="274"/>
  <c r="B257" i="274"/>
  <c r="D257" i="274"/>
  <c r="E257" i="274"/>
  <c r="F257" i="274"/>
  <c r="G257" i="274"/>
  <c r="H257" i="274"/>
  <c r="I257" i="274"/>
  <c r="J257" i="274"/>
  <c r="K257" i="274"/>
  <c r="L257" i="274"/>
  <c r="M257" i="274"/>
  <c r="N257" i="274"/>
  <c r="O257" i="274"/>
  <c r="P257" i="274"/>
  <c r="Q257" i="274"/>
  <c r="R257" i="274"/>
  <c r="V257" i="274"/>
  <c r="W257" i="274"/>
  <c r="Y257" i="274"/>
  <c r="B258" i="274"/>
  <c r="D258" i="274"/>
  <c r="E258" i="274"/>
  <c r="F258" i="274"/>
  <c r="G258" i="274"/>
  <c r="H258" i="274"/>
  <c r="I258" i="274"/>
  <c r="J258" i="274"/>
  <c r="K258" i="274"/>
  <c r="L258" i="274"/>
  <c r="M258" i="274"/>
  <c r="N258" i="274"/>
  <c r="O258" i="274"/>
  <c r="P258" i="274"/>
  <c r="Q258" i="274"/>
  <c r="R258" i="274"/>
  <c r="V258" i="274"/>
  <c r="W258" i="274"/>
  <c r="X258" i="274"/>
  <c r="Y258" i="274"/>
  <c r="B259" i="274"/>
  <c r="D259" i="274"/>
  <c r="E259" i="274"/>
  <c r="F259" i="274"/>
  <c r="G259" i="274"/>
  <c r="H259" i="274"/>
  <c r="I259" i="274"/>
  <c r="J259" i="274"/>
  <c r="K259" i="274"/>
  <c r="L259" i="274"/>
  <c r="M259" i="274"/>
  <c r="N259" i="274"/>
  <c r="O259" i="274"/>
  <c r="P259" i="274"/>
  <c r="Q259" i="274"/>
  <c r="R259" i="274"/>
  <c r="V259" i="274"/>
  <c r="W259" i="274"/>
  <c r="Y259" i="274"/>
  <c r="B260" i="274"/>
  <c r="D260" i="274"/>
  <c r="E260" i="274"/>
  <c r="F260" i="274"/>
  <c r="G260" i="274"/>
  <c r="H260" i="274"/>
  <c r="I260" i="274"/>
  <c r="J260" i="274"/>
  <c r="K260" i="274"/>
  <c r="L260" i="274"/>
  <c r="M260" i="274"/>
  <c r="N260" i="274"/>
  <c r="O260" i="274"/>
  <c r="P260" i="274"/>
  <c r="Q260" i="274"/>
  <c r="R260" i="274"/>
  <c r="V260" i="274"/>
  <c r="W260" i="274"/>
  <c r="X260" i="274"/>
  <c r="Y260" i="274"/>
  <c r="B261" i="274"/>
  <c r="D261" i="274"/>
  <c r="E261" i="274"/>
  <c r="F261" i="274"/>
  <c r="G261" i="274"/>
  <c r="H261" i="274"/>
  <c r="I261" i="274"/>
  <c r="J261" i="274"/>
  <c r="K261" i="274"/>
  <c r="L261" i="274"/>
  <c r="M261" i="274"/>
  <c r="N261" i="274"/>
  <c r="O261" i="274"/>
  <c r="P261" i="274"/>
  <c r="Q261" i="274"/>
  <c r="R261" i="274"/>
  <c r="V261" i="274"/>
  <c r="W261" i="274"/>
  <c r="Y261" i="274"/>
  <c r="B262" i="274"/>
  <c r="D262" i="274"/>
  <c r="E262" i="274"/>
  <c r="F262" i="274"/>
  <c r="G262" i="274"/>
  <c r="H262" i="274"/>
  <c r="I262" i="274"/>
  <c r="J262" i="274"/>
  <c r="K262" i="274"/>
  <c r="L262" i="274"/>
  <c r="M262" i="274"/>
  <c r="N262" i="274"/>
  <c r="O262" i="274"/>
  <c r="P262" i="274"/>
  <c r="Q262" i="274"/>
  <c r="R262" i="274"/>
  <c r="V262" i="274"/>
  <c r="W262" i="274"/>
  <c r="X262" i="274"/>
  <c r="Y262" i="274"/>
  <c r="B263" i="274"/>
  <c r="D263" i="274"/>
  <c r="E263" i="274"/>
  <c r="F263" i="274"/>
  <c r="G263" i="274"/>
  <c r="H263" i="274"/>
  <c r="I263" i="274"/>
  <c r="J263" i="274"/>
  <c r="K263" i="274"/>
  <c r="L263" i="274"/>
  <c r="M263" i="274"/>
  <c r="N263" i="274"/>
  <c r="O263" i="274"/>
  <c r="P263" i="274"/>
  <c r="Q263" i="274"/>
  <c r="R263" i="274"/>
  <c r="V263" i="274"/>
  <c r="X263" i="274"/>
  <c r="B264" i="274"/>
  <c r="D264" i="274"/>
  <c r="E264" i="274"/>
  <c r="F264" i="274"/>
  <c r="G264" i="274"/>
  <c r="H264" i="274"/>
  <c r="I264" i="274"/>
  <c r="J264" i="274"/>
  <c r="K264" i="274"/>
  <c r="L264" i="274"/>
  <c r="M264" i="274"/>
  <c r="N264" i="274"/>
  <c r="O264" i="274"/>
  <c r="P264" i="274"/>
  <c r="Q264" i="274"/>
  <c r="R264" i="274"/>
  <c r="V264" i="274"/>
  <c r="A265" i="274"/>
  <c r="B265" i="274"/>
  <c r="C265" i="274"/>
  <c r="D265" i="274"/>
  <c r="E265" i="274"/>
  <c r="F265" i="274"/>
  <c r="G265" i="274"/>
  <c r="H265" i="274"/>
  <c r="I265" i="274"/>
  <c r="J265" i="274"/>
  <c r="K265" i="274"/>
  <c r="L265" i="274"/>
  <c r="M265" i="274"/>
  <c r="N265" i="274"/>
  <c r="O265" i="274"/>
  <c r="P265" i="274"/>
  <c r="Q265" i="274"/>
  <c r="R265" i="274"/>
  <c r="V265" i="274"/>
  <c r="W265" i="274"/>
  <c r="Y265" i="274"/>
  <c r="Z265" i="274"/>
  <c r="A274" i="274"/>
  <c r="B274" i="274"/>
  <c r="C274" i="274"/>
  <c r="D274" i="274"/>
  <c r="E274" i="274"/>
  <c r="F274" i="274"/>
  <c r="G274" i="274"/>
  <c r="H274" i="274"/>
  <c r="I274" i="274"/>
  <c r="J274" i="274"/>
  <c r="K274" i="274"/>
  <c r="L274" i="274"/>
  <c r="M274" i="274"/>
  <c r="N274" i="274"/>
  <c r="O274" i="274"/>
  <c r="P274" i="274"/>
  <c r="Q274" i="274"/>
  <c r="R274" i="274"/>
  <c r="V274" i="274"/>
  <c r="AA274" i="274"/>
  <c r="A275" i="274"/>
  <c r="B275" i="274"/>
  <c r="C275" i="274"/>
  <c r="D275" i="274"/>
  <c r="E275" i="274"/>
  <c r="F275" i="274"/>
  <c r="G275" i="274"/>
  <c r="H275" i="274"/>
  <c r="I275" i="274"/>
  <c r="J275" i="274"/>
  <c r="K275" i="274"/>
  <c r="L275" i="274"/>
  <c r="M275" i="274"/>
  <c r="N275" i="274"/>
  <c r="O275" i="274"/>
  <c r="P275" i="274"/>
  <c r="Q275" i="274"/>
  <c r="R275" i="274"/>
  <c r="V275" i="274"/>
  <c r="A276" i="274"/>
  <c r="B276" i="274"/>
  <c r="C276" i="274"/>
  <c r="D276" i="274"/>
  <c r="E276" i="274"/>
  <c r="F276" i="274"/>
  <c r="G276" i="274"/>
  <c r="H276" i="274"/>
  <c r="I276" i="274"/>
  <c r="J276" i="274"/>
  <c r="K276" i="274"/>
  <c r="L276" i="274"/>
  <c r="M276" i="274"/>
  <c r="N276" i="274"/>
  <c r="O276" i="274"/>
  <c r="P276" i="274"/>
  <c r="Q276" i="274"/>
  <c r="R276" i="274"/>
  <c r="V276" i="274"/>
  <c r="W276" i="274"/>
  <c r="Y276" i="274"/>
  <c r="A277" i="274"/>
  <c r="B277" i="274"/>
  <c r="C277" i="274"/>
  <c r="D277" i="274"/>
  <c r="E277" i="274"/>
  <c r="F277" i="274"/>
  <c r="G277" i="274"/>
  <c r="H277" i="274"/>
  <c r="I277" i="274"/>
  <c r="J277" i="274"/>
  <c r="K277" i="274"/>
  <c r="L277" i="274"/>
  <c r="M277" i="274"/>
  <c r="N277" i="274"/>
  <c r="O277" i="274"/>
  <c r="P277" i="274"/>
  <c r="Q277" i="274"/>
  <c r="R277" i="274"/>
  <c r="V277" i="274"/>
  <c r="W277" i="274"/>
  <c r="X277" i="274"/>
  <c r="Y277" i="274"/>
  <c r="A278" i="274"/>
  <c r="B278" i="274"/>
  <c r="C278" i="274"/>
  <c r="D278" i="274"/>
  <c r="E278" i="274"/>
  <c r="F278" i="274"/>
  <c r="G278" i="274"/>
  <c r="H278" i="274"/>
  <c r="I278" i="274"/>
  <c r="J278" i="274"/>
  <c r="K278" i="274"/>
  <c r="L278" i="274"/>
  <c r="M278" i="274"/>
  <c r="N278" i="274"/>
  <c r="O278" i="274"/>
  <c r="P278" i="274"/>
  <c r="Q278" i="274"/>
  <c r="R278" i="274"/>
  <c r="V278" i="274"/>
  <c r="X278" i="274"/>
  <c r="A279" i="274"/>
  <c r="B279" i="274"/>
  <c r="C279" i="274"/>
  <c r="D279" i="274"/>
  <c r="E279" i="274"/>
  <c r="F279" i="274"/>
  <c r="G279" i="274"/>
  <c r="H279" i="274"/>
  <c r="I279" i="274"/>
  <c r="J279" i="274"/>
  <c r="K279" i="274"/>
  <c r="L279" i="274"/>
  <c r="M279" i="274"/>
  <c r="N279" i="274"/>
  <c r="O279" i="274"/>
  <c r="P279" i="274"/>
  <c r="Q279" i="274"/>
  <c r="R279" i="274"/>
  <c r="V279" i="274"/>
  <c r="A280" i="274"/>
  <c r="B280" i="274"/>
  <c r="C280" i="274"/>
  <c r="D280" i="274"/>
  <c r="E280" i="274"/>
  <c r="F280" i="274"/>
  <c r="G280" i="274"/>
  <c r="H280" i="274"/>
  <c r="I280" i="274"/>
  <c r="J280" i="274"/>
  <c r="K280" i="274"/>
  <c r="L280" i="274"/>
  <c r="M280" i="274"/>
  <c r="N280" i="274"/>
  <c r="O280" i="274"/>
  <c r="P280" i="274"/>
  <c r="Q280" i="274"/>
  <c r="R280" i="274"/>
  <c r="V280" i="274"/>
  <c r="X280" i="274"/>
  <c r="A281" i="274"/>
  <c r="B281" i="274"/>
  <c r="C281" i="274"/>
  <c r="D281" i="274"/>
  <c r="E281" i="274"/>
  <c r="F281" i="274"/>
  <c r="G281" i="274"/>
  <c r="H281" i="274"/>
  <c r="I281" i="274"/>
  <c r="J281" i="274"/>
  <c r="K281" i="274"/>
  <c r="L281" i="274"/>
  <c r="M281" i="274"/>
  <c r="N281" i="274"/>
  <c r="O281" i="274"/>
  <c r="P281" i="274"/>
  <c r="Q281" i="274"/>
  <c r="R281" i="274"/>
  <c r="V281" i="274"/>
  <c r="A282" i="274"/>
  <c r="B282" i="274"/>
  <c r="C282" i="274"/>
  <c r="D282" i="274"/>
  <c r="E282" i="274"/>
  <c r="F282" i="274"/>
  <c r="G282" i="274"/>
  <c r="H282" i="274"/>
  <c r="I282" i="274"/>
  <c r="J282" i="274"/>
  <c r="K282" i="274"/>
  <c r="L282" i="274"/>
  <c r="M282" i="274"/>
  <c r="N282" i="274"/>
  <c r="O282" i="274"/>
  <c r="P282" i="274"/>
  <c r="Q282" i="274"/>
  <c r="R282" i="274"/>
  <c r="V282" i="274"/>
  <c r="X282" i="274"/>
  <c r="A283" i="274"/>
  <c r="B283" i="274"/>
  <c r="C283" i="274"/>
  <c r="D283" i="274"/>
  <c r="E283" i="274"/>
  <c r="F283" i="274"/>
  <c r="G283" i="274"/>
  <c r="H283" i="274"/>
  <c r="I283" i="274"/>
  <c r="J283" i="274"/>
  <c r="K283" i="274"/>
  <c r="L283" i="274"/>
  <c r="M283" i="274"/>
  <c r="N283" i="274"/>
  <c r="O283" i="274"/>
  <c r="P283" i="274"/>
  <c r="Q283" i="274"/>
  <c r="R283" i="274"/>
  <c r="V283" i="274"/>
  <c r="A284" i="274"/>
  <c r="B284" i="274"/>
  <c r="C284" i="274"/>
  <c r="D284" i="274"/>
  <c r="E284" i="274"/>
  <c r="F284" i="274"/>
  <c r="G284" i="274"/>
  <c r="H284" i="274"/>
  <c r="I284" i="274"/>
  <c r="J284" i="274"/>
  <c r="K284" i="274"/>
  <c r="L284" i="274"/>
  <c r="M284" i="274"/>
  <c r="N284" i="274"/>
  <c r="O284" i="274"/>
  <c r="P284" i="274"/>
  <c r="Q284" i="274"/>
  <c r="R284" i="274"/>
  <c r="V284" i="274"/>
  <c r="X284" i="274"/>
  <c r="A285" i="274"/>
  <c r="B285" i="274"/>
  <c r="C285" i="274"/>
  <c r="D285" i="274"/>
  <c r="E285" i="274"/>
  <c r="F285" i="274"/>
  <c r="G285" i="274"/>
  <c r="H285" i="274"/>
  <c r="I285" i="274"/>
  <c r="J285" i="274"/>
  <c r="K285" i="274"/>
  <c r="L285" i="274"/>
  <c r="M285" i="274"/>
  <c r="N285" i="274"/>
  <c r="O285" i="274"/>
  <c r="P285" i="274"/>
  <c r="Q285" i="274"/>
  <c r="R285" i="274"/>
  <c r="V285" i="274"/>
  <c r="W285" i="274"/>
  <c r="Y285" i="274"/>
  <c r="A286" i="274"/>
  <c r="B286" i="274"/>
  <c r="C286" i="274"/>
  <c r="D286" i="274"/>
  <c r="E286" i="274"/>
  <c r="F286" i="274"/>
  <c r="G286" i="274"/>
  <c r="H286" i="274"/>
  <c r="I286" i="274"/>
  <c r="J286" i="274"/>
  <c r="K286" i="274"/>
  <c r="L286" i="274"/>
  <c r="M286" i="274"/>
  <c r="N286" i="274"/>
  <c r="O286" i="274"/>
  <c r="P286" i="274"/>
  <c r="Q286" i="274"/>
  <c r="R286" i="274"/>
  <c r="V286" i="274"/>
  <c r="W286" i="274"/>
  <c r="X286" i="274"/>
  <c r="Y286" i="274"/>
  <c r="A287" i="274"/>
  <c r="B287" i="274"/>
  <c r="C287" i="274"/>
  <c r="D287" i="274"/>
  <c r="E287" i="274"/>
  <c r="F287" i="274"/>
  <c r="G287" i="274"/>
  <c r="H287" i="274"/>
  <c r="I287" i="274"/>
  <c r="J287" i="274"/>
  <c r="K287" i="274"/>
  <c r="L287" i="274"/>
  <c r="M287" i="274"/>
  <c r="N287" i="274"/>
  <c r="O287" i="274"/>
  <c r="P287" i="274"/>
  <c r="Q287" i="274"/>
  <c r="R287" i="274"/>
  <c r="V287" i="274"/>
  <c r="W287" i="274"/>
  <c r="Y287" i="274"/>
  <c r="A288" i="274"/>
  <c r="B288" i="274"/>
  <c r="C288" i="274"/>
  <c r="D288" i="274"/>
  <c r="E288" i="274"/>
  <c r="F288" i="274"/>
  <c r="G288" i="274"/>
  <c r="H288" i="274"/>
  <c r="I288" i="274"/>
  <c r="J288" i="274"/>
  <c r="K288" i="274"/>
  <c r="L288" i="274"/>
  <c r="M288" i="274"/>
  <c r="N288" i="274"/>
  <c r="O288" i="274"/>
  <c r="P288" i="274"/>
  <c r="Q288" i="274"/>
  <c r="R288" i="274"/>
  <c r="V288" i="274"/>
  <c r="W288" i="274"/>
  <c r="X288" i="274"/>
  <c r="Y288" i="274"/>
  <c r="A289" i="274"/>
  <c r="B289" i="274"/>
  <c r="C289" i="274"/>
  <c r="D289" i="274"/>
  <c r="E289" i="274"/>
  <c r="F289" i="274"/>
  <c r="G289" i="274"/>
  <c r="H289" i="274"/>
  <c r="I289" i="274"/>
  <c r="J289" i="274"/>
  <c r="K289" i="274"/>
  <c r="L289" i="274"/>
  <c r="M289" i="274"/>
  <c r="N289" i="274"/>
  <c r="O289" i="274"/>
  <c r="P289" i="274"/>
  <c r="Q289" i="274"/>
  <c r="R289" i="274"/>
  <c r="V289" i="274"/>
  <c r="W289" i="274"/>
  <c r="Y289" i="274"/>
  <c r="A290" i="274"/>
  <c r="B290" i="274"/>
  <c r="C290" i="274"/>
  <c r="D290" i="274"/>
  <c r="E290" i="274"/>
  <c r="F290" i="274"/>
  <c r="G290" i="274"/>
  <c r="H290" i="274"/>
  <c r="I290" i="274"/>
  <c r="J290" i="274"/>
  <c r="K290" i="274"/>
  <c r="L290" i="274"/>
  <c r="M290" i="274"/>
  <c r="N290" i="274"/>
  <c r="O290" i="274"/>
  <c r="P290" i="274"/>
  <c r="Q290" i="274"/>
  <c r="R290" i="274"/>
  <c r="V290" i="274"/>
  <c r="W290" i="274"/>
  <c r="X290" i="274"/>
  <c r="Y290" i="274"/>
  <c r="A291" i="274"/>
  <c r="B291" i="274"/>
  <c r="C291" i="274"/>
  <c r="D291" i="274"/>
  <c r="E291" i="274"/>
  <c r="F291" i="274"/>
  <c r="G291" i="274"/>
  <c r="H291" i="274"/>
  <c r="I291" i="274"/>
  <c r="J291" i="274"/>
  <c r="K291" i="274"/>
  <c r="L291" i="274"/>
  <c r="M291" i="274"/>
  <c r="N291" i="274"/>
  <c r="O291" i="274"/>
  <c r="P291" i="274"/>
  <c r="Q291" i="274"/>
  <c r="R291" i="274"/>
  <c r="V291" i="274"/>
  <c r="X291" i="274"/>
  <c r="A292" i="274"/>
  <c r="B292" i="274"/>
  <c r="C292" i="274"/>
  <c r="D292" i="274"/>
  <c r="E292" i="274"/>
  <c r="F292" i="274"/>
  <c r="G292" i="274"/>
  <c r="H292" i="274"/>
  <c r="I292" i="274"/>
  <c r="J292" i="274"/>
  <c r="K292" i="274"/>
  <c r="L292" i="274"/>
  <c r="M292" i="274"/>
  <c r="N292" i="274"/>
  <c r="O292" i="274"/>
  <c r="P292" i="274"/>
  <c r="Q292" i="274"/>
  <c r="R292" i="274"/>
  <c r="V292" i="274"/>
  <c r="A293" i="274"/>
  <c r="B293" i="274"/>
  <c r="C293" i="274"/>
  <c r="D293" i="274"/>
  <c r="E293" i="274"/>
  <c r="F293" i="274"/>
  <c r="G293" i="274"/>
  <c r="H293" i="274"/>
  <c r="I293" i="274"/>
  <c r="J293" i="274"/>
  <c r="K293" i="274"/>
  <c r="L293" i="274"/>
  <c r="M293" i="274"/>
  <c r="N293" i="274"/>
  <c r="O293" i="274"/>
  <c r="P293" i="274"/>
  <c r="Q293" i="274"/>
  <c r="R293" i="274"/>
  <c r="V293" i="274"/>
  <c r="W293" i="274"/>
  <c r="X293" i="274"/>
  <c r="Y293" i="274"/>
  <c r="Z293" i="274"/>
  <c r="A295" i="274"/>
  <c r="B295" i="274"/>
  <c r="C295" i="274"/>
  <c r="D295" i="274"/>
  <c r="E295" i="274"/>
  <c r="F295" i="274"/>
  <c r="G295" i="274"/>
  <c r="H295" i="274"/>
  <c r="I295" i="274"/>
  <c r="J295" i="274"/>
  <c r="K295" i="274"/>
  <c r="L295" i="274"/>
  <c r="M295" i="274"/>
  <c r="N295" i="274"/>
  <c r="O295" i="274"/>
  <c r="P295" i="274"/>
  <c r="Q295" i="274"/>
  <c r="R295" i="274"/>
  <c r="V295" i="274"/>
  <c r="AA295" i="274"/>
  <c r="A296" i="274"/>
  <c r="B296" i="274"/>
  <c r="C296" i="274"/>
  <c r="D296" i="274"/>
  <c r="E296" i="274"/>
  <c r="F296" i="274"/>
  <c r="G296" i="274"/>
  <c r="H296" i="274"/>
  <c r="I296" i="274"/>
  <c r="J296" i="274"/>
  <c r="K296" i="274"/>
  <c r="L296" i="274"/>
  <c r="M296" i="274"/>
  <c r="N296" i="274"/>
  <c r="O296" i="274"/>
  <c r="P296" i="274"/>
  <c r="Q296" i="274"/>
  <c r="R296" i="274"/>
  <c r="V296" i="274"/>
  <c r="A297" i="274"/>
  <c r="B297" i="274"/>
  <c r="C297" i="274"/>
  <c r="D297" i="274"/>
  <c r="E297" i="274"/>
  <c r="F297" i="274"/>
  <c r="G297" i="274"/>
  <c r="H297" i="274"/>
  <c r="I297" i="274"/>
  <c r="J297" i="274"/>
  <c r="K297" i="274"/>
  <c r="L297" i="274"/>
  <c r="M297" i="274"/>
  <c r="N297" i="274"/>
  <c r="O297" i="274"/>
  <c r="P297" i="274"/>
  <c r="Q297" i="274"/>
  <c r="R297" i="274"/>
  <c r="V297" i="274"/>
  <c r="W297" i="274"/>
  <c r="Y297" i="274"/>
  <c r="A298" i="274"/>
  <c r="B298" i="274"/>
  <c r="C298" i="274"/>
  <c r="D298" i="274"/>
  <c r="E298" i="274"/>
  <c r="F298" i="274"/>
  <c r="G298" i="274"/>
  <c r="H298" i="274"/>
  <c r="I298" i="274"/>
  <c r="J298" i="274"/>
  <c r="K298" i="274"/>
  <c r="L298" i="274"/>
  <c r="M298" i="274"/>
  <c r="N298" i="274"/>
  <c r="O298" i="274"/>
  <c r="P298" i="274"/>
  <c r="Q298" i="274"/>
  <c r="R298" i="274"/>
  <c r="V298" i="274"/>
  <c r="W298" i="274"/>
  <c r="X298" i="274"/>
  <c r="Y298" i="274"/>
  <c r="A299" i="274"/>
  <c r="B299" i="274"/>
  <c r="C299" i="274"/>
  <c r="D299" i="274"/>
  <c r="E299" i="274"/>
  <c r="F299" i="274"/>
  <c r="G299" i="274"/>
  <c r="H299" i="274"/>
  <c r="I299" i="274"/>
  <c r="J299" i="274"/>
  <c r="K299" i="274"/>
  <c r="L299" i="274"/>
  <c r="M299" i="274"/>
  <c r="N299" i="274"/>
  <c r="O299" i="274"/>
  <c r="P299" i="274"/>
  <c r="Q299" i="274"/>
  <c r="R299" i="274"/>
  <c r="V299" i="274"/>
  <c r="X299" i="274"/>
  <c r="A300" i="274"/>
  <c r="B300" i="274"/>
  <c r="C300" i="274"/>
  <c r="D300" i="274"/>
  <c r="E300" i="274"/>
  <c r="F300" i="274"/>
  <c r="G300" i="274"/>
  <c r="H300" i="274"/>
  <c r="I300" i="274"/>
  <c r="J300" i="274"/>
  <c r="K300" i="274"/>
  <c r="L300" i="274"/>
  <c r="M300" i="274"/>
  <c r="N300" i="274"/>
  <c r="O300" i="274"/>
  <c r="P300" i="274"/>
  <c r="Q300" i="274"/>
  <c r="R300" i="274"/>
  <c r="V300" i="274"/>
  <c r="A301" i="274"/>
  <c r="B301" i="274"/>
  <c r="C301" i="274"/>
  <c r="D301" i="274"/>
  <c r="E301" i="274"/>
  <c r="F301" i="274"/>
  <c r="G301" i="274"/>
  <c r="H301" i="274"/>
  <c r="I301" i="274"/>
  <c r="J301" i="274"/>
  <c r="K301" i="274"/>
  <c r="L301" i="274"/>
  <c r="M301" i="274"/>
  <c r="N301" i="274"/>
  <c r="O301" i="274"/>
  <c r="P301" i="274"/>
  <c r="Q301" i="274"/>
  <c r="R301" i="274"/>
  <c r="V301" i="274"/>
  <c r="X301" i="274"/>
  <c r="A302" i="274"/>
  <c r="B302" i="274"/>
  <c r="C302" i="274"/>
  <c r="D302" i="274"/>
  <c r="E302" i="274"/>
  <c r="F302" i="274"/>
  <c r="G302" i="274"/>
  <c r="H302" i="274"/>
  <c r="I302" i="274"/>
  <c r="J302" i="274"/>
  <c r="K302" i="274"/>
  <c r="L302" i="274"/>
  <c r="M302" i="274"/>
  <c r="N302" i="274"/>
  <c r="O302" i="274"/>
  <c r="P302" i="274"/>
  <c r="Q302" i="274"/>
  <c r="R302" i="274"/>
  <c r="V302" i="274"/>
  <c r="A303" i="274"/>
  <c r="B303" i="274"/>
  <c r="C303" i="274"/>
  <c r="D303" i="274"/>
  <c r="E303" i="274"/>
  <c r="F303" i="274"/>
  <c r="G303" i="274"/>
  <c r="H303" i="274"/>
  <c r="I303" i="274"/>
  <c r="J303" i="274"/>
  <c r="K303" i="274"/>
  <c r="L303" i="274"/>
  <c r="M303" i="274"/>
  <c r="N303" i="274"/>
  <c r="O303" i="274"/>
  <c r="P303" i="274"/>
  <c r="Q303" i="274"/>
  <c r="R303" i="274"/>
  <c r="V303" i="274"/>
  <c r="X303" i="274"/>
  <c r="A304" i="274"/>
  <c r="B304" i="274"/>
  <c r="C304" i="274"/>
  <c r="D304" i="274"/>
  <c r="E304" i="274"/>
  <c r="F304" i="274"/>
  <c r="G304" i="274"/>
  <c r="H304" i="274"/>
  <c r="I304" i="274"/>
  <c r="J304" i="274"/>
  <c r="K304" i="274"/>
  <c r="L304" i="274"/>
  <c r="M304" i="274"/>
  <c r="N304" i="274"/>
  <c r="O304" i="274"/>
  <c r="P304" i="274"/>
  <c r="Q304" i="274"/>
  <c r="R304" i="274"/>
  <c r="V304" i="274"/>
  <c r="A305" i="274"/>
  <c r="B305" i="274"/>
  <c r="C305" i="274"/>
  <c r="D305" i="274"/>
  <c r="E305" i="274"/>
  <c r="F305" i="274"/>
  <c r="G305" i="274"/>
  <c r="H305" i="274"/>
  <c r="I305" i="274"/>
  <c r="J305" i="274"/>
  <c r="K305" i="274"/>
  <c r="L305" i="274"/>
  <c r="M305" i="274"/>
  <c r="N305" i="274"/>
  <c r="O305" i="274"/>
  <c r="P305" i="274"/>
  <c r="Q305" i="274"/>
  <c r="R305" i="274"/>
  <c r="V305" i="274"/>
  <c r="X305" i="274"/>
  <c r="A306" i="274"/>
  <c r="B306" i="274"/>
  <c r="C306" i="274"/>
  <c r="D306" i="274"/>
  <c r="E306" i="274"/>
  <c r="F306" i="274"/>
  <c r="G306" i="274"/>
  <c r="H306" i="274"/>
  <c r="I306" i="274"/>
  <c r="J306" i="274"/>
  <c r="K306" i="274"/>
  <c r="L306" i="274"/>
  <c r="M306" i="274"/>
  <c r="N306" i="274"/>
  <c r="O306" i="274"/>
  <c r="P306" i="274"/>
  <c r="Q306" i="274"/>
  <c r="R306" i="274"/>
  <c r="V306" i="274"/>
  <c r="W306" i="274"/>
  <c r="Y306" i="274"/>
  <c r="A307" i="274"/>
  <c r="B307" i="274"/>
  <c r="C307" i="274"/>
  <c r="D307" i="274"/>
  <c r="E307" i="274"/>
  <c r="F307" i="274"/>
  <c r="G307" i="274"/>
  <c r="H307" i="274"/>
  <c r="I307" i="274"/>
  <c r="J307" i="274"/>
  <c r="K307" i="274"/>
  <c r="L307" i="274"/>
  <c r="M307" i="274"/>
  <c r="N307" i="274"/>
  <c r="O307" i="274"/>
  <c r="P307" i="274"/>
  <c r="Q307" i="274"/>
  <c r="R307" i="274"/>
  <c r="V307" i="274"/>
  <c r="W307" i="274"/>
  <c r="X307" i="274"/>
  <c r="Y307" i="274"/>
  <c r="A308" i="274"/>
  <c r="B308" i="274"/>
  <c r="C308" i="274"/>
  <c r="D308" i="274"/>
  <c r="E308" i="274"/>
  <c r="F308" i="274"/>
  <c r="G308" i="274"/>
  <c r="H308" i="274"/>
  <c r="I308" i="274"/>
  <c r="J308" i="274"/>
  <c r="K308" i="274"/>
  <c r="L308" i="274"/>
  <c r="M308" i="274"/>
  <c r="N308" i="274"/>
  <c r="O308" i="274"/>
  <c r="P308" i="274"/>
  <c r="Q308" i="274"/>
  <c r="R308" i="274"/>
  <c r="V308" i="274"/>
  <c r="W308" i="274"/>
  <c r="Y308" i="274"/>
  <c r="A309" i="274"/>
  <c r="B309" i="274"/>
  <c r="C309" i="274"/>
  <c r="D309" i="274"/>
  <c r="E309" i="274"/>
  <c r="F309" i="274"/>
  <c r="G309" i="274"/>
  <c r="H309" i="274"/>
  <c r="I309" i="274"/>
  <c r="J309" i="274"/>
  <c r="K309" i="274"/>
  <c r="L309" i="274"/>
  <c r="M309" i="274"/>
  <c r="N309" i="274"/>
  <c r="O309" i="274"/>
  <c r="P309" i="274"/>
  <c r="Q309" i="274"/>
  <c r="R309" i="274"/>
  <c r="V309" i="274"/>
  <c r="W309" i="274"/>
  <c r="X309" i="274"/>
  <c r="Y309" i="274"/>
  <c r="A310" i="274"/>
  <c r="B310" i="274"/>
  <c r="C310" i="274"/>
  <c r="D310" i="274"/>
  <c r="E310" i="274"/>
  <c r="F310" i="274"/>
  <c r="G310" i="274"/>
  <c r="H310" i="274"/>
  <c r="I310" i="274"/>
  <c r="J310" i="274"/>
  <c r="K310" i="274"/>
  <c r="L310" i="274"/>
  <c r="M310" i="274"/>
  <c r="N310" i="274"/>
  <c r="O310" i="274"/>
  <c r="P310" i="274"/>
  <c r="Q310" i="274"/>
  <c r="R310" i="274"/>
  <c r="V310" i="274"/>
  <c r="W310" i="274"/>
  <c r="Y310" i="274"/>
  <c r="A311" i="274"/>
  <c r="B311" i="274"/>
  <c r="C311" i="274"/>
  <c r="D311" i="274"/>
  <c r="E311" i="274"/>
  <c r="F311" i="274"/>
  <c r="G311" i="274"/>
  <c r="H311" i="274"/>
  <c r="I311" i="274"/>
  <c r="J311" i="274"/>
  <c r="K311" i="274"/>
  <c r="L311" i="274"/>
  <c r="M311" i="274"/>
  <c r="N311" i="274"/>
  <c r="O311" i="274"/>
  <c r="P311" i="274"/>
  <c r="Q311" i="274"/>
  <c r="R311" i="274"/>
  <c r="V311" i="274"/>
  <c r="W311" i="274"/>
  <c r="X311" i="274"/>
  <c r="Y311" i="274"/>
  <c r="A312" i="274"/>
  <c r="B312" i="274"/>
  <c r="C312" i="274"/>
  <c r="D312" i="274"/>
  <c r="E312" i="274"/>
  <c r="F312" i="274"/>
  <c r="G312" i="274"/>
  <c r="H312" i="274"/>
  <c r="I312" i="274"/>
  <c r="J312" i="274"/>
  <c r="K312" i="274"/>
  <c r="L312" i="274"/>
  <c r="M312" i="274"/>
  <c r="N312" i="274"/>
  <c r="O312" i="274"/>
  <c r="P312" i="274"/>
  <c r="Q312" i="274"/>
  <c r="R312" i="274"/>
  <c r="V312" i="274"/>
  <c r="X312" i="274"/>
  <c r="A313" i="274"/>
  <c r="B313" i="274"/>
  <c r="C313" i="274"/>
  <c r="D313" i="274"/>
  <c r="E313" i="274"/>
  <c r="F313" i="274"/>
  <c r="G313" i="274"/>
  <c r="H313" i="274"/>
  <c r="I313" i="274"/>
  <c r="J313" i="274"/>
  <c r="K313" i="274"/>
  <c r="L313" i="274"/>
  <c r="M313" i="274"/>
  <c r="N313" i="274"/>
  <c r="O313" i="274"/>
  <c r="P313" i="274"/>
  <c r="Q313" i="274"/>
  <c r="R313" i="274"/>
  <c r="V313" i="274"/>
  <c r="A314" i="274"/>
  <c r="B314" i="274"/>
  <c r="C314" i="274"/>
  <c r="D314" i="274"/>
  <c r="E314" i="274"/>
  <c r="F314" i="274"/>
  <c r="G314" i="274"/>
  <c r="H314" i="274"/>
  <c r="I314" i="274"/>
  <c r="J314" i="274"/>
  <c r="K314" i="274"/>
  <c r="L314" i="274"/>
  <c r="M314" i="274"/>
  <c r="N314" i="274"/>
  <c r="O314" i="274"/>
  <c r="P314" i="274"/>
  <c r="Q314" i="274"/>
  <c r="R314" i="274"/>
  <c r="V314" i="274"/>
  <c r="W314" i="274"/>
  <c r="Y314" i="274"/>
  <c r="Z314" i="274"/>
  <c r="U341" i="274"/>
  <c r="K341" i="274"/>
  <c r="B320" i="274"/>
  <c r="C320" i="274"/>
  <c r="D320" i="274"/>
  <c r="E320" i="274"/>
  <c r="V360" i="274"/>
  <c r="L360" i="274"/>
  <c r="G320" i="274"/>
  <c r="G366" i="274"/>
  <c r="AA341" i="274"/>
  <c r="R341" i="274"/>
  <c r="A321" i="274"/>
  <c r="C321" i="274"/>
  <c r="D321" i="274"/>
  <c r="E321" i="274"/>
  <c r="F321" i="274"/>
  <c r="G321" i="274"/>
  <c r="H321" i="274"/>
  <c r="I321" i="274"/>
  <c r="J321" i="274"/>
  <c r="K321" i="274"/>
  <c r="L321" i="274"/>
  <c r="M321" i="274"/>
  <c r="N321" i="274"/>
  <c r="O321" i="274"/>
  <c r="P321" i="274"/>
  <c r="Q321" i="274"/>
  <c r="R321" i="274"/>
  <c r="S321" i="274"/>
  <c r="T321" i="274"/>
  <c r="U321" i="274"/>
  <c r="V321" i="274"/>
  <c r="W321" i="274"/>
  <c r="X321" i="274"/>
  <c r="Y321" i="274"/>
  <c r="Z321" i="274"/>
  <c r="AA321" i="274"/>
  <c r="AB321" i="274"/>
  <c r="AC321" i="274"/>
  <c r="AD321" i="274"/>
  <c r="AE321" i="274"/>
  <c r="A322" i="274"/>
  <c r="D322" i="274"/>
  <c r="E322" i="274"/>
  <c r="F322" i="274"/>
  <c r="A323" i="274"/>
  <c r="D323" i="274"/>
  <c r="E323" i="274"/>
  <c r="F323" i="274"/>
  <c r="A324" i="274"/>
  <c r="D324" i="274"/>
  <c r="E324" i="274"/>
  <c r="F324" i="274"/>
  <c r="A325" i="274"/>
  <c r="D325" i="274"/>
  <c r="E325" i="274"/>
  <c r="F325" i="274"/>
  <c r="A326" i="274"/>
  <c r="D326" i="274"/>
  <c r="E326" i="274"/>
  <c r="F326" i="274"/>
  <c r="A327" i="274"/>
  <c r="D327" i="274"/>
  <c r="E327" i="274"/>
  <c r="F327" i="274"/>
  <c r="A328" i="274"/>
  <c r="D328" i="274"/>
  <c r="E328" i="274"/>
  <c r="F328" i="274"/>
  <c r="A329" i="274"/>
  <c r="D329" i="274"/>
  <c r="E329" i="274"/>
  <c r="F329" i="274"/>
  <c r="A330" i="274"/>
  <c r="D330" i="274"/>
  <c r="E330" i="274"/>
  <c r="F330" i="274"/>
  <c r="A331" i="274"/>
  <c r="D331" i="274"/>
  <c r="E331" i="274"/>
  <c r="F331" i="274"/>
  <c r="A332" i="274"/>
  <c r="D332" i="274"/>
  <c r="E332" i="274"/>
  <c r="F332" i="274"/>
  <c r="A333" i="274"/>
  <c r="D333" i="274"/>
  <c r="E333" i="274"/>
  <c r="F333" i="274"/>
  <c r="A334" i="274"/>
  <c r="D334" i="274"/>
  <c r="E334" i="274"/>
  <c r="F334" i="274"/>
  <c r="A335" i="274"/>
  <c r="D335" i="274"/>
  <c r="E335" i="274"/>
  <c r="F335" i="274"/>
  <c r="A336" i="274"/>
  <c r="D336" i="274"/>
  <c r="E336" i="274"/>
  <c r="F336" i="274"/>
  <c r="A337" i="274"/>
  <c r="B337" i="274"/>
  <c r="C337" i="274"/>
  <c r="D337" i="274"/>
  <c r="E337" i="274"/>
  <c r="F337" i="274"/>
  <c r="G337" i="274"/>
  <c r="A338" i="274"/>
  <c r="D338" i="274"/>
  <c r="E338" i="274"/>
  <c r="F338" i="274"/>
  <c r="A339" i="274"/>
  <c r="D339" i="274"/>
  <c r="E339" i="274"/>
  <c r="F339" i="274"/>
  <c r="U342" i="274"/>
  <c r="K342" i="274"/>
  <c r="C342" i="274"/>
  <c r="U343" i="274"/>
  <c r="K343" i="274"/>
  <c r="C343" i="274"/>
  <c r="V343" i="274"/>
  <c r="L343" i="274"/>
  <c r="X343" i="274"/>
  <c r="N343" i="274"/>
  <c r="U344" i="274"/>
  <c r="K344" i="274"/>
  <c r="C344" i="274"/>
  <c r="V344" i="274"/>
  <c r="L344" i="274"/>
  <c r="W344" i="274"/>
  <c r="M344" i="274"/>
  <c r="X344" i="274"/>
  <c r="N344" i="274"/>
  <c r="U345" i="274"/>
  <c r="K345" i="274"/>
  <c r="C345" i="274"/>
  <c r="W345" i="274"/>
  <c r="M345" i="274"/>
  <c r="U346" i="274"/>
  <c r="K346" i="274"/>
  <c r="C346" i="274"/>
  <c r="U347" i="274"/>
  <c r="K347" i="274"/>
  <c r="C347" i="274"/>
  <c r="W347" i="274"/>
  <c r="M347" i="274"/>
  <c r="U348" i="274"/>
  <c r="K348" i="274"/>
  <c r="C348" i="274"/>
  <c r="U349" i="274"/>
  <c r="K349" i="274"/>
  <c r="C349" i="274"/>
  <c r="W349" i="274"/>
  <c r="M349" i="274"/>
  <c r="U350" i="274"/>
  <c r="K350" i="274"/>
  <c r="C350" i="274"/>
  <c r="U351" i="274"/>
  <c r="K351" i="274"/>
  <c r="W351" i="274"/>
  <c r="M351" i="274"/>
  <c r="U352" i="274"/>
  <c r="K352" i="274"/>
  <c r="V352" i="274"/>
  <c r="L352" i="274"/>
  <c r="X352" i="274"/>
  <c r="N352" i="274"/>
  <c r="U353" i="274"/>
  <c r="K353" i="274"/>
  <c r="V353" i="274"/>
  <c r="L353" i="274"/>
  <c r="W353" i="274"/>
  <c r="M353" i="274"/>
  <c r="X353" i="274"/>
  <c r="N353" i="274"/>
  <c r="U354" i="274"/>
  <c r="K354" i="274"/>
  <c r="V354" i="274"/>
  <c r="L354" i="274"/>
  <c r="X354" i="274"/>
  <c r="N354" i="274"/>
  <c r="U355" i="274"/>
  <c r="K355" i="274"/>
  <c r="V355" i="274"/>
  <c r="L355" i="274"/>
  <c r="W355" i="274"/>
  <c r="M355" i="274"/>
  <c r="X355" i="274"/>
  <c r="N355" i="274"/>
  <c r="U356" i="274"/>
  <c r="K356" i="274"/>
  <c r="V356" i="274"/>
  <c r="L356" i="274"/>
  <c r="X356" i="274"/>
  <c r="N356" i="274"/>
  <c r="U357" i="274"/>
  <c r="K357" i="274"/>
  <c r="V357" i="274"/>
  <c r="L357" i="274"/>
  <c r="W357" i="274"/>
  <c r="M357" i="274"/>
  <c r="X357" i="274"/>
  <c r="N357" i="274"/>
  <c r="U358" i="274"/>
  <c r="K358" i="274"/>
  <c r="W358" i="274"/>
  <c r="M358" i="274"/>
  <c r="U359" i="274"/>
  <c r="K359" i="274"/>
  <c r="U360" i="274"/>
  <c r="K360" i="274"/>
  <c r="C360" i="274"/>
  <c r="Y360" i="274"/>
  <c r="P360" i="274"/>
  <c r="F360" i="274"/>
  <c r="Z360" i="274"/>
  <c r="Q360" i="274"/>
  <c r="B366" i="274"/>
  <c r="C366" i="274"/>
  <c r="D366" i="274"/>
  <c r="E366" i="274"/>
  <c r="A367" i="274"/>
  <c r="C367" i="274"/>
  <c r="H367" i="274"/>
  <c r="I367" i="274"/>
  <c r="J367" i="274"/>
  <c r="K367" i="274"/>
  <c r="L367" i="274"/>
  <c r="M367" i="274"/>
  <c r="N367" i="274"/>
  <c r="O367" i="274"/>
  <c r="P367" i="274"/>
  <c r="Q367" i="274"/>
  <c r="R367" i="274"/>
  <c r="S367" i="274"/>
  <c r="T367" i="274"/>
  <c r="U367" i="274"/>
  <c r="V367" i="274"/>
  <c r="W367" i="274"/>
  <c r="X367" i="274"/>
  <c r="Y367" i="274"/>
  <c r="Z367" i="274"/>
  <c r="AA367" i="274"/>
  <c r="AB367" i="274"/>
  <c r="AC367" i="274"/>
  <c r="AD367" i="274"/>
  <c r="AE367" i="274"/>
  <c r="A368" i="274"/>
  <c r="D368" i="274"/>
  <c r="E368" i="274"/>
  <c r="F368" i="274"/>
  <c r="A369" i="274"/>
  <c r="D369" i="274"/>
  <c r="E369" i="274"/>
  <c r="F369" i="274"/>
  <c r="A370" i="274"/>
  <c r="D370" i="274"/>
  <c r="E370" i="274"/>
  <c r="F370" i="274"/>
  <c r="A371" i="274"/>
  <c r="D371" i="274"/>
  <c r="E371" i="274"/>
  <c r="F371" i="274"/>
  <c r="A372" i="274"/>
  <c r="D372" i="274"/>
  <c r="E372" i="274"/>
  <c r="F372" i="274"/>
  <c r="A373" i="274"/>
  <c r="D373" i="274"/>
  <c r="E373" i="274"/>
  <c r="F373" i="274"/>
  <c r="A374" i="274"/>
  <c r="D374" i="274"/>
  <c r="E374" i="274"/>
  <c r="F374" i="274"/>
  <c r="A375" i="274"/>
  <c r="D375" i="274"/>
  <c r="E375" i="274"/>
  <c r="F375" i="274"/>
  <c r="A376" i="274"/>
  <c r="D376" i="274"/>
  <c r="E376" i="274"/>
  <c r="F376" i="274"/>
  <c r="D377" i="274"/>
  <c r="E377" i="274"/>
  <c r="F377" i="274"/>
  <c r="D378" i="274"/>
  <c r="E378" i="274"/>
  <c r="F378" i="274"/>
  <c r="D379" i="274"/>
  <c r="E379" i="274"/>
  <c r="F379" i="274"/>
  <c r="B383" i="274"/>
  <c r="F383" i="274"/>
  <c r="N383" i="274"/>
  <c r="V384" i="274"/>
  <c r="D385" i="274"/>
  <c r="E385" i="274"/>
  <c r="V385" i="274"/>
  <c r="W385" i="274"/>
  <c r="D386" i="274"/>
  <c r="E386" i="274"/>
  <c r="V386" i="274"/>
  <c r="W386" i="274"/>
  <c r="D387" i="274"/>
  <c r="E387" i="274"/>
  <c r="V387" i="274"/>
  <c r="W387" i="274"/>
  <c r="D388" i="274"/>
  <c r="E388" i="274"/>
  <c r="V388" i="274"/>
  <c r="W388" i="274"/>
  <c r="D389" i="274"/>
  <c r="E389" i="274"/>
  <c r="V389" i="274"/>
  <c r="W389" i="274"/>
  <c r="D390" i="274"/>
  <c r="E390" i="274"/>
  <c r="V390" i="274"/>
  <c r="W390" i="274"/>
  <c r="D391" i="274"/>
  <c r="E391" i="274"/>
  <c r="V391" i="274"/>
  <c r="W391" i="274"/>
  <c r="D392" i="274"/>
  <c r="E392" i="274"/>
  <c r="V392" i="274"/>
  <c r="W392" i="274"/>
  <c r="D393" i="274"/>
  <c r="E393" i="274"/>
  <c r="V393" i="274"/>
  <c r="W393" i="274"/>
  <c r="D394" i="274"/>
  <c r="E394" i="274"/>
  <c r="V394" i="274"/>
  <c r="W394" i="274"/>
  <c r="D395" i="274"/>
  <c r="E395" i="274"/>
  <c r="V395" i="274"/>
  <c r="W395" i="274"/>
  <c r="D396" i="274"/>
  <c r="E396" i="274"/>
  <c r="V396" i="274"/>
  <c r="W396" i="274"/>
  <c r="D397" i="274"/>
  <c r="E397" i="274"/>
  <c r="V397" i="274"/>
  <c r="W397" i="274"/>
  <c r="D398" i="274"/>
  <c r="E398" i="274"/>
  <c r="V398" i="274"/>
  <c r="W398" i="274"/>
  <c r="D399" i="274"/>
  <c r="E399" i="274"/>
  <c r="V399" i="274"/>
  <c r="W399" i="274"/>
  <c r="D400" i="274"/>
  <c r="E400" i="274"/>
  <c r="V400" i="274"/>
  <c r="W400" i="274"/>
  <c r="D401" i="274"/>
  <c r="E401" i="274"/>
  <c r="V401" i="274"/>
  <c r="W401" i="274"/>
  <c r="D402" i="274"/>
  <c r="E402" i="274"/>
  <c r="V402" i="274"/>
  <c r="W402" i="274"/>
  <c r="N404" i="274"/>
  <c r="O404" i="274"/>
  <c r="J1" i="261"/>
  <c r="M1" i="261"/>
  <c r="E26" i="261"/>
  <c r="C2" i="261"/>
  <c r="M47" i="261"/>
  <c r="C3" i="261"/>
  <c r="AD1" i="261"/>
  <c r="B2" i="261"/>
  <c r="F26" i="261"/>
  <c r="D2" i="261"/>
  <c r="E2" i="261"/>
  <c r="F2" i="261"/>
  <c r="J2" i="261"/>
  <c r="M2" i="261"/>
  <c r="AD2" i="261"/>
  <c r="B3" i="261"/>
  <c r="L47" i="261"/>
  <c r="D3" i="261"/>
  <c r="I26" i="261"/>
  <c r="E3" i="261"/>
  <c r="F3" i="261"/>
  <c r="J3" i="261"/>
  <c r="M3" i="261"/>
  <c r="AD3" i="261"/>
  <c r="A8" i="261"/>
  <c r="B8" i="261"/>
  <c r="G8" i="261"/>
  <c r="H8" i="261"/>
  <c r="X8" i="261"/>
  <c r="Y8" i="261"/>
  <c r="Z8" i="261"/>
  <c r="AA8" i="261"/>
  <c r="AB8" i="261"/>
  <c r="AC8" i="261"/>
  <c r="AD8" i="261"/>
  <c r="A9" i="261"/>
  <c r="B9" i="261"/>
  <c r="G9" i="261"/>
  <c r="Y9" i="261"/>
  <c r="H9" i="261"/>
  <c r="X9" i="261"/>
  <c r="Z9" i="261"/>
  <c r="AA9" i="261"/>
  <c r="AB9" i="261"/>
  <c r="AC9" i="261"/>
  <c r="AD9" i="261"/>
  <c r="A10" i="261"/>
  <c r="B10" i="261"/>
  <c r="G10" i="261"/>
  <c r="H10" i="261"/>
  <c r="X10" i="261"/>
  <c r="Y10" i="261"/>
  <c r="Z10" i="261"/>
  <c r="AA10" i="261"/>
  <c r="AB10" i="261"/>
  <c r="AC10" i="261"/>
  <c r="AD10" i="261"/>
  <c r="A11" i="261"/>
  <c r="B11" i="261"/>
  <c r="G11" i="261"/>
  <c r="Y11" i="261"/>
  <c r="H11" i="261"/>
  <c r="X11" i="261"/>
  <c r="Z11" i="261"/>
  <c r="AA11" i="261"/>
  <c r="AB11" i="261"/>
  <c r="AC11" i="261"/>
  <c r="AD11" i="261"/>
  <c r="A12" i="261"/>
  <c r="B12" i="261"/>
  <c r="G12" i="261"/>
  <c r="H12" i="261"/>
  <c r="H13" i="261"/>
  <c r="H14" i="261"/>
  <c r="H15" i="261"/>
  <c r="H16" i="261"/>
  <c r="H17" i="261"/>
  <c r="H18" i="261"/>
  <c r="H19" i="261"/>
  <c r="H20" i="261"/>
  <c r="H21" i="261"/>
  <c r="H22" i="261"/>
  <c r="H23" i="261"/>
  <c r="H24" i="261"/>
  <c r="H25" i="261"/>
  <c r="H26" i="261"/>
  <c r="X12" i="261"/>
  <c r="Y12" i="261"/>
  <c r="Z12" i="261"/>
  <c r="AA12" i="261"/>
  <c r="AB12" i="261"/>
  <c r="AC12" i="261"/>
  <c r="AD12" i="261"/>
  <c r="A13" i="261"/>
  <c r="B13" i="261"/>
  <c r="G13" i="261"/>
  <c r="Y13" i="261"/>
  <c r="X13" i="261"/>
  <c r="Z13" i="261"/>
  <c r="AA13" i="261"/>
  <c r="AB13" i="261"/>
  <c r="AC13" i="261"/>
  <c r="AD13" i="261"/>
  <c r="A14" i="261"/>
  <c r="B14" i="261"/>
  <c r="G14" i="261"/>
  <c r="X14" i="261"/>
  <c r="Y14" i="261"/>
  <c r="Z14" i="261"/>
  <c r="AA14" i="261"/>
  <c r="AB14" i="261"/>
  <c r="AC14" i="261"/>
  <c r="AD14" i="261"/>
  <c r="A15" i="261"/>
  <c r="B15" i="261"/>
  <c r="G15" i="261"/>
  <c r="Y15" i="261"/>
  <c r="X15" i="261"/>
  <c r="Z15" i="261"/>
  <c r="AA15" i="261"/>
  <c r="AB15" i="261"/>
  <c r="AC15" i="261"/>
  <c r="AD15" i="261"/>
  <c r="A16" i="261"/>
  <c r="B16" i="261"/>
  <c r="G16" i="261"/>
  <c r="X16" i="261"/>
  <c r="Y16" i="261"/>
  <c r="Z16" i="261"/>
  <c r="AA16" i="261"/>
  <c r="AB16" i="261"/>
  <c r="AC16" i="261"/>
  <c r="AD16" i="261"/>
  <c r="A17" i="261"/>
  <c r="B17" i="261"/>
  <c r="G17" i="261"/>
  <c r="Y17" i="261"/>
  <c r="X17" i="261"/>
  <c r="Z17" i="261"/>
  <c r="AA17" i="261"/>
  <c r="AB17" i="261"/>
  <c r="AC17" i="261"/>
  <c r="AD17" i="261"/>
  <c r="A18" i="261"/>
  <c r="B18" i="261"/>
  <c r="G18" i="261"/>
  <c r="X18" i="261"/>
  <c r="Y18" i="261"/>
  <c r="Z18" i="261"/>
  <c r="AA18" i="261"/>
  <c r="AB18" i="261"/>
  <c r="AC18" i="261"/>
  <c r="AD18" i="261"/>
  <c r="A19" i="261"/>
  <c r="B19" i="261"/>
  <c r="G19" i="261"/>
  <c r="Y19" i="261"/>
  <c r="X19" i="261"/>
  <c r="Z19" i="261"/>
  <c r="AA19" i="261"/>
  <c r="AB19" i="261"/>
  <c r="AC19" i="261"/>
  <c r="AD19" i="261"/>
  <c r="A20" i="261"/>
  <c r="B20" i="261"/>
  <c r="G20" i="261"/>
  <c r="X20" i="261"/>
  <c r="Y20" i="261"/>
  <c r="Z20" i="261"/>
  <c r="AA20" i="261"/>
  <c r="AB20" i="261"/>
  <c r="AC20" i="261"/>
  <c r="AD20" i="261"/>
  <c r="A21" i="261"/>
  <c r="B21" i="261"/>
  <c r="G21" i="261"/>
  <c r="Y21" i="261"/>
  <c r="X21" i="261"/>
  <c r="Z21" i="261"/>
  <c r="AA21" i="261"/>
  <c r="AB21" i="261"/>
  <c r="AC21" i="261"/>
  <c r="AD21" i="261"/>
  <c r="A22" i="261"/>
  <c r="B22" i="261"/>
  <c r="G22" i="261"/>
  <c r="X22" i="261"/>
  <c r="Y22" i="261"/>
  <c r="Z22" i="261"/>
  <c r="AA22" i="261"/>
  <c r="AB22" i="261"/>
  <c r="AC22" i="261"/>
  <c r="AD22" i="261"/>
  <c r="A23" i="261"/>
  <c r="B23" i="261"/>
  <c r="G23" i="261"/>
  <c r="Y23" i="261"/>
  <c r="X23" i="261"/>
  <c r="Z23" i="261"/>
  <c r="AA23" i="261"/>
  <c r="AB23" i="261"/>
  <c r="AC23" i="261"/>
  <c r="AD23" i="261"/>
  <c r="A24" i="261"/>
  <c r="B24" i="261"/>
  <c r="G24" i="261"/>
  <c r="X24" i="261"/>
  <c r="Y24" i="261"/>
  <c r="Z24" i="261"/>
  <c r="AA24" i="261"/>
  <c r="AB24" i="261"/>
  <c r="AC24" i="261"/>
  <c r="AD24" i="261"/>
  <c r="A25" i="261"/>
  <c r="B25" i="261"/>
  <c r="G25" i="261"/>
  <c r="Y25" i="261"/>
  <c r="X25" i="261"/>
  <c r="Z25" i="261"/>
  <c r="AA25" i="261"/>
  <c r="AB25" i="261"/>
  <c r="AC25" i="261"/>
  <c r="AD25" i="261"/>
  <c r="D26" i="261"/>
  <c r="AC26" i="261"/>
  <c r="G26" i="261"/>
  <c r="Y26" i="261"/>
  <c r="J26" i="261"/>
  <c r="K26" i="261"/>
  <c r="L26" i="261"/>
  <c r="M26" i="261"/>
  <c r="N26" i="261"/>
  <c r="O26" i="261"/>
  <c r="P26" i="261"/>
  <c r="Q26" i="261"/>
  <c r="R26" i="261"/>
  <c r="S26" i="261"/>
  <c r="T26" i="261"/>
  <c r="AA26" i="261"/>
  <c r="U26" i="261"/>
  <c r="V26" i="261"/>
  <c r="W26" i="261"/>
  <c r="X26" i="261"/>
  <c r="Z26" i="261"/>
  <c r="AB26" i="261"/>
  <c r="AD26" i="261"/>
  <c r="M27" i="261"/>
  <c r="A29" i="261"/>
  <c r="B29" i="261"/>
  <c r="Q29" i="261"/>
  <c r="Y29" i="261"/>
  <c r="AA29" i="261"/>
  <c r="AB29" i="261"/>
  <c r="AC29" i="261"/>
  <c r="AD29" i="261"/>
  <c r="A30" i="261"/>
  <c r="B30" i="261"/>
  <c r="Q30" i="261"/>
  <c r="Y30" i="261"/>
  <c r="AA30" i="261"/>
  <c r="AB30" i="261"/>
  <c r="AC30" i="261"/>
  <c r="AD30" i="261"/>
  <c r="A31" i="261"/>
  <c r="B31" i="261"/>
  <c r="Q31" i="261"/>
  <c r="Y31" i="261"/>
  <c r="AA31" i="261"/>
  <c r="AB31" i="261"/>
  <c r="AC31" i="261"/>
  <c r="AD31" i="261"/>
  <c r="A32" i="261"/>
  <c r="B32" i="261"/>
  <c r="Q32" i="261"/>
  <c r="Y32" i="261"/>
  <c r="AA32" i="261"/>
  <c r="AB32" i="261"/>
  <c r="AC32" i="261"/>
  <c r="AD32" i="261"/>
  <c r="A33" i="261"/>
  <c r="B33" i="261"/>
  <c r="Q33" i="261"/>
  <c r="Y33" i="261"/>
  <c r="AA33" i="261"/>
  <c r="AB33" i="261"/>
  <c r="AC33" i="261"/>
  <c r="AD33" i="261"/>
  <c r="A34" i="261"/>
  <c r="B34" i="261"/>
  <c r="Q34" i="261"/>
  <c r="Q35" i="261"/>
  <c r="Q36" i="261"/>
  <c r="Q37" i="261"/>
  <c r="Q38" i="261"/>
  <c r="Q39" i="261"/>
  <c r="Q40" i="261"/>
  <c r="Q41" i="261"/>
  <c r="Q42" i="261"/>
  <c r="Q43" i="261"/>
  <c r="Q44" i="261"/>
  <c r="Q45" i="261"/>
  <c r="Q46" i="261"/>
  <c r="Q47" i="261"/>
  <c r="Y34" i="261"/>
  <c r="AA34" i="261"/>
  <c r="AB34" i="261"/>
  <c r="AC34" i="261"/>
  <c r="AD34" i="261"/>
  <c r="A35" i="261"/>
  <c r="B35" i="261"/>
  <c r="Y35" i="261"/>
  <c r="AA35" i="261"/>
  <c r="AB35" i="261"/>
  <c r="AC35" i="261"/>
  <c r="AD35" i="261"/>
  <c r="A36" i="261"/>
  <c r="B36" i="261"/>
  <c r="Y36" i="261"/>
  <c r="AA36" i="261"/>
  <c r="AB36" i="261"/>
  <c r="AC36" i="261"/>
  <c r="AD36" i="261"/>
  <c r="A37" i="261"/>
  <c r="B37" i="261"/>
  <c r="Y37" i="261"/>
  <c r="AA37" i="261"/>
  <c r="AB37" i="261"/>
  <c r="AC37" i="261"/>
  <c r="AD37" i="261"/>
  <c r="A38" i="261"/>
  <c r="B38" i="261"/>
  <c r="Y38" i="261"/>
  <c r="AA38" i="261"/>
  <c r="AB38" i="261"/>
  <c r="AC38" i="261"/>
  <c r="AD38" i="261"/>
  <c r="A39" i="261"/>
  <c r="B39" i="261"/>
  <c r="Y39" i="261"/>
  <c r="AA39" i="261"/>
  <c r="AB39" i="261"/>
  <c r="AC39" i="261"/>
  <c r="AD39" i="261"/>
  <c r="A40" i="261"/>
  <c r="B40" i="261"/>
  <c r="Y40" i="261"/>
  <c r="AA40" i="261"/>
  <c r="AB40" i="261"/>
  <c r="AC40" i="261"/>
  <c r="AD40" i="261"/>
  <c r="A41" i="261"/>
  <c r="B41" i="261"/>
  <c r="Y41" i="261"/>
  <c r="AA41" i="261"/>
  <c r="AB41" i="261"/>
  <c r="AC41" i="261"/>
  <c r="AD41" i="261"/>
  <c r="A42" i="261"/>
  <c r="B42" i="261"/>
  <c r="Y42" i="261"/>
  <c r="AA42" i="261"/>
  <c r="AB42" i="261"/>
  <c r="AC42" i="261"/>
  <c r="AD42" i="261"/>
  <c r="A43" i="261"/>
  <c r="B43" i="261"/>
  <c r="Y43" i="261"/>
  <c r="AA43" i="261"/>
  <c r="AB43" i="261"/>
  <c r="AC43" i="261"/>
  <c r="AD43" i="261"/>
  <c r="A44" i="261"/>
  <c r="B44" i="261"/>
  <c r="Y44" i="261"/>
  <c r="AA44" i="261"/>
  <c r="AB44" i="261"/>
  <c r="AC44" i="261"/>
  <c r="AD44" i="261"/>
  <c r="A45" i="261"/>
  <c r="B45" i="261"/>
  <c r="Y45" i="261"/>
  <c r="AA45" i="261"/>
  <c r="AB45" i="261"/>
  <c r="AC45" i="261"/>
  <c r="AD45" i="261"/>
  <c r="A46" i="261"/>
  <c r="B46" i="261"/>
  <c r="Y46" i="261"/>
  <c r="AA46" i="261"/>
  <c r="AB46" i="261"/>
  <c r="AC46" i="261"/>
  <c r="AD46" i="261"/>
  <c r="D47" i="261"/>
  <c r="E47" i="261"/>
  <c r="F47" i="261"/>
  <c r="G47" i="261"/>
  <c r="AA47" i="261"/>
  <c r="H47" i="261"/>
  <c r="J47" i="261"/>
  <c r="P47" i="261"/>
  <c r="AC47" i="261"/>
  <c r="I47" i="261"/>
  <c r="K47" i="261"/>
  <c r="N47" i="261"/>
  <c r="O47" i="261"/>
  <c r="R47" i="261"/>
  <c r="S47" i="261"/>
  <c r="T47" i="261"/>
  <c r="U47" i="261"/>
  <c r="V47" i="261"/>
  <c r="W47" i="261"/>
  <c r="X47" i="261"/>
  <c r="Y47" i="261"/>
  <c r="Z47" i="261"/>
  <c r="AB47" i="261"/>
  <c r="AD47" i="261"/>
  <c r="AE47" i="261"/>
  <c r="A51" i="261"/>
  <c r="A72" i="261"/>
  <c r="A92" i="261"/>
  <c r="A112" i="261"/>
  <c r="A132" i="261"/>
  <c r="A152" i="261"/>
  <c r="A172" i="261"/>
  <c r="B51" i="261"/>
  <c r="AI51" i="261"/>
  <c r="D72" i="261"/>
  <c r="D92" i="261"/>
  <c r="E72" i="261"/>
  <c r="V72" i="261"/>
  <c r="F72" i="261"/>
  <c r="F92" i="261"/>
  <c r="G72" i="261"/>
  <c r="G92" i="261"/>
  <c r="H72" i="261"/>
  <c r="H92" i="261"/>
  <c r="I72" i="261"/>
  <c r="Z72" i="261"/>
  <c r="J72" i="261"/>
  <c r="J92" i="261"/>
  <c r="K72" i="261"/>
  <c r="K92" i="261"/>
  <c r="L72" i="261"/>
  <c r="L92" i="261"/>
  <c r="M72" i="261"/>
  <c r="AD72" i="261"/>
  <c r="N72" i="261"/>
  <c r="N92" i="261"/>
  <c r="O72" i="261"/>
  <c r="O92" i="261"/>
  <c r="P72" i="261"/>
  <c r="P92" i="261"/>
  <c r="Q72" i="261"/>
  <c r="AH72" i="261"/>
  <c r="R72" i="261"/>
  <c r="R92" i="261"/>
  <c r="V51" i="261"/>
  <c r="U72" i="261"/>
  <c r="W72" i="261"/>
  <c r="Y72" i="261"/>
  <c r="AA72" i="261"/>
  <c r="AC72" i="261"/>
  <c r="AE72" i="261"/>
  <c r="AG72" i="261"/>
  <c r="AI72" i="261"/>
  <c r="AC51" i="261"/>
  <c r="AD51" i="261"/>
  <c r="AE51" i="261"/>
  <c r="AF51" i="261"/>
  <c r="A52" i="261"/>
  <c r="B52" i="261"/>
  <c r="AI52" i="261"/>
  <c r="D73" i="261"/>
  <c r="D93" i="261"/>
  <c r="D113" i="261"/>
  <c r="E73" i="261"/>
  <c r="E93" i="261"/>
  <c r="E113" i="261"/>
  <c r="F73" i="261"/>
  <c r="F93" i="261"/>
  <c r="F113" i="261"/>
  <c r="G73" i="261"/>
  <c r="G93" i="261"/>
  <c r="X93" i="261"/>
  <c r="H73" i="261"/>
  <c r="H93" i="261"/>
  <c r="H113" i="261"/>
  <c r="I73" i="261"/>
  <c r="I93" i="261"/>
  <c r="I113" i="261"/>
  <c r="J73" i="261"/>
  <c r="J93" i="261"/>
  <c r="J113" i="261"/>
  <c r="K73" i="261"/>
  <c r="K93" i="261"/>
  <c r="AB93" i="261"/>
  <c r="L73" i="261"/>
  <c r="L93" i="261"/>
  <c r="L113" i="261"/>
  <c r="M73" i="261"/>
  <c r="M93" i="261"/>
  <c r="M113" i="261"/>
  <c r="N73" i="261"/>
  <c r="N93" i="261"/>
  <c r="N113" i="261"/>
  <c r="O73" i="261"/>
  <c r="O93" i="261"/>
  <c r="AF93" i="261"/>
  <c r="P73" i="261"/>
  <c r="P93" i="261"/>
  <c r="P113" i="261"/>
  <c r="Q73" i="261"/>
  <c r="Q93" i="261"/>
  <c r="Q113" i="261"/>
  <c r="R73" i="261"/>
  <c r="R93" i="261"/>
  <c r="R113" i="261"/>
  <c r="V52" i="261"/>
  <c r="U93" i="261"/>
  <c r="W93" i="261"/>
  <c r="Y93" i="261"/>
  <c r="AA93" i="261"/>
  <c r="AC93" i="261"/>
  <c r="AE93" i="261"/>
  <c r="AG93" i="261"/>
  <c r="AI93" i="261"/>
  <c r="U73" i="261"/>
  <c r="V73" i="261"/>
  <c r="W73" i="261"/>
  <c r="X73" i="261"/>
  <c r="Y73" i="261"/>
  <c r="Z73" i="261"/>
  <c r="AA73" i="261"/>
  <c r="AB73" i="261"/>
  <c r="AC73" i="261"/>
  <c r="AD73" i="261"/>
  <c r="AE73" i="261"/>
  <c r="AF73" i="261"/>
  <c r="AG73" i="261"/>
  <c r="AH73" i="261"/>
  <c r="AI73" i="261"/>
  <c r="AM73" i="261"/>
  <c r="Z52" i="261"/>
  <c r="AC52" i="261"/>
  <c r="AD52" i="261"/>
  <c r="AE52" i="261"/>
  <c r="AF52" i="261"/>
  <c r="A53" i="261"/>
  <c r="B53" i="261"/>
  <c r="D74" i="261"/>
  <c r="D94" i="261"/>
  <c r="E74" i="261"/>
  <c r="E94" i="261"/>
  <c r="F74" i="261"/>
  <c r="F94" i="261"/>
  <c r="G74" i="261"/>
  <c r="G94" i="261"/>
  <c r="H74" i="261"/>
  <c r="H94" i="261"/>
  <c r="I74" i="261"/>
  <c r="I94" i="261"/>
  <c r="J74" i="261"/>
  <c r="J94" i="261"/>
  <c r="K74" i="261"/>
  <c r="K94" i="261"/>
  <c r="L74" i="261"/>
  <c r="L94" i="261"/>
  <c r="M74" i="261"/>
  <c r="M94" i="261"/>
  <c r="N74" i="261"/>
  <c r="N94" i="261"/>
  <c r="O74" i="261"/>
  <c r="O94" i="261"/>
  <c r="P74" i="261"/>
  <c r="P94" i="261"/>
  <c r="Q74" i="261"/>
  <c r="Q94" i="261"/>
  <c r="R74" i="261"/>
  <c r="R94" i="261"/>
  <c r="V53" i="261"/>
  <c r="U74" i="261"/>
  <c r="W74" i="261"/>
  <c r="Y74" i="261"/>
  <c r="AA74" i="261"/>
  <c r="AC74" i="261"/>
  <c r="AE74" i="261"/>
  <c r="AG74" i="261"/>
  <c r="AI74" i="261"/>
  <c r="AC53" i="261"/>
  <c r="AD53" i="261"/>
  <c r="AE53" i="261"/>
  <c r="AF53" i="261"/>
  <c r="AI53" i="261"/>
  <c r="A54" i="261"/>
  <c r="B54" i="261"/>
  <c r="AI54" i="261"/>
  <c r="D75" i="261"/>
  <c r="D95" i="261"/>
  <c r="D115" i="261"/>
  <c r="E75" i="261"/>
  <c r="E95" i="261"/>
  <c r="E115" i="261"/>
  <c r="F75" i="261"/>
  <c r="F95" i="261"/>
  <c r="F115" i="261"/>
  <c r="G75" i="261"/>
  <c r="G95" i="261"/>
  <c r="G115" i="261"/>
  <c r="H75" i="261"/>
  <c r="H95" i="261"/>
  <c r="H115" i="261"/>
  <c r="I75" i="261"/>
  <c r="I95" i="261"/>
  <c r="I115" i="261"/>
  <c r="J75" i="261"/>
  <c r="J95" i="261"/>
  <c r="J115" i="261"/>
  <c r="K75" i="261"/>
  <c r="K95" i="261"/>
  <c r="K115" i="261"/>
  <c r="L75" i="261"/>
  <c r="L95" i="261"/>
  <c r="L115" i="261"/>
  <c r="M75" i="261"/>
  <c r="M95" i="261"/>
  <c r="M115" i="261"/>
  <c r="N75" i="261"/>
  <c r="N95" i="261"/>
  <c r="N115" i="261"/>
  <c r="O75" i="261"/>
  <c r="O95" i="261"/>
  <c r="O115" i="261"/>
  <c r="P75" i="261"/>
  <c r="P95" i="261"/>
  <c r="P115" i="261"/>
  <c r="Q75" i="261"/>
  <c r="Q95" i="261"/>
  <c r="Q115" i="261"/>
  <c r="R75" i="261"/>
  <c r="R95" i="261"/>
  <c r="R115" i="261"/>
  <c r="V54" i="261"/>
  <c r="U95" i="261"/>
  <c r="W95" i="261"/>
  <c r="Y95" i="261"/>
  <c r="AA95" i="261"/>
  <c r="AC95" i="261"/>
  <c r="AE95" i="261"/>
  <c r="AG95" i="261"/>
  <c r="AI95" i="261"/>
  <c r="U75" i="261"/>
  <c r="V75" i="261"/>
  <c r="W75" i="261"/>
  <c r="X75" i="261"/>
  <c r="Y75" i="261"/>
  <c r="Z75" i="261"/>
  <c r="AA75" i="261"/>
  <c r="AB75" i="261"/>
  <c r="AC75" i="261"/>
  <c r="AD75" i="261"/>
  <c r="AE75" i="261"/>
  <c r="AF75" i="261"/>
  <c r="AG75" i="261"/>
  <c r="AH75" i="261"/>
  <c r="AI75" i="261"/>
  <c r="AM75" i="261"/>
  <c r="Z54" i="261"/>
  <c r="AC54" i="261"/>
  <c r="AD54" i="261"/>
  <c r="AE54" i="261"/>
  <c r="AF54" i="261"/>
  <c r="A55" i="261"/>
  <c r="B55" i="261"/>
  <c r="D76" i="261"/>
  <c r="D96" i="261"/>
  <c r="E76" i="261"/>
  <c r="V76" i="261"/>
  <c r="F76" i="261"/>
  <c r="F96" i="261"/>
  <c r="G76" i="261"/>
  <c r="G96" i="261"/>
  <c r="H76" i="261"/>
  <c r="H96" i="261"/>
  <c r="I76" i="261"/>
  <c r="Z76" i="261"/>
  <c r="J76" i="261"/>
  <c r="J96" i="261"/>
  <c r="K76" i="261"/>
  <c r="K96" i="261"/>
  <c r="L76" i="261"/>
  <c r="L96" i="261"/>
  <c r="M76" i="261"/>
  <c r="AD76" i="261"/>
  <c r="N76" i="261"/>
  <c r="N96" i="261"/>
  <c r="O76" i="261"/>
  <c r="O96" i="261"/>
  <c r="P76" i="261"/>
  <c r="P96" i="261"/>
  <c r="Q76" i="261"/>
  <c r="AH76" i="261"/>
  <c r="R76" i="261"/>
  <c r="R96" i="261"/>
  <c r="V55" i="261"/>
  <c r="U76" i="261"/>
  <c r="W76" i="261"/>
  <c r="Y76" i="261"/>
  <c r="AA76" i="261"/>
  <c r="AC76" i="261"/>
  <c r="AE76" i="261"/>
  <c r="AG76" i="261"/>
  <c r="AI76" i="261"/>
  <c r="AC55" i="261"/>
  <c r="AD55" i="261"/>
  <c r="AE55" i="261"/>
  <c r="AF55" i="261"/>
  <c r="AI55" i="261"/>
  <c r="A56" i="261"/>
  <c r="B56" i="261"/>
  <c r="AI56" i="261"/>
  <c r="D77" i="261"/>
  <c r="D97" i="261"/>
  <c r="D117" i="261"/>
  <c r="E77" i="261"/>
  <c r="E97" i="261"/>
  <c r="E117" i="261"/>
  <c r="F77" i="261"/>
  <c r="F97" i="261"/>
  <c r="F117" i="261"/>
  <c r="G77" i="261"/>
  <c r="G97" i="261"/>
  <c r="X97" i="261"/>
  <c r="H77" i="261"/>
  <c r="H97" i="261"/>
  <c r="H117" i="261"/>
  <c r="I77" i="261"/>
  <c r="I97" i="261"/>
  <c r="I117" i="261"/>
  <c r="J77" i="261"/>
  <c r="J97" i="261"/>
  <c r="J117" i="261"/>
  <c r="K77" i="261"/>
  <c r="K97" i="261"/>
  <c r="AB97" i="261"/>
  <c r="L77" i="261"/>
  <c r="L97" i="261"/>
  <c r="L117" i="261"/>
  <c r="M77" i="261"/>
  <c r="M97" i="261"/>
  <c r="M117" i="261"/>
  <c r="N77" i="261"/>
  <c r="N97" i="261"/>
  <c r="N117" i="261"/>
  <c r="O77" i="261"/>
  <c r="O97" i="261"/>
  <c r="AF97" i="261"/>
  <c r="P77" i="261"/>
  <c r="P97" i="261"/>
  <c r="P117" i="261"/>
  <c r="Q77" i="261"/>
  <c r="Q97" i="261"/>
  <c r="Q117" i="261"/>
  <c r="R77" i="261"/>
  <c r="R97" i="261"/>
  <c r="R117" i="261"/>
  <c r="V56" i="261"/>
  <c r="U97" i="261"/>
  <c r="W97" i="261"/>
  <c r="Y97" i="261"/>
  <c r="AA97" i="261"/>
  <c r="AC97" i="261"/>
  <c r="AE97" i="261"/>
  <c r="AG97" i="261"/>
  <c r="AI97" i="261"/>
  <c r="U77" i="261"/>
  <c r="V77" i="261"/>
  <c r="W77" i="261"/>
  <c r="X77" i="261"/>
  <c r="Y77" i="261"/>
  <c r="Z77" i="261"/>
  <c r="AA77" i="261"/>
  <c r="AB77" i="261"/>
  <c r="AC77" i="261"/>
  <c r="AD77" i="261"/>
  <c r="AE77" i="261"/>
  <c r="AF77" i="261"/>
  <c r="AG77" i="261"/>
  <c r="AH77" i="261"/>
  <c r="AI77" i="261"/>
  <c r="AM77" i="261"/>
  <c r="Z56" i="261"/>
  <c r="AC56" i="261"/>
  <c r="AD56" i="261"/>
  <c r="AE56" i="261"/>
  <c r="AF56" i="261"/>
  <c r="A57" i="261"/>
  <c r="B57" i="261"/>
  <c r="D78" i="261"/>
  <c r="D98" i="261"/>
  <c r="E78" i="261"/>
  <c r="E98" i="261"/>
  <c r="F78" i="261"/>
  <c r="F98" i="261"/>
  <c r="G78" i="261"/>
  <c r="G98" i="261"/>
  <c r="H78" i="261"/>
  <c r="H98" i="261"/>
  <c r="I78" i="261"/>
  <c r="I98" i="261"/>
  <c r="J78" i="261"/>
  <c r="J98" i="261"/>
  <c r="K78" i="261"/>
  <c r="K98" i="261"/>
  <c r="L78" i="261"/>
  <c r="L98" i="261"/>
  <c r="M78" i="261"/>
  <c r="M98" i="261"/>
  <c r="N78" i="261"/>
  <c r="N98" i="261"/>
  <c r="O78" i="261"/>
  <c r="O98" i="261"/>
  <c r="P78" i="261"/>
  <c r="P98" i="261"/>
  <c r="Q78" i="261"/>
  <c r="Q98" i="261"/>
  <c r="R78" i="261"/>
  <c r="R98" i="261"/>
  <c r="V57" i="261"/>
  <c r="U78" i="261"/>
  <c r="W78" i="261"/>
  <c r="Y78" i="261"/>
  <c r="AA78" i="261"/>
  <c r="AC78" i="261"/>
  <c r="AE78" i="261"/>
  <c r="AG78" i="261"/>
  <c r="AI78" i="261"/>
  <c r="AC57" i="261"/>
  <c r="AD57" i="261"/>
  <c r="AE57" i="261"/>
  <c r="AF57" i="261"/>
  <c r="AH57" i="261"/>
  <c r="AI57" i="261"/>
  <c r="A58" i="261"/>
  <c r="B58" i="261"/>
  <c r="AI58" i="261"/>
  <c r="D79" i="261"/>
  <c r="D99" i="261"/>
  <c r="D119" i="261"/>
  <c r="E79" i="261"/>
  <c r="E99" i="261"/>
  <c r="E119" i="261"/>
  <c r="F79" i="261"/>
  <c r="F99" i="261"/>
  <c r="F119" i="261"/>
  <c r="G79" i="261"/>
  <c r="G99" i="261"/>
  <c r="G119" i="261"/>
  <c r="H79" i="261"/>
  <c r="H99" i="261"/>
  <c r="H119" i="261"/>
  <c r="I79" i="261"/>
  <c r="I99" i="261"/>
  <c r="I119" i="261"/>
  <c r="J79" i="261"/>
  <c r="J99" i="261"/>
  <c r="J119" i="261"/>
  <c r="K79" i="261"/>
  <c r="K99" i="261"/>
  <c r="K119" i="261"/>
  <c r="L79" i="261"/>
  <c r="L99" i="261"/>
  <c r="L119" i="261"/>
  <c r="M79" i="261"/>
  <c r="M99" i="261"/>
  <c r="M119" i="261"/>
  <c r="N79" i="261"/>
  <c r="N99" i="261"/>
  <c r="N119" i="261"/>
  <c r="O79" i="261"/>
  <c r="O99" i="261"/>
  <c r="O119" i="261"/>
  <c r="P79" i="261"/>
  <c r="P99" i="261"/>
  <c r="P119" i="261"/>
  <c r="Q79" i="261"/>
  <c r="Q99" i="261"/>
  <c r="Q119" i="261"/>
  <c r="R79" i="261"/>
  <c r="R99" i="261"/>
  <c r="R119" i="261"/>
  <c r="V58" i="261"/>
  <c r="U99" i="261"/>
  <c r="W99" i="261"/>
  <c r="Y99" i="261"/>
  <c r="AA99" i="261"/>
  <c r="AC99" i="261"/>
  <c r="AE99" i="261"/>
  <c r="AG99" i="261"/>
  <c r="AI99" i="261"/>
  <c r="U79" i="261"/>
  <c r="V79" i="261"/>
  <c r="W79" i="261"/>
  <c r="X79" i="261"/>
  <c r="Y79" i="261"/>
  <c r="Z79" i="261"/>
  <c r="AA79" i="261"/>
  <c r="AB79" i="261"/>
  <c r="AC79" i="261"/>
  <c r="AD79" i="261"/>
  <c r="AE79" i="261"/>
  <c r="AF79" i="261"/>
  <c r="AG79" i="261"/>
  <c r="AH79" i="261"/>
  <c r="AI79" i="261"/>
  <c r="AM79" i="261"/>
  <c r="Z58" i="261"/>
  <c r="AC58" i="261"/>
  <c r="AD58" i="261"/>
  <c r="AE58" i="261"/>
  <c r="AF58" i="261"/>
  <c r="AH58" i="261"/>
  <c r="A59" i="261"/>
  <c r="B59" i="261"/>
  <c r="D80" i="261"/>
  <c r="D100" i="261"/>
  <c r="E80" i="261"/>
  <c r="V80" i="261"/>
  <c r="F80" i="261"/>
  <c r="F100" i="261"/>
  <c r="G80" i="261"/>
  <c r="G100" i="261"/>
  <c r="G120" i="261"/>
  <c r="G140" i="261"/>
  <c r="H80" i="261"/>
  <c r="H100" i="261"/>
  <c r="I80" i="261"/>
  <c r="Z80" i="261"/>
  <c r="J80" i="261"/>
  <c r="J100" i="261"/>
  <c r="K80" i="261"/>
  <c r="K100" i="261"/>
  <c r="K120" i="261"/>
  <c r="K140" i="261"/>
  <c r="L80" i="261"/>
  <c r="L100" i="261"/>
  <c r="M80" i="261"/>
  <c r="AD80" i="261"/>
  <c r="N80" i="261"/>
  <c r="N100" i="261"/>
  <c r="O80" i="261"/>
  <c r="O100" i="261"/>
  <c r="O120" i="261"/>
  <c r="O140" i="261"/>
  <c r="P80" i="261"/>
  <c r="P100" i="261"/>
  <c r="Q80" i="261"/>
  <c r="AH80" i="261"/>
  <c r="R80" i="261"/>
  <c r="R100" i="261"/>
  <c r="V59" i="261"/>
  <c r="X100" i="261"/>
  <c r="AB100" i="261"/>
  <c r="AF100" i="261"/>
  <c r="U80" i="261"/>
  <c r="W80" i="261"/>
  <c r="Y80" i="261"/>
  <c r="AA80" i="261"/>
  <c r="AC80" i="261"/>
  <c r="AE80" i="261"/>
  <c r="AG80" i="261"/>
  <c r="AI80" i="261"/>
  <c r="X120" i="261"/>
  <c r="AB120" i="261"/>
  <c r="AF120" i="261"/>
  <c r="AC59" i="261"/>
  <c r="AD59" i="261"/>
  <c r="AE59" i="261"/>
  <c r="AF59" i="261"/>
  <c r="AH59" i="261"/>
  <c r="AI59" i="261"/>
  <c r="A60" i="261"/>
  <c r="B60" i="261"/>
  <c r="D81" i="261"/>
  <c r="D101" i="261"/>
  <c r="D121" i="261"/>
  <c r="D141" i="261"/>
  <c r="E81" i="261"/>
  <c r="E101" i="261"/>
  <c r="E121" i="261"/>
  <c r="V121" i="261"/>
  <c r="F81" i="261"/>
  <c r="W81" i="261"/>
  <c r="F101" i="261"/>
  <c r="F121" i="261"/>
  <c r="F141" i="261"/>
  <c r="G81" i="261"/>
  <c r="G101" i="261"/>
  <c r="H81" i="261"/>
  <c r="H101" i="261"/>
  <c r="H121" i="261"/>
  <c r="H141" i="261"/>
  <c r="I81" i="261"/>
  <c r="I101" i="261"/>
  <c r="I121" i="261"/>
  <c r="Z121" i="261"/>
  <c r="J81" i="261"/>
  <c r="AA81" i="261"/>
  <c r="J101" i="261"/>
  <c r="J121" i="261"/>
  <c r="J141" i="261"/>
  <c r="K81" i="261"/>
  <c r="K101" i="261"/>
  <c r="L81" i="261"/>
  <c r="L101" i="261"/>
  <c r="L121" i="261"/>
  <c r="L141" i="261"/>
  <c r="M81" i="261"/>
  <c r="M101" i="261"/>
  <c r="M121" i="261"/>
  <c r="AD121" i="261"/>
  <c r="N81" i="261"/>
  <c r="AE81" i="261"/>
  <c r="N101" i="261"/>
  <c r="N121" i="261"/>
  <c r="N141" i="261"/>
  <c r="O81" i="261"/>
  <c r="O101" i="261"/>
  <c r="P81" i="261"/>
  <c r="P101" i="261"/>
  <c r="P121" i="261"/>
  <c r="P141" i="261"/>
  <c r="Q81" i="261"/>
  <c r="Q101" i="261"/>
  <c r="Q121" i="261"/>
  <c r="AH121" i="261"/>
  <c r="R81" i="261"/>
  <c r="AI81" i="261"/>
  <c r="R101" i="261"/>
  <c r="R121" i="261"/>
  <c r="R141" i="261"/>
  <c r="V60" i="261"/>
  <c r="V101" i="261"/>
  <c r="W101" i="261"/>
  <c r="Y101" i="261"/>
  <c r="AA101" i="261"/>
  <c r="AC101" i="261"/>
  <c r="AH101" i="261"/>
  <c r="U81" i="261"/>
  <c r="V81" i="261"/>
  <c r="X81" i="261"/>
  <c r="Y81" i="261"/>
  <c r="Z81" i="261"/>
  <c r="AB81" i="261"/>
  <c r="AC81" i="261"/>
  <c r="AD81" i="261"/>
  <c r="AF81" i="261"/>
  <c r="AG81" i="261"/>
  <c r="AH81" i="261"/>
  <c r="AM81" i="261"/>
  <c r="Z60" i="261"/>
  <c r="U121" i="261"/>
  <c r="W121" i="261"/>
  <c r="Y121" i="261"/>
  <c r="AA121" i="261"/>
  <c r="AE121" i="261"/>
  <c r="AG121" i="261"/>
  <c r="AC60" i="261"/>
  <c r="AD60" i="261"/>
  <c r="AE60" i="261"/>
  <c r="AF60" i="261"/>
  <c r="AI60" i="261"/>
  <c r="A61" i="261"/>
  <c r="B61" i="261"/>
  <c r="D82" i="261"/>
  <c r="D102" i="261"/>
  <c r="D122" i="261"/>
  <c r="E82" i="261"/>
  <c r="E102" i="261"/>
  <c r="F82" i="261"/>
  <c r="F102" i="261"/>
  <c r="F122" i="261"/>
  <c r="F142" i="261"/>
  <c r="G82" i="261"/>
  <c r="G102" i="261"/>
  <c r="G122" i="261"/>
  <c r="X122" i="261"/>
  <c r="H82" i="261"/>
  <c r="H102" i="261"/>
  <c r="H122" i="261"/>
  <c r="I82" i="261"/>
  <c r="I102" i="261"/>
  <c r="J82" i="261"/>
  <c r="J102" i="261"/>
  <c r="J122" i="261"/>
  <c r="J142" i="261"/>
  <c r="K82" i="261"/>
  <c r="K102" i="261"/>
  <c r="K122" i="261"/>
  <c r="AB122" i="261"/>
  <c r="L82" i="261"/>
  <c r="L102" i="261"/>
  <c r="L122" i="261"/>
  <c r="M82" i="261"/>
  <c r="M102" i="261"/>
  <c r="N82" i="261"/>
  <c r="N102" i="261"/>
  <c r="AE102" i="261"/>
  <c r="N122" i="261"/>
  <c r="N142" i="261"/>
  <c r="O82" i="261"/>
  <c r="O102" i="261"/>
  <c r="O122" i="261"/>
  <c r="AF122" i="261"/>
  <c r="P82" i="261"/>
  <c r="P102" i="261"/>
  <c r="P122" i="261"/>
  <c r="Q82" i="261"/>
  <c r="Q102" i="261"/>
  <c r="R82" i="261"/>
  <c r="R102" i="261"/>
  <c r="R122" i="261"/>
  <c r="AI122" i="261"/>
  <c r="V61" i="261"/>
  <c r="U102" i="261"/>
  <c r="W102" i="261"/>
  <c r="AA102" i="261"/>
  <c r="AB102" i="261"/>
  <c r="AC102" i="261"/>
  <c r="AG102" i="261"/>
  <c r="AI102" i="261"/>
  <c r="U82" i="261"/>
  <c r="V82" i="261"/>
  <c r="W82" i="261"/>
  <c r="X82" i="261"/>
  <c r="Y82" i="261"/>
  <c r="Z82" i="261"/>
  <c r="AA82" i="261"/>
  <c r="AB82" i="261"/>
  <c r="AC82" i="261"/>
  <c r="AD82" i="261"/>
  <c r="AE82" i="261"/>
  <c r="AF82" i="261"/>
  <c r="AG82" i="261"/>
  <c r="AH82" i="261"/>
  <c r="AI82" i="261"/>
  <c r="AM82" i="261"/>
  <c r="Z61" i="261"/>
  <c r="AA122" i="261"/>
  <c r="AE122" i="261"/>
  <c r="AC61" i="261"/>
  <c r="AD61" i="261"/>
  <c r="AE61" i="261"/>
  <c r="AF61" i="261"/>
  <c r="AI61" i="261"/>
  <c r="A62" i="261"/>
  <c r="B62" i="261"/>
  <c r="D83" i="261"/>
  <c r="D103" i="261"/>
  <c r="E83" i="261"/>
  <c r="E103" i="261"/>
  <c r="E123" i="261"/>
  <c r="E143" i="261"/>
  <c r="F83" i="261"/>
  <c r="F103" i="261"/>
  <c r="G83" i="261"/>
  <c r="G103" i="261"/>
  <c r="X103" i="261"/>
  <c r="G123" i="261"/>
  <c r="G143" i="261"/>
  <c r="H83" i="261"/>
  <c r="H103" i="261"/>
  <c r="I83" i="261"/>
  <c r="I103" i="261"/>
  <c r="I123" i="261"/>
  <c r="I143" i="261"/>
  <c r="J83" i="261"/>
  <c r="J103" i="261"/>
  <c r="K83" i="261"/>
  <c r="K103" i="261"/>
  <c r="AB103" i="261"/>
  <c r="K123" i="261"/>
  <c r="K143" i="261"/>
  <c r="L83" i="261"/>
  <c r="L103" i="261"/>
  <c r="M83" i="261"/>
  <c r="M103" i="261"/>
  <c r="M123" i="261"/>
  <c r="M143" i="261"/>
  <c r="N83" i="261"/>
  <c r="N103" i="261"/>
  <c r="O83" i="261"/>
  <c r="O103" i="261"/>
  <c r="AF103" i="261"/>
  <c r="O123" i="261"/>
  <c r="O143" i="261"/>
  <c r="P83" i="261"/>
  <c r="P103" i="261"/>
  <c r="Q83" i="261"/>
  <c r="Q103" i="261"/>
  <c r="Q123" i="261"/>
  <c r="Q143" i="261"/>
  <c r="R83" i="261"/>
  <c r="R103" i="261"/>
  <c r="V62" i="261"/>
  <c r="V103" i="261"/>
  <c r="Z103" i="261"/>
  <c r="AD103" i="261"/>
  <c r="AH103" i="261"/>
  <c r="U83" i="261"/>
  <c r="V83" i="261"/>
  <c r="X83" i="261"/>
  <c r="Y83" i="261"/>
  <c r="Z83" i="261"/>
  <c r="AB83" i="261"/>
  <c r="AC83" i="261"/>
  <c r="AD83" i="261"/>
  <c r="AF83" i="261"/>
  <c r="AG83" i="261"/>
  <c r="AH83" i="261"/>
  <c r="X123" i="261"/>
  <c r="AB123" i="261"/>
  <c r="AF123" i="261"/>
  <c r="AC62" i="261"/>
  <c r="AD62" i="261"/>
  <c r="AE62" i="261"/>
  <c r="AF62" i="261"/>
  <c r="AH62" i="261"/>
  <c r="AI62" i="261"/>
  <c r="A63" i="261"/>
  <c r="B63" i="261"/>
  <c r="D84" i="261"/>
  <c r="D104" i="261"/>
  <c r="D124" i="261"/>
  <c r="E84" i="261"/>
  <c r="E104" i="261"/>
  <c r="F84" i="261"/>
  <c r="F104" i="261"/>
  <c r="F124" i="261"/>
  <c r="G84" i="261"/>
  <c r="G104" i="261"/>
  <c r="H84" i="261"/>
  <c r="H104" i="261"/>
  <c r="H124" i="261"/>
  <c r="I84" i="261"/>
  <c r="I104" i="261"/>
  <c r="J84" i="261"/>
  <c r="J104" i="261"/>
  <c r="J124" i="261"/>
  <c r="K84" i="261"/>
  <c r="K104" i="261"/>
  <c r="L84" i="261"/>
  <c r="L104" i="261"/>
  <c r="L124" i="261"/>
  <c r="M84" i="261"/>
  <c r="M104" i="261"/>
  <c r="N84" i="261"/>
  <c r="N104" i="261"/>
  <c r="N124" i="261"/>
  <c r="O84" i="261"/>
  <c r="O104" i="261"/>
  <c r="P84" i="261"/>
  <c r="P104" i="261"/>
  <c r="P124" i="261"/>
  <c r="Q84" i="261"/>
  <c r="Q104" i="261"/>
  <c r="R84" i="261"/>
  <c r="R104" i="261"/>
  <c r="R124" i="261"/>
  <c r="V63" i="261"/>
  <c r="W104" i="261"/>
  <c r="AA104" i="261"/>
  <c r="AE104" i="261"/>
  <c r="AI104" i="261"/>
  <c r="U84" i="261"/>
  <c r="V84" i="261"/>
  <c r="W84" i="261"/>
  <c r="Y84" i="261"/>
  <c r="Z84" i="261"/>
  <c r="AA84" i="261"/>
  <c r="AC84" i="261"/>
  <c r="AD84" i="261"/>
  <c r="AE84" i="261"/>
  <c r="AG84" i="261"/>
  <c r="AH84" i="261"/>
  <c r="AI84" i="261"/>
  <c r="AC63" i="261"/>
  <c r="AD63" i="261"/>
  <c r="AE63" i="261"/>
  <c r="AF63" i="261"/>
  <c r="AH63" i="261"/>
  <c r="AI63" i="261"/>
  <c r="A64" i="261"/>
  <c r="B64" i="261"/>
  <c r="D85" i="261"/>
  <c r="D105" i="261"/>
  <c r="D125" i="261"/>
  <c r="D145" i="261"/>
  <c r="E85" i="261"/>
  <c r="V85" i="261"/>
  <c r="F85" i="261"/>
  <c r="F105" i="261"/>
  <c r="F125" i="261"/>
  <c r="F145" i="261"/>
  <c r="G85" i="261"/>
  <c r="G105" i="261"/>
  <c r="H85" i="261"/>
  <c r="H105" i="261"/>
  <c r="H125" i="261"/>
  <c r="Y125" i="261"/>
  <c r="I85" i="261"/>
  <c r="Z85" i="261"/>
  <c r="J85" i="261"/>
  <c r="J105" i="261"/>
  <c r="J125" i="261"/>
  <c r="J145" i="261"/>
  <c r="K85" i="261"/>
  <c r="K105" i="261"/>
  <c r="L85" i="261"/>
  <c r="L105" i="261"/>
  <c r="L125" i="261"/>
  <c r="AC125" i="261"/>
  <c r="M85" i="261"/>
  <c r="AD85" i="261"/>
  <c r="N85" i="261"/>
  <c r="N105" i="261"/>
  <c r="N125" i="261"/>
  <c r="N145" i="261"/>
  <c r="O85" i="261"/>
  <c r="O105" i="261"/>
  <c r="P85" i="261"/>
  <c r="P105" i="261"/>
  <c r="P125" i="261"/>
  <c r="AG125" i="261"/>
  <c r="Q85" i="261"/>
  <c r="AH85" i="261"/>
  <c r="R85" i="261"/>
  <c r="R105" i="261"/>
  <c r="R125" i="261"/>
  <c r="R145" i="261"/>
  <c r="V64" i="261"/>
  <c r="U105" i="261"/>
  <c r="W105" i="261"/>
  <c r="Y105" i="261"/>
  <c r="AA105" i="261"/>
  <c r="AC105" i="261"/>
  <c r="AE105" i="261"/>
  <c r="AG105" i="261"/>
  <c r="AI105" i="261"/>
  <c r="U85" i="261"/>
  <c r="W85" i="261"/>
  <c r="Y85" i="261"/>
  <c r="AA85" i="261"/>
  <c r="AC85" i="261"/>
  <c r="AE85" i="261"/>
  <c r="AG85" i="261"/>
  <c r="AI85" i="261"/>
  <c r="U125" i="261"/>
  <c r="W125" i="261"/>
  <c r="AA125" i="261"/>
  <c r="AC64" i="261"/>
  <c r="AD64" i="261"/>
  <c r="AE64" i="261"/>
  <c r="AF64" i="261"/>
  <c r="AH64" i="261"/>
  <c r="AI64" i="261"/>
  <c r="A65" i="261"/>
  <c r="B65" i="261"/>
  <c r="D86" i="261"/>
  <c r="D106" i="261"/>
  <c r="E86" i="261"/>
  <c r="V86" i="261"/>
  <c r="E106" i="261"/>
  <c r="E126" i="261"/>
  <c r="F86" i="261"/>
  <c r="F106" i="261"/>
  <c r="G86" i="261"/>
  <c r="G106" i="261"/>
  <c r="X106" i="261"/>
  <c r="H86" i="261"/>
  <c r="H106" i="261"/>
  <c r="I86" i="261"/>
  <c r="Z86" i="261"/>
  <c r="I106" i="261"/>
  <c r="I126" i="261"/>
  <c r="J86" i="261"/>
  <c r="J106" i="261"/>
  <c r="K86" i="261"/>
  <c r="K106" i="261"/>
  <c r="AB106" i="261"/>
  <c r="L86" i="261"/>
  <c r="L106" i="261"/>
  <c r="M86" i="261"/>
  <c r="AD86" i="261"/>
  <c r="M106" i="261"/>
  <c r="M126" i="261"/>
  <c r="N86" i="261"/>
  <c r="N106" i="261"/>
  <c r="O86" i="261"/>
  <c r="O106" i="261"/>
  <c r="AF106" i="261"/>
  <c r="P86" i="261"/>
  <c r="P106" i="261"/>
  <c r="Q86" i="261"/>
  <c r="AH86" i="261"/>
  <c r="Q106" i="261"/>
  <c r="Q126" i="261"/>
  <c r="R86" i="261"/>
  <c r="R106" i="261"/>
  <c r="V65" i="261"/>
  <c r="U86" i="261"/>
  <c r="W86" i="261"/>
  <c r="X86" i="261"/>
  <c r="Y86" i="261"/>
  <c r="AA86" i="261"/>
  <c r="AB86" i="261"/>
  <c r="AC86" i="261"/>
  <c r="AE86" i="261"/>
  <c r="AF86" i="261"/>
  <c r="AG86" i="261"/>
  <c r="AI86" i="261"/>
  <c r="AC65" i="261"/>
  <c r="AD65" i="261"/>
  <c r="AE65" i="261"/>
  <c r="AF65" i="261"/>
  <c r="AH65" i="261"/>
  <c r="AI65" i="261"/>
  <c r="A66" i="261"/>
  <c r="B66" i="261"/>
  <c r="D87" i="261"/>
  <c r="D107" i="261"/>
  <c r="E87" i="261"/>
  <c r="E107" i="261"/>
  <c r="E127" i="261"/>
  <c r="E147" i="261"/>
  <c r="F87" i="261"/>
  <c r="F107" i="261"/>
  <c r="G87" i="261"/>
  <c r="G107" i="261"/>
  <c r="X107" i="261"/>
  <c r="G127" i="261"/>
  <c r="G147" i="261"/>
  <c r="H87" i="261"/>
  <c r="H107" i="261"/>
  <c r="I87" i="261"/>
  <c r="I107" i="261"/>
  <c r="I127" i="261"/>
  <c r="I147" i="261"/>
  <c r="J87" i="261"/>
  <c r="J107" i="261"/>
  <c r="K87" i="261"/>
  <c r="K107" i="261"/>
  <c r="AB107" i="261"/>
  <c r="K127" i="261"/>
  <c r="K147" i="261"/>
  <c r="L87" i="261"/>
  <c r="L107" i="261"/>
  <c r="M87" i="261"/>
  <c r="M107" i="261"/>
  <c r="M127" i="261"/>
  <c r="M147" i="261"/>
  <c r="N87" i="261"/>
  <c r="N107" i="261"/>
  <c r="O87" i="261"/>
  <c r="O107" i="261"/>
  <c r="AF107" i="261"/>
  <c r="O127" i="261"/>
  <c r="O147" i="261"/>
  <c r="P87" i="261"/>
  <c r="P107" i="261"/>
  <c r="Q87" i="261"/>
  <c r="Q107" i="261"/>
  <c r="Q127" i="261"/>
  <c r="Q147" i="261"/>
  <c r="R87" i="261"/>
  <c r="R107" i="261"/>
  <c r="V66" i="261"/>
  <c r="V107" i="261"/>
  <c r="Z107" i="261"/>
  <c r="AD107" i="261"/>
  <c r="AH107" i="261"/>
  <c r="U87" i="261"/>
  <c r="V87" i="261"/>
  <c r="X87" i="261"/>
  <c r="Y87" i="261"/>
  <c r="Z87" i="261"/>
  <c r="AB87" i="261"/>
  <c r="AC87" i="261"/>
  <c r="AD87" i="261"/>
  <c r="AF87" i="261"/>
  <c r="AG87" i="261"/>
  <c r="AH87" i="261"/>
  <c r="X127" i="261"/>
  <c r="AB127" i="261"/>
  <c r="AF127" i="261"/>
  <c r="AC66" i="261"/>
  <c r="AD66" i="261"/>
  <c r="AE66" i="261"/>
  <c r="AF66" i="261"/>
  <c r="AI66" i="261"/>
  <c r="A67" i="261"/>
  <c r="B67" i="261"/>
  <c r="D88" i="261"/>
  <c r="D108" i="261"/>
  <c r="D128" i="261"/>
  <c r="U128" i="261"/>
  <c r="E88" i="261"/>
  <c r="V88" i="261"/>
  <c r="F88" i="261"/>
  <c r="F108" i="261"/>
  <c r="F128" i="261"/>
  <c r="F148" i="261"/>
  <c r="G88" i="261"/>
  <c r="G108" i="261"/>
  <c r="H88" i="261"/>
  <c r="H108" i="261"/>
  <c r="H128" i="261"/>
  <c r="Y128" i="261"/>
  <c r="I88" i="261"/>
  <c r="Z88" i="261"/>
  <c r="J88" i="261"/>
  <c r="J108" i="261"/>
  <c r="J128" i="261"/>
  <c r="J148" i="261"/>
  <c r="K88" i="261"/>
  <c r="K108" i="261"/>
  <c r="L88" i="261"/>
  <c r="L108" i="261"/>
  <c r="L128" i="261"/>
  <c r="AC128" i="261"/>
  <c r="M88" i="261"/>
  <c r="AD88" i="261"/>
  <c r="N88" i="261"/>
  <c r="N108" i="261"/>
  <c r="N128" i="261"/>
  <c r="N148" i="261"/>
  <c r="O88" i="261"/>
  <c r="O108" i="261"/>
  <c r="P88" i="261"/>
  <c r="P108" i="261"/>
  <c r="P128" i="261"/>
  <c r="AG128" i="261"/>
  <c r="Q88" i="261"/>
  <c r="AH88" i="261"/>
  <c r="R88" i="261"/>
  <c r="R108" i="261"/>
  <c r="R128" i="261"/>
  <c r="R148" i="261"/>
  <c r="V67" i="261"/>
  <c r="U108" i="261"/>
  <c r="W108" i="261"/>
  <c r="Y108" i="261"/>
  <c r="AA108" i="261"/>
  <c r="AC108" i="261"/>
  <c r="AE108" i="261"/>
  <c r="AG108" i="261"/>
  <c r="AI108" i="261"/>
  <c r="U88" i="261"/>
  <c r="W88" i="261"/>
  <c r="Y88" i="261"/>
  <c r="AA88" i="261"/>
  <c r="AC88" i="261"/>
  <c r="AE88" i="261"/>
  <c r="AG88" i="261"/>
  <c r="AI88" i="261"/>
  <c r="AC67" i="261"/>
  <c r="AD67" i="261"/>
  <c r="AE67" i="261"/>
  <c r="AF67" i="261"/>
  <c r="AI67" i="261"/>
  <c r="A68" i="261"/>
  <c r="B68" i="261"/>
  <c r="D89" i="261"/>
  <c r="D109" i="261"/>
  <c r="E89" i="261"/>
  <c r="E109" i="261"/>
  <c r="E129" i="261"/>
  <c r="E149" i="261"/>
  <c r="F89" i="261"/>
  <c r="F109" i="261"/>
  <c r="G89" i="261"/>
  <c r="G109" i="261"/>
  <c r="X109" i="261"/>
  <c r="G129" i="261"/>
  <c r="G149" i="261"/>
  <c r="H89" i="261"/>
  <c r="H109" i="261"/>
  <c r="I89" i="261"/>
  <c r="I109" i="261"/>
  <c r="I129" i="261"/>
  <c r="I149" i="261"/>
  <c r="J89" i="261"/>
  <c r="J109" i="261"/>
  <c r="K89" i="261"/>
  <c r="K109" i="261"/>
  <c r="AB109" i="261"/>
  <c r="K129" i="261"/>
  <c r="K149" i="261"/>
  <c r="L89" i="261"/>
  <c r="L109" i="261"/>
  <c r="M89" i="261"/>
  <c r="M109" i="261"/>
  <c r="M129" i="261"/>
  <c r="M149" i="261"/>
  <c r="N89" i="261"/>
  <c r="N109" i="261"/>
  <c r="O89" i="261"/>
  <c r="O109" i="261"/>
  <c r="AF109" i="261"/>
  <c r="O129" i="261"/>
  <c r="O149" i="261"/>
  <c r="P89" i="261"/>
  <c r="P109" i="261"/>
  <c r="Q89" i="261"/>
  <c r="Q109" i="261"/>
  <c r="Q129" i="261"/>
  <c r="Q149" i="261"/>
  <c r="R89" i="261"/>
  <c r="R109" i="261"/>
  <c r="V68" i="261"/>
  <c r="V109" i="261"/>
  <c r="Z109" i="261"/>
  <c r="AD109" i="261"/>
  <c r="AH109" i="261"/>
  <c r="U89" i="261"/>
  <c r="V89" i="261"/>
  <c r="X89" i="261"/>
  <c r="Y89" i="261"/>
  <c r="Y90" i="261"/>
  <c r="Z89" i="261"/>
  <c r="AB89" i="261"/>
  <c r="AC89" i="261"/>
  <c r="AC90" i="261"/>
  <c r="AD89" i="261"/>
  <c r="AF89" i="261"/>
  <c r="AG89" i="261"/>
  <c r="AG90" i="261"/>
  <c r="AH89" i="261"/>
  <c r="X129" i="261"/>
  <c r="AB129" i="261"/>
  <c r="AF129" i="261"/>
  <c r="AC68" i="261"/>
  <c r="AD68" i="261"/>
  <c r="AE68" i="261"/>
  <c r="AF68" i="261"/>
  <c r="AI68" i="261"/>
  <c r="C69" i="261"/>
  <c r="D69" i="261"/>
  <c r="E69" i="261"/>
  <c r="F69" i="261"/>
  <c r="G69" i="261"/>
  <c r="H69" i="261"/>
  <c r="I69" i="261"/>
  <c r="J69" i="261"/>
  <c r="K69" i="261"/>
  <c r="L69" i="261"/>
  <c r="M69" i="261"/>
  <c r="N69" i="261"/>
  <c r="O69" i="261"/>
  <c r="P69" i="261"/>
  <c r="Q69" i="261"/>
  <c r="R69" i="261"/>
  <c r="S69" i="261"/>
  <c r="T69" i="261"/>
  <c r="V69" i="261"/>
  <c r="AC69" i="261"/>
  <c r="AD69" i="261"/>
  <c r="AE69" i="261"/>
  <c r="AF69" i="261"/>
  <c r="B72" i="261"/>
  <c r="A73" i="261"/>
  <c r="A93" i="261"/>
  <c r="A113" i="261"/>
  <c r="A133" i="261"/>
  <c r="A153" i="261"/>
  <c r="A173" i="261"/>
  <c r="B73" i="261"/>
  <c r="B93" i="261"/>
  <c r="B113" i="261"/>
  <c r="B133" i="261"/>
  <c r="B153" i="261"/>
  <c r="B173" i="261"/>
  <c r="A74" i="261"/>
  <c r="B74" i="261"/>
  <c r="A75" i="261"/>
  <c r="A95" i="261"/>
  <c r="A115" i="261"/>
  <c r="A135" i="261"/>
  <c r="A155" i="261"/>
  <c r="A175" i="261"/>
  <c r="B75" i="261"/>
  <c r="B95" i="261"/>
  <c r="B115" i="261"/>
  <c r="B135" i="261"/>
  <c r="B155" i="261"/>
  <c r="B175" i="261"/>
  <c r="A76" i="261"/>
  <c r="B76" i="261"/>
  <c r="A77" i="261"/>
  <c r="A97" i="261"/>
  <c r="A117" i="261"/>
  <c r="A137" i="261"/>
  <c r="A157" i="261"/>
  <c r="A177" i="261"/>
  <c r="B77" i="261"/>
  <c r="B97" i="261"/>
  <c r="B117" i="261"/>
  <c r="B137" i="261"/>
  <c r="B157" i="261"/>
  <c r="B177" i="261"/>
  <c r="A78" i="261"/>
  <c r="B78" i="261"/>
  <c r="A79" i="261"/>
  <c r="A99" i="261"/>
  <c r="A119" i="261"/>
  <c r="A139" i="261"/>
  <c r="A159" i="261"/>
  <c r="A179" i="261"/>
  <c r="B79" i="261"/>
  <c r="B99" i="261"/>
  <c r="B119" i="261"/>
  <c r="B139" i="261"/>
  <c r="B159" i="261"/>
  <c r="B179" i="261"/>
  <c r="A80" i="261"/>
  <c r="B80" i="261"/>
  <c r="A81" i="261"/>
  <c r="A101" i="261"/>
  <c r="A121" i="261"/>
  <c r="A141" i="261"/>
  <c r="A161" i="261"/>
  <c r="A181" i="261"/>
  <c r="B81" i="261"/>
  <c r="B101" i="261"/>
  <c r="B121" i="261"/>
  <c r="B141" i="261"/>
  <c r="B161" i="261"/>
  <c r="B181" i="261"/>
  <c r="A82" i="261"/>
  <c r="B82" i="261"/>
  <c r="A83" i="261"/>
  <c r="A103" i="261"/>
  <c r="A123" i="261"/>
  <c r="A143" i="261"/>
  <c r="A163" i="261"/>
  <c r="A183" i="261"/>
  <c r="B83" i="261"/>
  <c r="B103" i="261"/>
  <c r="B123" i="261"/>
  <c r="B143" i="261"/>
  <c r="B163" i="261"/>
  <c r="B183" i="261"/>
  <c r="A84" i="261"/>
  <c r="B84" i="261"/>
  <c r="A85" i="261"/>
  <c r="A105" i="261"/>
  <c r="A125" i="261"/>
  <c r="A145" i="261"/>
  <c r="A165" i="261"/>
  <c r="A185" i="261"/>
  <c r="B85" i="261"/>
  <c r="B105" i="261"/>
  <c r="B125" i="261"/>
  <c r="B145" i="261"/>
  <c r="B165" i="261"/>
  <c r="B185" i="261"/>
  <c r="A86" i="261"/>
  <c r="B86" i="261"/>
  <c r="A87" i="261"/>
  <c r="A107" i="261"/>
  <c r="A127" i="261"/>
  <c r="A147" i="261"/>
  <c r="A167" i="261"/>
  <c r="A187" i="261"/>
  <c r="B87" i="261"/>
  <c r="B107" i="261"/>
  <c r="B127" i="261"/>
  <c r="B147" i="261"/>
  <c r="B167" i="261"/>
  <c r="B187" i="261"/>
  <c r="A88" i="261"/>
  <c r="B88" i="261"/>
  <c r="A89" i="261"/>
  <c r="A109" i="261"/>
  <c r="A129" i="261"/>
  <c r="A149" i="261"/>
  <c r="A169" i="261"/>
  <c r="A189" i="261"/>
  <c r="B89" i="261"/>
  <c r="B109" i="261"/>
  <c r="B129" i="261"/>
  <c r="B149" i="261"/>
  <c r="B169" i="261"/>
  <c r="B189" i="261"/>
  <c r="AL90" i="261"/>
  <c r="B92" i="261"/>
  <c r="B112" i="261"/>
  <c r="B132" i="261"/>
  <c r="B152" i="261"/>
  <c r="B172" i="261"/>
  <c r="A94" i="261"/>
  <c r="A114" i="261"/>
  <c r="A134" i="261"/>
  <c r="A154" i="261"/>
  <c r="A174" i="261"/>
  <c r="B94" i="261"/>
  <c r="B114" i="261"/>
  <c r="B134" i="261"/>
  <c r="B154" i="261"/>
  <c r="B174" i="261"/>
  <c r="A96" i="261"/>
  <c r="B96" i="261"/>
  <c r="B116" i="261"/>
  <c r="B136" i="261"/>
  <c r="B156" i="261"/>
  <c r="B176" i="261"/>
  <c r="A98" i="261"/>
  <c r="A118" i="261"/>
  <c r="A138" i="261"/>
  <c r="A158" i="261"/>
  <c r="A178" i="261"/>
  <c r="B98" i="261"/>
  <c r="B118" i="261"/>
  <c r="B138" i="261"/>
  <c r="B158" i="261"/>
  <c r="B178" i="261"/>
  <c r="A100" i="261"/>
  <c r="B100" i="261"/>
  <c r="B120" i="261"/>
  <c r="B140" i="261"/>
  <c r="B160" i="261"/>
  <c r="B180" i="261"/>
  <c r="A102" i="261"/>
  <c r="A122" i="261"/>
  <c r="A142" i="261"/>
  <c r="A162" i="261"/>
  <c r="A182" i="261"/>
  <c r="B102" i="261"/>
  <c r="B122" i="261"/>
  <c r="B142" i="261"/>
  <c r="B162" i="261"/>
  <c r="B182" i="261"/>
  <c r="A104" i="261"/>
  <c r="B104" i="261"/>
  <c r="B124" i="261"/>
  <c r="B144" i="261"/>
  <c r="B164" i="261"/>
  <c r="B184" i="261"/>
  <c r="A106" i="261"/>
  <c r="B106" i="261"/>
  <c r="B126" i="261"/>
  <c r="B146" i="261"/>
  <c r="B166" i="261"/>
  <c r="B186" i="261"/>
  <c r="A108" i="261"/>
  <c r="B108" i="261"/>
  <c r="B128" i="261"/>
  <c r="B148" i="261"/>
  <c r="B168" i="261"/>
  <c r="B188" i="261"/>
  <c r="AL110" i="261"/>
  <c r="A116" i="261"/>
  <c r="A136" i="261"/>
  <c r="A156" i="261"/>
  <c r="A176" i="261"/>
  <c r="A120" i="261"/>
  <c r="A140" i="261"/>
  <c r="A160" i="261"/>
  <c r="A180" i="261"/>
  <c r="A124" i="261"/>
  <c r="A144" i="261"/>
  <c r="A164" i="261"/>
  <c r="A184" i="261"/>
  <c r="A126" i="261"/>
  <c r="A128" i="261"/>
  <c r="A148" i="261"/>
  <c r="A168" i="261"/>
  <c r="A188" i="261"/>
  <c r="AL130" i="261"/>
  <c r="A146" i="261"/>
  <c r="AL150" i="261"/>
  <c r="A166" i="261"/>
  <c r="AL170" i="261"/>
  <c r="A186" i="261"/>
  <c r="AL190" i="261"/>
  <c r="B194" i="261"/>
  <c r="C226" i="261"/>
  <c r="C247" i="261"/>
  <c r="C227" i="261"/>
  <c r="C248" i="261"/>
  <c r="C228" i="261"/>
  <c r="C249" i="261"/>
  <c r="A387" i="261"/>
  <c r="C229" i="261"/>
  <c r="C250" i="261"/>
  <c r="A388" i="261"/>
  <c r="C230" i="261"/>
  <c r="C251" i="261"/>
  <c r="C231" i="261"/>
  <c r="C252" i="261"/>
  <c r="C232" i="261"/>
  <c r="C253" i="261"/>
  <c r="A391" i="261"/>
  <c r="C233" i="261"/>
  <c r="C254" i="261"/>
  <c r="A392" i="261"/>
  <c r="C234" i="261"/>
  <c r="C255" i="261"/>
  <c r="C235" i="261"/>
  <c r="C256" i="261"/>
  <c r="C236" i="261"/>
  <c r="C257" i="261"/>
  <c r="A395" i="261"/>
  <c r="C237" i="261"/>
  <c r="C258" i="261"/>
  <c r="C238" i="261"/>
  <c r="C259" i="261"/>
  <c r="C239" i="261"/>
  <c r="C260" i="261"/>
  <c r="C240" i="261"/>
  <c r="C261" i="261"/>
  <c r="A399" i="261"/>
  <c r="C241" i="261"/>
  <c r="C262" i="261"/>
  <c r="A400" i="261"/>
  <c r="C242" i="261"/>
  <c r="C263" i="261"/>
  <c r="C243" i="261"/>
  <c r="C264" i="261"/>
  <c r="AF195" i="261"/>
  <c r="AF196" i="261"/>
  <c r="AF197" i="261"/>
  <c r="AF198" i="261"/>
  <c r="AF199" i="261"/>
  <c r="AF200" i="261"/>
  <c r="AF201" i="261"/>
  <c r="AF202" i="261"/>
  <c r="AF203" i="261"/>
  <c r="B215" i="261"/>
  <c r="D215" i="261"/>
  <c r="G215" i="261"/>
  <c r="B216" i="261"/>
  <c r="D216" i="261"/>
  <c r="G216" i="261"/>
  <c r="B217" i="261"/>
  <c r="D217" i="261"/>
  <c r="G217" i="261"/>
  <c r="B218" i="261"/>
  <c r="D218" i="261"/>
  <c r="G218" i="261"/>
  <c r="B219" i="261"/>
  <c r="D219" i="261"/>
  <c r="G219" i="261"/>
  <c r="B220" i="261"/>
  <c r="D220" i="261"/>
  <c r="G220" i="261"/>
  <c r="B221" i="261"/>
  <c r="D221" i="261"/>
  <c r="G221" i="261"/>
  <c r="B222" i="261"/>
  <c r="D222" i="261"/>
  <c r="G222" i="261"/>
  <c r="B223" i="261"/>
  <c r="D223" i="261"/>
  <c r="W244" i="261"/>
  <c r="B225" i="261"/>
  <c r="D225" i="261"/>
  <c r="E225" i="261"/>
  <c r="F225" i="261"/>
  <c r="G225" i="261"/>
  <c r="H225" i="261"/>
  <c r="I225" i="261"/>
  <c r="J225" i="261"/>
  <c r="K225" i="261"/>
  <c r="L225" i="261"/>
  <c r="M225" i="261"/>
  <c r="N225" i="261"/>
  <c r="O225" i="261"/>
  <c r="P225" i="261"/>
  <c r="Q225" i="261"/>
  <c r="R225" i="261"/>
  <c r="V225" i="261"/>
  <c r="AA225" i="261"/>
  <c r="A226" i="261"/>
  <c r="A247" i="261"/>
  <c r="B226" i="261"/>
  <c r="D226" i="261"/>
  <c r="E226" i="261"/>
  <c r="F226" i="261"/>
  <c r="G226" i="261"/>
  <c r="H226" i="261"/>
  <c r="I226" i="261"/>
  <c r="J226" i="261"/>
  <c r="K226" i="261"/>
  <c r="L226" i="261"/>
  <c r="M226" i="261"/>
  <c r="N226" i="261"/>
  <c r="O226" i="261"/>
  <c r="P226" i="261"/>
  <c r="Q226" i="261"/>
  <c r="R226" i="261"/>
  <c r="V226" i="261"/>
  <c r="AC226" i="261"/>
  <c r="A227" i="261"/>
  <c r="B227" i="261"/>
  <c r="D227" i="261"/>
  <c r="E227" i="261"/>
  <c r="F227" i="261"/>
  <c r="G227" i="261"/>
  <c r="H227" i="261"/>
  <c r="I227" i="261"/>
  <c r="J227" i="261"/>
  <c r="K227" i="261"/>
  <c r="L227" i="261"/>
  <c r="M227" i="261"/>
  <c r="N227" i="261"/>
  <c r="O227" i="261"/>
  <c r="P227" i="261"/>
  <c r="Q227" i="261"/>
  <c r="R227" i="261"/>
  <c r="V227" i="261"/>
  <c r="A228" i="261"/>
  <c r="B228" i="261"/>
  <c r="D228" i="261"/>
  <c r="E228" i="261"/>
  <c r="F228" i="261"/>
  <c r="G228" i="261"/>
  <c r="H228" i="261"/>
  <c r="I228" i="261"/>
  <c r="J228" i="261"/>
  <c r="K228" i="261"/>
  <c r="L228" i="261"/>
  <c r="M228" i="261"/>
  <c r="N228" i="261"/>
  <c r="O228" i="261"/>
  <c r="P228" i="261"/>
  <c r="Q228" i="261"/>
  <c r="R228" i="261"/>
  <c r="V228" i="261"/>
  <c r="A229" i="261"/>
  <c r="B229" i="261"/>
  <c r="D229" i="261"/>
  <c r="E229" i="261"/>
  <c r="F229" i="261"/>
  <c r="G229" i="261"/>
  <c r="H229" i="261"/>
  <c r="I229" i="261"/>
  <c r="J229" i="261"/>
  <c r="K229" i="261"/>
  <c r="L229" i="261"/>
  <c r="M229" i="261"/>
  <c r="N229" i="261"/>
  <c r="O229" i="261"/>
  <c r="P229" i="261"/>
  <c r="Q229" i="261"/>
  <c r="R229" i="261"/>
  <c r="V229" i="261"/>
  <c r="A230" i="261"/>
  <c r="B230" i="261"/>
  <c r="D230" i="261"/>
  <c r="E230" i="261"/>
  <c r="F230" i="261"/>
  <c r="G230" i="261"/>
  <c r="H230" i="261"/>
  <c r="I230" i="261"/>
  <c r="J230" i="261"/>
  <c r="K230" i="261"/>
  <c r="L230" i="261"/>
  <c r="M230" i="261"/>
  <c r="N230" i="261"/>
  <c r="O230" i="261"/>
  <c r="P230" i="261"/>
  <c r="Q230" i="261"/>
  <c r="R230" i="261"/>
  <c r="V230" i="261"/>
  <c r="A231" i="261"/>
  <c r="B231" i="261"/>
  <c r="D231" i="261"/>
  <c r="E231" i="261"/>
  <c r="F231" i="261"/>
  <c r="G231" i="261"/>
  <c r="H231" i="261"/>
  <c r="I231" i="261"/>
  <c r="J231" i="261"/>
  <c r="K231" i="261"/>
  <c r="L231" i="261"/>
  <c r="M231" i="261"/>
  <c r="N231" i="261"/>
  <c r="O231" i="261"/>
  <c r="P231" i="261"/>
  <c r="Q231" i="261"/>
  <c r="R231" i="261"/>
  <c r="V231" i="261"/>
  <c r="A232" i="261"/>
  <c r="B232" i="261"/>
  <c r="D232" i="261"/>
  <c r="E232" i="261"/>
  <c r="F232" i="261"/>
  <c r="G232" i="261"/>
  <c r="H232" i="261"/>
  <c r="I232" i="261"/>
  <c r="J232" i="261"/>
  <c r="K232" i="261"/>
  <c r="L232" i="261"/>
  <c r="M232" i="261"/>
  <c r="N232" i="261"/>
  <c r="O232" i="261"/>
  <c r="P232" i="261"/>
  <c r="Q232" i="261"/>
  <c r="R232" i="261"/>
  <c r="V232" i="261"/>
  <c r="AF232" i="261"/>
  <c r="A233" i="261"/>
  <c r="B233" i="261"/>
  <c r="D233" i="261"/>
  <c r="E233" i="261"/>
  <c r="F233" i="261"/>
  <c r="G233" i="261"/>
  <c r="H233" i="261"/>
  <c r="I233" i="261"/>
  <c r="J233" i="261"/>
  <c r="K233" i="261"/>
  <c r="L233" i="261"/>
  <c r="M233" i="261"/>
  <c r="N233" i="261"/>
  <c r="O233" i="261"/>
  <c r="P233" i="261"/>
  <c r="Q233" i="261"/>
  <c r="R233" i="261"/>
  <c r="V233" i="261"/>
  <c r="A234" i="261"/>
  <c r="B234" i="261"/>
  <c r="D234" i="261"/>
  <c r="E234" i="261"/>
  <c r="F234" i="261"/>
  <c r="G234" i="261"/>
  <c r="H234" i="261"/>
  <c r="I234" i="261"/>
  <c r="J234" i="261"/>
  <c r="K234" i="261"/>
  <c r="L234" i="261"/>
  <c r="M234" i="261"/>
  <c r="N234" i="261"/>
  <c r="O234" i="261"/>
  <c r="P234" i="261"/>
  <c r="Q234" i="261"/>
  <c r="R234" i="261"/>
  <c r="V234" i="261"/>
  <c r="A235" i="261"/>
  <c r="B235" i="261"/>
  <c r="D235" i="261"/>
  <c r="E235" i="261"/>
  <c r="F235" i="261"/>
  <c r="G235" i="261"/>
  <c r="H235" i="261"/>
  <c r="I235" i="261"/>
  <c r="J235" i="261"/>
  <c r="K235" i="261"/>
  <c r="L235" i="261"/>
  <c r="M235" i="261"/>
  <c r="N235" i="261"/>
  <c r="O235" i="261"/>
  <c r="P235" i="261"/>
  <c r="Q235" i="261"/>
  <c r="R235" i="261"/>
  <c r="V235" i="261"/>
  <c r="A236" i="261"/>
  <c r="B236" i="261"/>
  <c r="D236" i="261"/>
  <c r="E236" i="261"/>
  <c r="F236" i="261"/>
  <c r="G236" i="261"/>
  <c r="H236" i="261"/>
  <c r="I236" i="261"/>
  <c r="J236" i="261"/>
  <c r="K236" i="261"/>
  <c r="L236" i="261"/>
  <c r="M236" i="261"/>
  <c r="N236" i="261"/>
  <c r="O236" i="261"/>
  <c r="P236" i="261"/>
  <c r="Q236" i="261"/>
  <c r="R236" i="261"/>
  <c r="V236" i="261"/>
  <c r="A237" i="261"/>
  <c r="B237" i="261"/>
  <c r="D237" i="261"/>
  <c r="E237" i="261"/>
  <c r="F237" i="261"/>
  <c r="G237" i="261"/>
  <c r="H237" i="261"/>
  <c r="I237" i="261"/>
  <c r="J237" i="261"/>
  <c r="K237" i="261"/>
  <c r="L237" i="261"/>
  <c r="M237" i="261"/>
  <c r="N237" i="261"/>
  <c r="O237" i="261"/>
  <c r="P237" i="261"/>
  <c r="Q237" i="261"/>
  <c r="R237" i="261"/>
  <c r="V237" i="261"/>
  <c r="A238" i="261"/>
  <c r="B238" i="261"/>
  <c r="D238" i="261"/>
  <c r="E238" i="261"/>
  <c r="F238" i="261"/>
  <c r="G238" i="261"/>
  <c r="H238" i="261"/>
  <c r="I238" i="261"/>
  <c r="J238" i="261"/>
  <c r="K238" i="261"/>
  <c r="L238" i="261"/>
  <c r="M238" i="261"/>
  <c r="N238" i="261"/>
  <c r="O238" i="261"/>
  <c r="P238" i="261"/>
  <c r="Q238" i="261"/>
  <c r="R238" i="261"/>
  <c r="V238" i="261"/>
  <c r="AF238" i="261"/>
  <c r="A239" i="261"/>
  <c r="B239" i="261"/>
  <c r="D239" i="261"/>
  <c r="E239" i="261"/>
  <c r="F239" i="261"/>
  <c r="G239" i="261"/>
  <c r="H239" i="261"/>
  <c r="I239" i="261"/>
  <c r="J239" i="261"/>
  <c r="K239" i="261"/>
  <c r="L239" i="261"/>
  <c r="M239" i="261"/>
  <c r="N239" i="261"/>
  <c r="O239" i="261"/>
  <c r="P239" i="261"/>
  <c r="Q239" i="261"/>
  <c r="R239" i="261"/>
  <c r="V239" i="261"/>
  <c r="AF239" i="261"/>
  <c r="A240" i="261"/>
  <c r="B240" i="261"/>
  <c r="D240" i="261"/>
  <c r="E240" i="261"/>
  <c r="F240" i="261"/>
  <c r="G240" i="261"/>
  <c r="H240" i="261"/>
  <c r="I240" i="261"/>
  <c r="J240" i="261"/>
  <c r="K240" i="261"/>
  <c r="L240" i="261"/>
  <c r="M240" i="261"/>
  <c r="N240" i="261"/>
  <c r="O240" i="261"/>
  <c r="P240" i="261"/>
  <c r="Q240" i="261"/>
  <c r="R240" i="261"/>
  <c r="V240" i="261"/>
  <c r="A241" i="261"/>
  <c r="B241" i="261"/>
  <c r="D241" i="261"/>
  <c r="E241" i="261"/>
  <c r="F241" i="261"/>
  <c r="G241" i="261"/>
  <c r="H241" i="261"/>
  <c r="I241" i="261"/>
  <c r="J241" i="261"/>
  <c r="K241" i="261"/>
  <c r="L241" i="261"/>
  <c r="M241" i="261"/>
  <c r="N241" i="261"/>
  <c r="O241" i="261"/>
  <c r="P241" i="261"/>
  <c r="Q241" i="261"/>
  <c r="R241" i="261"/>
  <c r="V241" i="261"/>
  <c r="A242" i="261"/>
  <c r="B242" i="261"/>
  <c r="D242" i="261"/>
  <c r="E242" i="261"/>
  <c r="F242" i="261"/>
  <c r="G242" i="261"/>
  <c r="H242" i="261"/>
  <c r="I242" i="261"/>
  <c r="J242" i="261"/>
  <c r="K242" i="261"/>
  <c r="L242" i="261"/>
  <c r="M242" i="261"/>
  <c r="N242" i="261"/>
  <c r="O242" i="261"/>
  <c r="P242" i="261"/>
  <c r="Q242" i="261"/>
  <c r="R242" i="261"/>
  <c r="V242" i="261"/>
  <c r="A243" i="261"/>
  <c r="B243" i="261"/>
  <c r="D243" i="261"/>
  <c r="E243" i="261"/>
  <c r="F243" i="261"/>
  <c r="G243" i="261"/>
  <c r="H243" i="261"/>
  <c r="I243" i="261"/>
  <c r="J243" i="261"/>
  <c r="K243" i="261"/>
  <c r="L243" i="261"/>
  <c r="M243" i="261"/>
  <c r="N243" i="261"/>
  <c r="O243" i="261"/>
  <c r="P243" i="261"/>
  <c r="Q243" i="261"/>
  <c r="R243" i="261"/>
  <c r="V243" i="261"/>
  <c r="B244" i="261"/>
  <c r="D244" i="261"/>
  <c r="E244" i="261"/>
  <c r="F244" i="261"/>
  <c r="G244" i="261"/>
  <c r="H244" i="261"/>
  <c r="I244" i="261"/>
  <c r="J244" i="261"/>
  <c r="K244" i="261"/>
  <c r="L244" i="261"/>
  <c r="M244" i="261"/>
  <c r="N244" i="261"/>
  <c r="O244" i="261"/>
  <c r="P244" i="261"/>
  <c r="Q244" i="261"/>
  <c r="R244" i="261"/>
  <c r="V244" i="261"/>
  <c r="Y244" i="261"/>
  <c r="Z244" i="261"/>
  <c r="A246" i="261"/>
  <c r="D246" i="261"/>
  <c r="E246" i="261"/>
  <c r="F246" i="261"/>
  <c r="G246" i="261"/>
  <c r="H246" i="261"/>
  <c r="I246" i="261"/>
  <c r="J246" i="261"/>
  <c r="K246" i="261"/>
  <c r="L246" i="261"/>
  <c r="M246" i="261"/>
  <c r="N246" i="261"/>
  <c r="O246" i="261"/>
  <c r="P246" i="261"/>
  <c r="Q246" i="261"/>
  <c r="R246" i="261"/>
  <c r="V246" i="261"/>
  <c r="AA246" i="261"/>
  <c r="B247" i="261"/>
  <c r="D247" i="261"/>
  <c r="E247" i="261"/>
  <c r="F247" i="261"/>
  <c r="G247" i="261"/>
  <c r="H247" i="261"/>
  <c r="I247" i="261"/>
  <c r="J247" i="261"/>
  <c r="K247" i="261"/>
  <c r="L247" i="261"/>
  <c r="M247" i="261"/>
  <c r="N247" i="261"/>
  <c r="O247" i="261"/>
  <c r="P247" i="261"/>
  <c r="Q247" i="261"/>
  <c r="R247" i="261"/>
  <c r="V247" i="261"/>
  <c r="A248" i="261"/>
  <c r="B248" i="261"/>
  <c r="D248" i="261"/>
  <c r="E248" i="261"/>
  <c r="F248" i="261"/>
  <c r="G248" i="261"/>
  <c r="H248" i="261"/>
  <c r="I248" i="261"/>
  <c r="J248" i="261"/>
  <c r="K248" i="261"/>
  <c r="L248" i="261"/>
  <c r="M248" i="261"/>
  <c r="N248" i="261"/>
  <c r="O248" i="261"/>
  <c r="P248" i="261"/>
  <c r="Q248" i="261"/>
  <c r="R248" i="261"/>
  <c r="V248" i="261"/>
  <c r="A249" i="261"/>
  <c r="B249" i="261"/>
  <c r="D249" i="261"/>
  <c r="E249" i="261"/>
  <c r="F249" i="261"/>
  <c r="G249" i="261"/>
  <c r="H249" i="261"/>
  <c r="I249" i="261"/>
  <c r="J249" i="261"/>
  <c r="K249" i="261"/>
  <c r="L249" i="261"/>
  <c r="M249" i="261"/>
  <c r="N249" i="261"/>
  <c r="O249" i="261"/>
  <c r="P249" i="261"/>
  <c r="Q249" i="261"/>
  <c r="R249" i="261"/>
  <c r="V249" i="261"/>
  <c r="A250" i="261"/>
  <c r="B250" i="261"/>
  <c r="D250" i="261"/>
  <c r="E250" i="261"/>
  <c r="F250" i="261"/>
  <c r="G250" i="261"/>
  <c r="H250" i="261"/>
  <c r="I250" i="261"/>
  <c r="J250" i="261"/>
  <c r="K250" i="261"/>
  <c r="L250" i="261"/>
  <c r="M250" i="261"/>
  <c r="N250" i="261"/>
  <c r="O250" i="261"/>
  <c r="P250" i="261"/>
  <c r="Q250" i="261"/>
  <c r="R250" i="261"/>
  <c r="V250" i="261"/>
  <c r="A251" i="261"/>
  <c r="B251" i="261"/>
  <c r="D251" i="261"/>
  <c r="E251" i="261"/>
  <c r="F251" i="261"/>
  <c r="G251" i="261"/>
  <c r="H251" i="261"/>
  <c r="I251" i="261"/>
  <c r="J251" i="261"/>
  <c r="K251" i="261"/>
  <c r="L251" i="261"/>
  <c r="M251" i="261"/>
  <c r="N251" i="261"/>
  <c r="O251" i="261"/>
  <c r="P251" i="261"/>
  <c r="Q251" i="261"/>
  <c r="R251" i="261"/>
  <c r="V251" i="261"/>
  <c r="A252" i="261"/>
  <c r="B252" i="261"/>
  <c r="D252" i="261"/>
  <c r="E252" i="261"/>
  <c r="F252" i="261"/>
  <c r="G252" i="261"/>
  <c r="H252" i="261"/>
  <c r="I252" i="261"/>
  <c r="J252" i="261"/>
  <c r="K252" i="261"/>
  <c r="L252" i="261"/>
  <c r="M252" i="261"/>
  <c r="N252" i="261"/>
  <c r="O252" i="261"/>
  <c r="P252" i="261"/>
  <c r="Q252" i="261"/>
  <c r="R252" i="261"/>
  <c r="V252" i="261"/>
  <c r="A253" i="261"/>
  <c r="B253" i="261"/>
  <c r="D253" i="261"/>
  <c r="E253" i="261"/>
  <c r="F253" i="261"/>
  <c r="G253" i="261"/>
  <c r="H253" i="261"/>
  <c r="I253" i="261"/>
  <c r="J253" i="261"/>
  <c r="K253" i="261"/>
  <c r="L253" i="261"/>
  <c r="M253" i="261"/>
  <c r="N253" i="261"/>
  <c r="O253" i="261"/>
  <c r="P253" i="261"/>
  <c r="Q253" i="261"/>
  <c r="R253" i="261"/>
  <c r="V253" i="261"/>
  <c r="A254" i="261"/>
  <c r="B254" i="261"/>
  <c r="D254" i="261"/>
  <c r="E254" i="261"/>
  <c r="F254" i="261"/>
  <c r="G254" i="261"/>
  <c r="H254" i="261"/>
  <c r="I254" i="261"/>
  <c r="J254" i="261"/>
  <c r="K254" i="261"/>
  <c r="L254" i="261"/>
  <c r="M254" i="261"/>
  <c r="N254" i="261"/>
  <c r="O254" i="261"/>
  <c r="P254" i="261"/>
  <c r="Q254" i="261"/>
  <c r="R254" i="261"/>
  <c r="V254" i="261"/>
  <c r="A255" i="261"/>
  <c r="B255" i="261"/>
  <c r="D255" i="261"/>
  <c r="E255" i="261"/>
  <c r="F255" i="261"/>
  <c r="G255" i="261"/>
  <c r="H255" i="261"/>
  <c r="I255" i="261"/>
  <c r="J255" i="261"/>
  <c r="K255" i="261"/>
  <c r="L255" i="261"/>
  <c r="M255" i="261"/>
  <c r="N255" i="261"/>
  <c r="O255" i="261"/>
  <c r="P255" i="261"/>
  <c r="Q255" i="261"/>
  <c r="R255" i="261"/>
  <c r="V255" i="261"/>
  <c r="A256" i="261"/>
  <c r="B256" i="261"/>
  <c r="D256" i="261"/>
  <c r="E256" i="261"/>
  <c r="F256" i="261"/>
  <c r="G256" i="261"/>
  <c r="H256" i="261"/>
  <c r="I256" i="261"/>
  <c r="J256" i="261"/>
  <c r="K256" i="261"/>
  <c r="L256" i="261"/>
  <c r="M256" i="261"/>
  <c r="N256" i="261"/>
  <c r="O256" i="261"/>
  <c r="P256" i="261"/>
  <c r="Q256" i="261"/>
  <c r="R256" i="261"/>
  <c r="V256" i="261"/>
  <c r="A257" i="261"/>
  <c r="B257" i="261"/>
  <c r="D257" i="261"/>
  <c r="E257" i="261"/>
  <c r="F257" i="261"/>
  <c r="G257" i="261"/>
  <c r="H257" i="261"/>
  <c r="I257" i="261"/>
  <c r="J257" i="261"/>
  <c r="K257" i="261"/>
  <c r="L257" i="261"/>
  <c r="M257" i="261"/>
  <c r="N257" i="261"/>
  <c r="O257" i="261"/>
  <c r="P257" i="261"/>
  <c r="Q257" i="261"/>
  <c r="R257" i="261"/>
  <c r="V257" i="261"/>
  <c r="A258" i="261"/>
  <c r="B258" i="261"/>
  <c r="D258" i="261"/>
  <c r="E258" i="261"/>
  <c r="F258" i="261"/>
  <c r="G258" i="261"/>
  <c r="H258" i="261"/>
  <c r="I258" i="261"/>
  <c r="J258" i="261"/>
  <c r="K258" i="261"/>
  <c r="L258" i="261"/>
  <c r="M258" i="261"/>
  <c r="N258" i="261"/>
  <c r="O258" i="261"/>
  <c r="P258" i="261"/>
  <c r="Q258" i="261"/>
  <c r="R258" i="261"/>
  <c r="V258" i="261"/>
  <c r="A259" i="261"/>
  <c r="B259" i="261"/>
  <c r="D259" i="261"/>
  <c r="E259" i="261"/>
  <c r="F259" i="261"/>
  <c r="G259" i="261"/>
  <c r="H259" i="261"/>
  <c r="I259" i="261"/>
  <c r="J259" i="261"/>
  <c r="K259" i="261"/>
  <c r="L259" i="261"/>
  <c r="M259" i="261"/>
  <c r="N259" i="261"/>
  <c r="O259" i="261"/>
  <c r="P259" i="261"/>
  <c r="Q259" i="261"/>
  <c r="R259" i="261"/>
  <c r="V259" i="261"/>
  <c r="A260" i="261"/>
  <c r="B260" i="261"/>
  <c r="D260" i="261"/>
  <c r="E260" i="261"/>
  <c r="F260" i="261"/>
  <c r="G260" i="261"/>
  <c r="H260" i="261"/>
  <c r="I260" i="261"/>
  <c r="J260" i="261"/>
  <c r="K260" i="261"/>
  <c r="L260" i="261"/>
  <c r="M260" i="261"/>
  <c r="N260" i="261"/>
  <c r="O260" i="261"/>
  <c r="P260" i="261"/>
  <c r="Q260" i="261"/>
  <c r="R260" i="261"/>
  <c r="V260" i="261"/>
  <c r="A261" i="261"/>
  <c r="B261" i="261"/>
  <c r="D261" i="261"/>
  <c r="E261" i="261"/>
  <c r="F261" i="261"/>
  <c r="G261" i="261"/>
  <c r="H261" i="261"/>
  <c r="I261" i="261"/>
  <c r="J261" i="261"/>
  <c r="K261" i="261"/>
  <c r="L261" i="261"/>
  <c r="M261" i="261"/>
  <c r="N261" i="261"/>
  <c r="O261" i="261"/>
  <c r="P261" i="261"/>
  <c r="Q261" i="261"/>
  <c r="R261" i="261"/>
  <c r="V261" i="261"/>
  <c r="A262" i="261"/>
  <c r="B262" i="261"/>
  <c r="D262" i="261"/>
  <c r="E262" i="261"/>
  <c r="F262" i="261"/>
  <c r="G262" i="261"/>
  <c r="H262" i="261"/>
  <c r="I262" i="261"/>
  <c r="J262" i="261"/>
  <c r="K262" i="261"/>
  <c r="L262" i="261"/>
  <c r="M262" i="261"/>
  <c r="N262" i="261"/>
  <c r="O262" i="261"/>
  <c r="P262" i="261"/>
  <c r="Q262" i="261"/>
  <c r="R262" i="261"/>
  <c r="V262" i="261"/>
  <c r="A263" i="261"/>
  <c r="B263" i="261"/>
  <c r="D263" i="261"/>
  <c r="E263" i="261"/>
  <c r="F263" i="261"/>
  <c r="G263" i="261"/>
  <c r="H263" i="261"/>
  <c r="I263" i="261"/>
  <c r="J263" i="261"/>
  <c r="K263" i="261"/>
  <c r="L263" i="261"/>
  <c r="M263" i="261"/>
  <c r="N263" i="261"/>
  <c r="O263" i="261"/>
  <c r="P263" i="261"/>
  <c r="Q263" i="261"/>
  <c r="R263" i="261"/>
  <c r="V263" i="261"/>
  <c r="A264" i="261"/>
  <c r="B264" i="261"/>
  <c r="D264" i="261"/>
  <c r="E264" i="261"/>
  <c r="F264" i="261"/>
  <c r="G264" i="261"/>
  <c r="H264" i="261"/>
  <c r="I264" i="261"/>
  <c r="J264" i="261"/>
  <c r="K264" i="261"/>
  <c r="L264" i="261"/>
  <c r="M264" i="261"/>
  <c r="N264" i="261"/>
  <c r="O264" i="261"/>
  <c r="P264" i="261"/>
  <c r="Q264" i="261"/>
  <c r="R264" i="261"/>
  <c r="V264" i="261"/>
  <c r="A265" i="261"/>
  <c r="B265" i="261"/>
  <c r="C265" i="261"/>
  <c r="D265" i="261"/>
  <c r="E265" i="261"/>
  <c r="F265" i="261"/>
  <c r="G265" i="261"/>
  <c r="H265" i="261"/>
  <c r="I265" i="261"/>
  <c r="J265" i="261"/>
  <c r="K265" i="261"/>
  <c r="L265" i="261"/>
  <c r="M265" i="261"/>
  <c r="N265" i="261"/>
  <c r="O265" i="261"/>
  <c r="P265" i="261"/>
  <c r="Q265" i="261"/>
  <c r="R265" i="261"/>
  <c r="V265" i="261"/>
  <c r="W265" i="261"/>
  <c r="Y265" i="261"/>
  <c r="Z265" i="261"/>
  <c r="A274" i="261"/>
  <c r="C274" i="261"/>
  <c r="D274" i="261"/>
  <c r="E274" i="261"/>
  <c r="F274" i="261"/>
  <c r="G274" i="261"/>
  <c r="H274" i="261"/>
  <c r="I274" i="261"/>
  <c r="J274" i="261"/>
  <c r="K274" i="261"/>
  <c r="L274" i="261"/>
  <c r="M274" i="261"/>
  <c r="N274" i="261"/>
  <c r="O274" i="261"/>
  <c r="P274" i="261"/>
  <c r="Q274" i="261"/>
  <c r="R274" i="261"/>
  <c r="V274" i="261"/>
  <c r="AA274" i="261"/>
  <c r="A275" i="261"/>
  <c r="B275" i="261"/>
  <c r="C275" i="261"/>
  <c r="D275" i="261"/>
  <c r="E275" i="261"/>
  <c r="F275" i="261"/>
  <c r="G275" i="261"/>
  <c r="H275" i="261"/>
  <c r="I275" i="261"/>
  <c r="J275" i="261"/>
  <c r="K275" i="261"/>
  <c r="L275" i="261"/>
  <c r="M275" i="261"/>
  <c r="N275" i="261"/>
  <c r="O275" i="261"/>
  <c r="P275" i="261"/>
  <c r="Q275" i="261"/>
  <c r="R275" i="261"/>
  <c r="V275" i="261"/>
  <c r="A276" i="261"/>
  <c r="B276" i="261"/>
  <c r="C276" i="261"/>
  <c r="D276" i="261"/>
  <c r="E276" i="261"/>
  <c r="F276" i="261"/>
  <c r="G276" i="261"/>
  <c r="H276" i="261"/>
  <c r="I276" i="261"/>
  <c r="J276" i="261"/>
  <c r="K276" i="261"/>
  <c r="L276" i="261"/>
  <c r="M276" i="261"/>
  <c r="N276" i="261"/>
  <c r="O276" i="261"/>
  <c r="P276" i="261"/>
  <c r="Q276" i="261"/>
  <c r="R276" i="261"/>
  <c r="V276" i="261"/>
  <c r="A277" i="261"/>
  <c r="B277" i="261"/>
  <c r="C277" i="261"/>
  <c r="D277" i="261"/>
  <c r="E277" i="261"/>
  <c r="F277" i="261"/>
  <c r="G277" i="261"/>
  <c r="H277" i="261"/>
  <c r="I277" i="261"/>
  <c r="J277" i="261"/>
  <c r="K277" i="261"/>
  <c r="L277" i="261"/>
  <c r="M277" i="261"/>
  <c r="N277" i="261"/>
  <c r="O277" i="261"/>
  <c r="P277" i="261"/>
  <c r="Q277" i="261"/>
  <c r="R277" i="261"/>
  <c r="V277" i="261"/>
  <c r="A278" i="261"/>
  <c r="B278" i="261"/>
  <c r="C278" i="261"/>
  <c r="D278" i="261"/>
  <c r="E278" i="261"/>
  <c r="F278" i="261"/>
  <c r="G278" i="261"/>
  <c r="H278" i="261"/>
  <c r="I278" i="261"/>
  <c r="J278" i="261"/>
  <c r="K278" i="261"/>
  <c r="L278" i="261"/>
  <c r="M278" i="261"/>
  <c r="N278" i="261"/>
  <c r="O278" i="261"/>
  <c r="P278" i="261"/>
  <c r="Q278" i="261"/>
  <c r="R278" i="261"/>
  <c r="V278" i="261"/>
  <c r="A279" i="261"/>
  <c r="B279" i="261"/>
  <c r="C279" i="261"/>
  <c r="D279" i="261"/>
  <c r="E279" i="261"/>
  <c r="F279" i="261"/>
  <c r="G279" i="261"/>
  <c r="H279" i="261"/>
  <c r="I279" i="261"/>
  <c r="J279" i="261"/>
  <c r="K279" i="261"/>
  <c r="L279" i="261"/>
  <c r="M279" i="261"/>
  <c r="N279" i="261"/>
  <c r="O279" i="261"/>
  <c r="P279" i="261"/>
  <c r="Q279" i="261"/>
  <c r="R279" i="261"/>
  <c r="V279" i="261"/>
  <c r="A280" i="261"/>
  <c r="B280" i="261"/>
  <c r="C280" i="261"/>
  <c r="D280" i="261"/>
  <c r="E280" i="261"/>
  <c r="F280" i="261"/>
  <c r="G280" i="261"/>
  <c r="H280" i="261"/>
  <c r="I280" i="261"/>
  <c r="J280" i="261"/>
  <c r="K280" i="261"/>
  <c r="L280" i="261"/>
  <c r="M280" i="261"/>
  <c r="N280" i="261"/>
  <c r="O280" i="261"/>
  <c r="P280" i="261"/>
  <c r="Q280" i="261"/>
  <c r="R280" i="261"/>
  <c r="V280" i="261"/>
  <c r="A281" i="261"/>
  <c r="B281" i="261"/>
  <c r="C281" i="261"/>
  <c r="D281" i="261"/>
  <c r="E281" i="261"/>
  <c r="F281" i="261"/>
  <c r="G281" i="261"/>
  <c r="H281" i="261"/>
  <c r="I281" i="261"/>
  <c r="J281" i="261"/>
  <c r="K281" i="261"/>
  <c r="L281" i="261"/>
  <c r="M281" i="261"/>
  <c r="N281" i="261"/>
  <c r="O281" i="261"/>
  <c r="P281" i="261"/>
  <c r="Q281" i="261"/>
  <c r="R281" i="261"/>
  <c r="V281" i="261"/>
  <c r="A282" i="261"/>
  <c r="B282" i="261"/>
  <c r="C282" i="261"/>
  <c r="D282" i="261"/>
  <c r="E282" i="261"/>
  <c r="F282" i="261"/>
  <c r="G282" i="261"/>
  <c r="H282" i="261"/>
  <c r="I282" i="261"/>
  <c r="J282" i="261"/>
  <c r="K282" i="261"/>
  <c r="L282" i="261"/>
  <c r="M282" i="261"/>
  <c r="N282" i="261"/>
  <c r="O282" i="261"/>
  <c r="P282" i="261"/>
  <c r="Q282" i="261"/>
  <c r="R282" i="261"/>
  <c r="V282" i="261"/>
  <c r="A283" i="261"/>
  <c r="B283" i="261"/>
  <c r="C283" i="261"/>
  <c r="D283" i="261"/>
  <c r="E283" i="261"/>
  <c r="F283" i="261"/>
  <c r="G283" i="261"/>
  <c r="H283" i="261"/>
  <c r="I283" i="261"/>
  <c r="J283" i="261"/>
  <c r="K283" i="261"/>
  <c r="L283" i="261"/>
  <c r="M283" i="261"/>
  <c r="N283" i="261"/>
  <c r="O283" i="261"/>
  <c r="P283" i="261"/>
  <c r="Q283" i="261"/>
  <c r="R283" i="261"/>
  <c r="V283" i="261"/>
  <c r="A284" i="261"/>
  <c r="B284" i="261"/>
  <c r="C284" i="261"/>
  <c r="D284" i="261"/>
  <c r="E284" i="261"/>
  <c r="F284" i="261"/>
  <c r="G284" i="261"/>
  <c r="H284" i="261"/>
  <c r="I284" i="261"/>
  <c r="J284" i="261"/>
  <c r="K284" i="261"/>
  <c r="L284" i="261"/>
  <c r="M284" i="261"/>
  <c r="N284" i="261"/>
  <c r="O284" i="261"/>
  <c r="P284" i="261"/>
  <c r="Q284" i="261"/>
  <c r="R284" i="261"/>
  <c r="V284" i="261"/>
  <c r="A285" i="261"/>
  <c r="B285" i="261"/>
  <c r="C285" i="261"/>
  <c r="D285" i="261"/>
  <c r="E285" i="261"/>
  <c r="F285" i="261"/>
  <c r="G285" i="261"/>
  <c r="H285" i="261"/>
  <c r="I285" i="261"/>
  <c r="J285" i="261"/>
  <c r="K285" i="261"/>
  <c r="L285" i="261"/>
  <c r="M285" i="261"/>
  <c r="N285" i="261"/>
  <c r="O285" i="261"/>
  <c r="P285" i="261"/>
  <c r="Q285" i="261"/>
  <c r="R285" i="261"/>
  <c r="V285" i="261"/>
  <c r="A286" i="261"/>
  <c r="B286" i="261"/>
  <c r="C286" i="261"/>
  <c r="D286" i="261"/>
  <c r="E286" i="261"/>
  <c r="F286" i="261"/>
  <c r="G286" i="261"/>
  <c r="H286" i="261"/>
  <c r="I286" i="261"/>
  <c r="J286" i="261"/>
  <c r="K286" i="261"/>
  <c r="L286" i="261"/>
  <c r="M286" i="261"/>
  <c r="N286" i="261"/>
  <c r="O286" i="261"/>
  <c r="P286" i="261"/>
  <c r="Q286" i="261"/>
  <c r="R286" i="261"/>
  <c r="V286" i="261"/>
  <c r="A287" i="261"/>
  <c r="B287" i="261"/>
  <c r="C287" i="261"/>
  <c r="D287" i="261"/>
  <c r="E287" i="261"/>
  <c r="F287" i="261"/>
  <c r="G287" i="261"/>
  <c r="H287" i="261"/>
  <c r="I287" i="261"/>
  <c r="J287" i="261"/>
  <c r="K287" i="261"/>
  <c r="L287" i="261"/>
  <c r="M287" i="261"/>
  <c r="N287" i="261"/>
  <c r="O287" i="261"/>
  <c r="P287" i="261"/>
  <c r="Q287" i="261"/>
  <c r="R287" i="261"/>
  <c r="V287" i="261"/>
  <c r="A288" i="261"/>
  <c r="B288" i="261"/>
  <c r="C288" i="261"/>
  <c r="D288" i="261"/>
  <c r="E288" i="261"/>
  <c r="F288" i="261"/>
  <c r="G288" i="261"/>
  <c r="H288" i="261"/>
  <c r="I288" i="261"/>
  <c r="J288" i="261"/>
  <c r="K288" i="261"/>
  <c r="L288" i="261"/>
  <c r="M288" i="261"/>
  <c r="N288" i="261"/>
  <c r="O288" i="261"/>
  <c r="P288" i="261"/>
  <c r="Q288" i="261"/>
  <c r="R288" i="261"/>
  <c r="V288" i="261"/>
  <c r="A289" i="261"/>
  <c r="B289" i="261"/>
  <c r="C289" i="261"/>
  <c r="D289" i="261"/>
  <c r="E289" i="261"/>
  <c r="F289" i="261"/>
  <c r="G289" i="261"/>
  <c r="H289" i="261"/>
  <c r="I289" i="261"/>
  <c r="J289" i="261"/>
  <c r="K289" i="261"/>
  <c r="L289" i="261"/>
  <c r="M289" i="261"/>
  <c r="N289" i="261"/>
  <c r="O289" i="261"/>
  <c r="P289" i="261"/>
  <c r="Q289" i="261"/>
  <c r="R289" i="261"/>
  <c r="V289" i="261"/>
  <c r="A290" i="261"/>
  <c r="B290" i="261"/>
  <c r="C290" i="261"/>
  <c r="D290" i="261"/>
  <c r="E290" i="261"/>
  <c r="F290" i="261"/>
  <c r="G290" i="261"/>
  <c r="H290" i="261"/>
  <c r="I290" i="261"/>
  <c r="J290" i="261"/>
  <c r="K290" i="261"/>
  <c r="L290" i="261"/>
  <c r="M290" i="261"/>
  <c r="N290" i="261"/>
  <c r="O290" i="261"/>
  <c r="P290" i="261"/>
  <c r="Q290" i="261"/>
  <c r="R290" i="261"/>
  <c r="V290" i="261"/>
  <c r="A291" i="261"/>
  <c r="B291" i="261"/>
  <c r="C291" i="261"/>
  <c r="D291" i="261"/>
  <c r="E291" i="261"/>
  <c r="F291" i="261"/>
  <c r="G291" i="261"/>
  <c r="H291" i="261"/>
  <c r="I291" i="261"/>
  <c r="J291" i="261"/>
  <c r="K291" i="261"/>
  <c r="L291" i="261"/>
  <c r="M291" i="261"/>
  <c r="N291" i="261"/>
  <c r="O291" i="261"/>
  <c r="P291" i="261"/>
  <c r="Q291" i="261"/>
  <c r="R291" i="261"/>
  <c r="V291" i="261"/>
  <c r="A292" i="261"/>
  <c r="B292" i="261"/>
  <c r="C292" i="261"/>
  <c r="D292" i="261"/>
  <c r="E292" i="261"/>
  <c r="F292" i="261"/>
  <c r="G292" i="261"/>
  <c r="H292" i="261"/>
  <c r="I292" i="261"/>
  <c r="J292" i="261"/>
  <c r="K292" i="261"/>
  <c r="L292" i="261"/>
  <c r="M292" i="261"/>
  <c r="N292" i="261"/>
  <c r="O292" i="261"/>
  <c r="P292" i="261"/>
  <c r="Q292" i="261"/>
  <c r="R292" i="261"/>
  <c r="V292" i="261"/>
  <c r="A293" i="261"/>
  <c r="B293" i="261"/>
  <c r="C293" i="261"/>
  <c r="D293" i="261"/>
  <c r="E293" i="261"/>
  <c r="F293" i="261"/>
  <c r="G293" i="261"/>
  <c r="H293" i="261"/>
  <c r="I293" i="261"/>
  <c r="J293" i="261"/>
  <c r="K293" i="261"/>
  <c r="L293" i="261"/>
  <c r="M293" i="261"/>
  <c r="N293" i="261"/>
  <c r="O293" i="261"/>
  <c r="P293" i="261"/>
  <c r="Q293" i="261"/>
  <c r="R293" i="261"/>
  <c r="V293" i="261"/>
  <c r="W293" i="261"/>
  <c r="X293" i="261"/>
  <c r="Y293" i="261"/>
  <c r="Z293" i="261"/>
  <c r="A295" i="261"/>
  <c r="C295" i="261"/>
  <c r="D295" i="261"/>
  <c r="E295" i="261"/>
  <c r="F295" i="261"/>
  <c r="G295" i="261"/>
  <c r="H295" i="261"/>
  <c r="I295" i="261"/>
  <c r="J295" i="261"/>
  <c r="K295" i="261"/>
  <c r="L295" i="261"/>
  <c r="M295" i="261"/>
  <c r="N295" i="261"/>
  <c r="O295" i="261"/>
  <c r="P295" i="261"/>
  <c r="Q295" i="261"/>
  <c r="R295" i="261"/>
  <c r="V295" i="261"/>
  <c r="AA295" i="261"/>
  <c r="B296" i="261"/>
  <c r="D296" i="261"/>
  <c r="E296" i="261"/>
  <c r="F296" i="261"/>
  <c r="G296" i="261"/>
  <c r="H296" i="261"/>
  <c r="I296" i="261"/>
  <c r="J296" i="261"/>
  <c r="K296" i="261"/>
  <c r="L296" i="261"/>
  <c r="M296" i="261"/>
  <c r="N296" i="261"/>
  <c r="O296" i="261"/>
  <c r="P296" i="261"/>
  <c r="Q296" i="261"/>
  <c r="R296" i="261"/>
  <c r="V296" i="261"/>
  <c r="A297" i="261"/>
  <c r="B297" i="261"/>
  <c r="D297" i="261"/>
  <c r="E297" i="261"/>
  <c r="F297" i="261"/>
  <c r="G297" i="261"/>
  <c r="H297" i="261"/>
  <c r="I297" i="261"/>
  <c r="J297" i="261"/>
  <c r="K297" i="261"/>
  <c r="L297" i="261"/>
  <c r="M297" i="261"/>
  <c r="N297" i="261"/>
  <c r="O297" i="261"/>
  <c r="P297" i="261"/>
  <c r="Q297" i="261"/>
  <c r="R297" i="261"/>
  <c r="V297" i="261"/>
  <c r="A298" i="261"/>
  <c r="B298" i="261"/>
  <c r="C298" i="261"/>
  <c r="D298" i="261"/>
  <c r="E298" i="261"/>
  <c r="F298" i="261"/>
  <c r="G298" i="261"/>
  <c r="H298" i="261"/>
  <c r="I298" i="261"/>
  <c r="J298" i="261"/>
  <c r="K298" i="261"/>
  <c r="L298" i="261"/>
  <c r="M298" i="261"/>
  <c r="N298" i="261"/>
  <c r="O298" i="261"/>
  <c r="P298" i="261"/>
  <c r="Q298" i="261"/>
  <c r="R298" i="261"/>
  <c r="V298" i="261"/>
  <c r="A299" i="261"/>
  <c r="B299" i="261"/>
  <c r="C299" i="261"/>
  <c r="D299" i="261"/>
  <c r="E299" i="261"/>
  <c r="F299" i="261"/>
  <c r="G299" i="261"/>
  <c r="H299" i="261"/>
  <c r="I299" i="261"/>
  <c r="J299" i="261"/>
  <c r="K299" i="261"/>
  <c r="L299" i="261"/>
  <c r="M299" i="261"/>
  <c r="N299" i="261"/>
  <c r="O299" i="261"/>
  <c r="P299" i="261"/>
  <c r="Q299" i="261"/>
  <c r="R299" i="261"/>
  <c r="V299" i="261"/>
  <c r="A300" i="261"/>
  <c r="B300" i="261"/>
  <c r="D300" i="261"/>
  <c r="E300" i="261"/>
  <c r="F300" i="261"/>
  <c r="G300" i="261"/>
  <c r="H300" i="261"/>
  <c r="I300" i="261"/>
  <c r="J300" i="261"/>
  <c r="K300" i="261"/>
  <c r="L300" i="261"/>
  <c r="M300" i="261"/>
  <c r="N300" i="261"/>
  <c r="O300" i="261"/>
  <c r="P300" i="261"/>
  <c r="Q300" i="261"/>
  <c r="R300" i="261"/>
  <c r="V300" i="261"/>
  <c r="A301" i="261"/>
  <c r="B301" i="261"/>
  <c r="D301" i="261"/>
  <c r="E301" i="261"/>
  <c r="F301" i="261"/>
  <c r="G301" i="261"/>
  <c r="H301" i="261"/>
  <c r="I301" i="261"/>
  <c r="J301" i="261"/>
  <c r="K301" i="261"/>
  <c r="L301" i="261"/>
  <c r="M301" i="261"/>
  <c r="N301" i="261"/>
  <c r="O301" i="261"/>
  <c r="P301" i="261"/>
  <c r="Q301" i="261"/>
  <c r="R301" i="261"/>
  <c r="V301" i="261"/>
  <c r="A302" i="261"/>
  <c r="B302" i="261"/>
  <c r="C302" i="261"/>
  <c r="D302" i="261"/>
  <c r="E302" i="261"/>
  <c r="F302" i="261"/>
  <c r="G302" i="261"/>
  <c r="H302" i="261"/>
  <c r="I302" i="261"/>
  <c r="J302" i="261"/>
  <c r="K302" i="261"/>
  <c r="L302" i="261"/>
  <c r="M302" i="261"/>
  <c r="N302" i="261"/>
  <c r="O302" i="261"/>
  <c r="P302" i="261"/>
  <c r="Q302" i="261"/>
  <c r="R302" i="261"/>
  <c r="V302" i="261"/>
  <c r="A303" i="261"/>
  <c r="B303" i="261"/>
  <c r="C303" i="261"/>
  <c r="D303" i="261"/>
  <c r="E303" i="261"/>
  <c r="F303" i="261"/>
  <c r="G303" i="261"/>
  <c r="H303" i="261"/>
  <c r="I303" i="261"/>
  <c r="J303" i="261"/>
  <c r="K303" i="261"/>
  <c r="L303" i="261"/>
  <c r="M303" i="261"/>
  <c r="N303" i="261"/>
  <c r="O303" i="261"/>
  <c r="P303" i="261"/>
  <c r="Q303" i="261"/>
  <c r="R303" i="261"/>
  <c r="V303" i="261"/>
  <c r="A304" i="261"/>
  <c r="B304" i="261"/>
  <c r="D304" i="261"/>
  <c r="E304" i="261"/>
  <c r="F304" i="261"/>
  <c r="G304" i="261"/>
  <c r="H304" i="261"/>
  <c r="I304" i="261"/>
  <c r="J304" i="261"/>
  <c r="K304" i="261"/>
  <c r="L304" i="261"/>
  <c r="M304" i="261"/>
  <c r="N304" i="261"/>
  <c r="O304" i="261"/>
  <c r="P304" i="261"/>
  <c r="Q304" i="261"/>
  <c r="R304" i="261"/>
  <c r="V304" i="261"/>
  <c r="A305" i="261"/>
  <c r="B305" i="261"/>
  <c r="D305" i="261"/>
  <c r="E305" i="261"/>
  <c r="F305" i="261"/>
  <c r="G305" i="261"/>
  <c r="H305" i="261"/>
  <c r="I305" i="261"/>
  <c r="J305" i="261"/>
  <c r="K305" i="261"/>
  <c r="L305" i="261"/>
  <c r="M305" i="261"/>
  <c r="N305" i="261"/>
  <c r="O305" i="261"/>
  <c r="P305" i="261"/>
  <c r="Q305" i="261"/>
  <c r="R305" i="261"/>
  <c r="V305" i="261"/>
  <c r="A306" i="261"/>
  <c r="B306" i="261"/>
  <c r="C306" i="261"/>
  <c r="D306" i="261"/>
  <c r="E306" i="261"/>
  <c r="F306" i="261"/>
  <c r="G306" i="261"/>
  <c r="H306" i="261"/>
  <c r="I306" i="261"/>
  <c r="J306" i="261"/>
  <c r="K306" i="261"/>
  <c r="L306" i="261"/>
  <c r="M306" i="261"/>
  <c r="N306" i="261"/>
  <c r="O306" i="261"/>
  <c r="P306" i="261"/>
  <c r="Q306" i="261"/>
  <c r="R306" i="261"/>
  <c r="V306" i="261"/>
  <c r="A307" i="261"/>
  <c r="B307" i="261"/>
  <c r="D307" i="261"/>
  <c r="E307" i="261"/>
  <c r="F307" i="261"/>
  <c r="G307" i="261"/>
  <c r="H307" i="261"/>
  <c r="I307" i="261"/>
  <c r="J307" i="261"/>
  <c r="K307" i="261"/>
  <c r="L307" i="261"/>
  <c r="M307" i="261"/>
  <c r="N307" i="261"/>
  <c r="O307" i="261"/>
  <c r="P307" i="261"/>
  <c r="Q307" i="261"/>
  <c r="R307" i="261"/>
  <c r="V307" i="261"/>
  <c r="A308" i="261"/>
  <c r="B308" i="261"/>
  <c r="D308" i="261"/>
  <c r="E308" i="261"/>
  <c r="F308" i="261"/>
  <c r="G308" i="261"/>
  <c r="H308" i="261"/>
  <c r="I308" i="261"/>
  <c r="J308" i="261"/>
  <c r="K308" i="261"/>
  <c r="L308" i="261"/>
  <c r="M308" i="261"/>
  <c r="N308" i="261"/>
  <c r="O308" i="261"/>
  <c r="P308" i="261"/>
  <c r="Q308" i="261"/>
  <c r="R308" i="261"/>
  <c r="V308" i="261"/>
  <c r="A309" i="261"/>
  <c r="B309" i="261"/>
  <c r="D309" i="261"/>
  <c r="E309" i="261"/>
  <c r="F309" i="261"/>
  <c r="G309" i="261"/>
  <c r="H309" i="261"/>
  <c r="I309" i="261"/>
  <c r="J309" i="261"/>
  <c r="K309" i="261"/>
  <c r="L309" i="261"/>
  <c r="M309" i="261"/>
  <c r="N309" i="261"/>
  <c r="O309" i="261"/>
  <c r="P309" i="261"/>
  <c r="Q309" i="261"/>
  <c r="R309" i="261"/>
  <c r="V309" i="261"/>
  <c r="A310" i="261"/>
  <c r="B310" i="261"/>
  <c r="C310" i="261"/>
  <c r="D310" i="261"/>
  <c r="E310" i="261"/>
  <c r="F310" i="261"/>
  <c r="G310" i="261"/>
  <c r="H310" i="261"/>
  <c r="I310" i="261"/>
  <c r="J310" i="261"/>
  <c r="K310" i="261"/>
  <c r="L310" i="261"/>
  <c r="M310" i="261"/>
  <c r="N310" i="261"/>
  <c r="O310" i="261"/>
  <c r="P310" i="261"/>
  <c r="Q310" i="261"/>
  <c r="R310" i="261"/>
  <c r="V310" i="261"/>
  <c r="A311" i="261"/>
  <c r="B311" i="261"/>
  <c r="C311" i="261"/>
  <c r="D311" i="261"/>
  <c r="E311" i="261"/>
  <c r="F311" i="261"/>
  <c r="G311" i="261"/>
  <c r="H311" i="261"/>
  <c r="I311" i="261"/>
  <c r="J311" i="261"/>
  <c r="K311" i="261"/>
  <c r="L311" i="261"/>
  <c r="M311" i="261"/>
  <c r="N311" i="261"/>
  <c r="O311" i="261"/>
  <c r="P311" i="261"/>
  <c r="Q311" i="261"/>
  <c r="R311" i="261"/>
  <c r="V311" i="261"/>
  <c r="A312" i="261"/>
  <c r="B312" i="261"/>
  <c r="D312" i="261"/>
  <c r="E312" i="261"/>
  <c r="F312" i="261"/>
  <c r="G312" i="261"/>
  <c r="H312" i="261"/>
  <c r="I312" i="261"/>
  <c r="J312" i="261"/>
  <c r="K312" i="261"/>
  <c r="L312" i="261"/>
  <c r="M312" i="261"/>
  <c r="N312" i="261"/>
  <c r="O312" i="261"/>
  <c r="P312" i="261"/>
  <c r="Q312" i="261"/>
  <c r="R312" i="261"/>
  <c r="V312" i="261"/>
  <c r="A313" i="261"/>
  <c r="B313" i="261"/>
  <c r="D313" i="261"/>
  <c r="E313" i="261"/>
  <c r="F313" i="261"/>
  <c r="G313" i="261"/>
  <c r="H313" i="261"/>
  <c r="I313" i="261"/>
  <c r="J313" i="261"/>
  <c r="K313" i="261"/>
  <c r="L313" i="261"/>
  <c r="M313" i="261"/>
  <c r="N313" i="261"/>
  <c r="O313" i="261"/>
  <c r="P313" i="261"/>
  <c r="Q313" i="261"/>
  <c r="R313" i="261"/>
  <c r="V313" i="261"/>
  <c r="A314" i="261"/>
  <c r="B314" i="261"/>
  <c r="C314" i="261"/>
  <c r="D314" i="261"/>
  <c r="E314" i="261"/>
  <c r="F314" i="261"/>
  <c r="G314" i="261"/>
  <c r="H314" i="261"/>
  <c r="I314" i="261"/>
  <c r="J314" i="261"/>
  <c r="K314" i="261"/>
  <c r="L314" i="261"/>
  <c r="M314" i="261"/>
  <c r="N314" i="261"/>
  <c r="O314" i="261"/>
  <c r="P314" i="261"/>
  <c r="Q314" i="261"/>
  <c r="R314" i="261"/>
  <c r="V314" i="261"/>
  <c r="W314" i="261"/>
  <c r="Y314" i="261"/>
  <c r="Z314" i="261"/>
  <c r="Y341" i="261"/>
  <c r="O341" i="261"/>
  <c r="A320" i="261"/>
  <c r="A366" i="261"/>
  <c r="B320" i="261"/>
  <c r="C320" i="261"/>
  <c r="D320" i="261"/>
  <c r="E320" i="261"/>
  <c r="Z360" i="261"/>
  <c r="P360" i="261"/>
  <c r="G320" i="261"/>
  <c r="AD341" i="261"/>
  <c r="T341" i="261"/>
  <c r="A321" i="261"/>
  <c r="C321" i="261"/>
  <c r="D321" i="261"/>
  <c r="E321" i="261"/>
  <c r="F321" i="261"/>
  <c r="G321" i="261"/>
  <c r="H321" i="261"/>
  <c r="I321" i="261"/>
  <c r="J321" i="261"/>
  <c r="K321" i="261"/>
  <c r="L321" i="261"/>
  <c r="M321" i="261"/>
  <c r="N321" i="261"/>
  <c r="O321" i="261"/>
  <c r="P321" i="261"/>
  <c r="Q321" i="261"/>
  <c r="R321" i="261"/>
  <c r="S321" i="261"/>
  <c r="T321" i="261"/>
  <c r="U321" i="261"/>
  <c r="V321" i="261"/>
  <c r="W321" i="261"/>
  <c r="X321" i="261"/>
  <c r="Y321" i="261"/>
  <c r="Z321" i="261"/>
  <c r="AA321" i="261"/>
  <c r="AB321" i="261"/>
  <c r="AC321" i="261"/>
  <c r="AD321" i="261"/>
  <c r="AE321" i="261"/>
  <c r="A322" i="261"/>
  <c r="D322" i="261"/>
  <c r="E322" i="261"/>
  <c r="F322" i="261"/>
  <c r="A323" i="261"/>
  <c r="D323" i="261"/>
  <c r="E323" i="261"/>
  <c r="F323" i="261"/>
  <c r="A324" i="261"/>
  <c r="D324" i="261"/>
  <c r="E324" i="261"/>
  <c r="F324" i="261"/>
  <c r="A325" i="261"/>
  <c r="D325" i="261"/>
  <c r="E325" i="261"/>
  <c r="F325" i="261"/>
  <c r="A326" i="261"/>
  <c r="D326" i="261"/>
  <c r="E326" i="261"/>
  <c r="F326" i="261"/>
  <c r="A327" i="261"/>
  <c r="D327" i="261"/>
  <c r="E327" i="261"/>
  <c r="F327" i="261"/>
  <c r="A328" i="261"/>
  <c r="D328" i="261"/>
  <c r="E328" i="261"/>
  <c r="F328" i="261"/>
  <c r="A329" i="261"/>
  <c r="D329" i="261"/>
  <c r="E329" i="261"/>
  <c r="F329" i="261"/>
  <c r="A330" i="261"/>
  <c r="D330" i="261"/>
  <c r="E330" i="261"/>
  <c r="F330" i="261"/>
  <c r="A331" i="261"/>
  <c r="D331" i="261"/>
  <c r="E331" i="261"/>
  <c r="F331" i="261"/>
  <c r="A332" i="261"/>
  <c r="D332" i="261"/>
  <c r="E332" i="261"/>
  <c r="F332" i="261"/>
  <c r="A333" i="261"/>
  <c r="D333" i="261"/>
  <c r="E333" i="261"/>
  <c r="F333" i="261"/>
  <c r="A334" i="261"/>
  <c r="D334" i="261"/>
  <c r="E334" i="261"/>
  <c r="F334" i="261"/>
  <c r="A335" i="261"/>
  <c r="D335" i="261"/>
  <c r="E335" i="261"/>
  <c r="F335" i="261"/>
  <c r="A336" i="261"/>
  <c r="D336" i="261"/>
  <c r="E336" i="261"/>
  <c r="F336" i="261"/>
  <c r="A337" i="261"/>
  <c r="D337" i="261"/>
  <c r="E337" i="261"/>
  <c r="F337" i="261"/>
  <c r="A338" i="261"/>
  <c r="D338" i="261"/>
  <c r="E338" i="261"/>
  <c r="F338" i="261"/>
  <c r="A339" i="261"/>
  <c r="D339" i="261"/>
  <c r="E339" i="261"/>
  <c r="F339" i="261"/>
  <c r="C341" i="261"/>
  <c r="Y342" i="261"/>
  <c r="O342" i="261"/>
  <c r="C342" i="261"/>
  <c r="Y343" i="261"/>
  <c r="O343" i="261"/>
  <c r="C343" i="261"/>
  <c r="Y344" i="261"/>
  <c r="O344" i="261"/>
  <c r="C344" i="261"/>
  <c r="Y345" i="261"/>
  <c r="O345" i="261"/>
  <c r="C345" i="261"/>
  <c r="Y346" i="261"/>
  <c r="O346" i="261"/>
  <c r="C346" i="261"/>
  <c r="Y347" i="261"/>
  <c r="O347" i="261"/>
  <c r="C347" i="261"/>
  <c r="Y348" i="261"/>
  <c r="O348" i="261"/>
  <c r="C348" i="261"/>
  <c r="Y349" i="261"/>
  <c r="O349" i="261"/>
  <c r="C349" i="261"/>
  <c r="Y350" i="261"/>
  <c r="O350" i="261"/>
  <c r="C350" i="261"/>
  <c r="Y351" i="261"/>
  <c r="O351" i="261"/>
  <c r="Y352" i="261"/>
  <c r="O352" i="261"/>
  <c r="Y353" i="261"/>
  <c r="O353" i="261"/>
  <c r="Y354" i="261"/>
  <c r="O354" i="261"/>
  <c r="Y355" i="261"/>
  <c r="O355" i="261"/>
  <c r="Y356" i="261"/>
  <c r="O356" i="261"/>
  <c r="Y357" i="261"/>
  <c r="O357" i="261"/>
  <c r="Y358" i="261"/>
  <c r="O358" i="261"/>
  <c r="Y359" i="261"/>
  <c r="O359" i="261"/>
  <c r="Y360" i="261"/>
  <c r="O360" i="261"/>
  <c r="C360" i="261"/>
  <c r="AB360" i="261"/>
  <c r="R360" i="261"/>
  <c r="F360" i="261"/>
  <c r="AC360" i="261"/>
  <c r="S360" i="261"/>
  <c r="B366" i="261"/>
  <c r="C366" i="261"/>
  <c r="D366" i="261"/>
  <c r="E366" i="261"/>
  <c r="G366" i="261"/>
  <c r="A367" i="261"/>
  <c r="C367" i="261"/>
  <c r="H367" i="261"/>
  <c r="I367" i="261"/>
  <c r="J367" i="261"/>
  <c r="K367" i="261"/>
  <c r="L367" i="261"/>
  <c r="M367" i="261"/>
  <c r="N367" i="261"/>
  <c r="O367" i="261"/>
  <c r="P367" i="261"/>
  <c r="Q367" i="261"/>
  <c r="R367" i="261"/>
  <c r="S367" i="261"/>
  <c r="T367" i="261"/>
  <c r="U367" i="261"/>
  <c r="V367" i="261"/>
  <c r="W367" i="261"/>
  <c r="X367" i="261"/>
  <c r="Y367" i="261"/>
  <c r="Z367" i="261"/>
  <c r="AA367" i="261"/>
  <c r="AB367" i="261"/>
  <c r="AC367" i="261"/>
  <c r="AD367" i="261"/>
  <c r="AE367" i="261"/>
  <c r="A368" i="261"/>
  <c r="D368" i="261"/>
  <c r="E368" i="261"/>
  <c r="F368" i="261"/>
  <c r="A369" i="261"/>
  <c r="D369" i="261"/>
  <c r="E369" i="261"/>
  <c r="F369" i="261"/>
  <c r="A370" i="261"/>
  <c r="D370" i="261"/>
  <c r="E370" i="261"/>
  <c r="F370" i="261"/>
  <c r="A371" i="261"/>
  <c r="D371" i="261"/>
  <c r="E371" i="261"/>
  <c r="F371" i="261"/>
  <c r="A372" i="261"/>
  <c r="D372" i="261"/>
  <c r="E372" i="261"/>
  <c r="F372" i="261"/>
  <c r="A373" i="261"/>
  <c r="D373" i="261"/>
  <c r="E373" i="261"/>
  <c r="F373" i="261"/>
  <c r="A374" i="261"/>
  <c r="D374" i="261"/>
  <c r="E374" i="261"/>
  <c r="F374" i="261"/>
  <c r="A375" i="261"/>
  <c r="D375" i="261"/>
  <c r="E375" i="261"/>
  <c r="F375" i="261"/>
  <c r="A376" i="261"/>
  <c r="D376" i="261"/>
  <c r="E376" i="261"/>
  <c r="F376" i="261"/>
  <c r="D377" i="261"/>
  <c r="E377" i="261"/>
  <c r="F377" i="261"/>
  <c r="D378" i="261"/>
  <c r="E378" i="261"/>
  <c r="F378" i="261"/>
  <c r="D379" i="261"/>
  <c r="E379" i="261"/>
  <c r="F379" i="261"/>
  <c r="B383" i="261"/>
  <c r="F383" i="261"/>
  <c r="N383" i="261"/>
  <c r="V384" i="261"/>
  <c r="B385" i="261"/>
  <c r="D385" i="261"/>
  <c r="E385" i="261"/>
  <c r="B386" i="261"/>
  <c r="C386" i="261"/>
  <c r="D386" i="261"/>
  <c r="E386" i="261"/>
  <c r="B387" i="261"/>
  <c r="C387" i="261"/>
  <c r="D387" i="261"/>
  <c r="E387" i="261"/>
  <c r="B388" i="261"/>
  <c r="C388" i="261"/>
  <c r="D388" i="261"/>
  <c r="E388" i="261"/>
  <c r="B389" i="261"/>
  <c r="C389" i="261"/>
  <c r="D389" i="261"/>
  <c r="E389" i="261"/>
  <c r="B390" i="261"/>
  <c r="C390" i="261"/>
  <c r="D390" i="261"/>
  <c r="E390" i="261"/>
  <c r="B391" i="261"/>
  <c r="C391" i="261"/>
  <c r="D391" i="261"/>
  <c r="E391" i="261"/>
  <c r="B392" i="261"/>
  <c r="C392" i="261"/>
  <c r="D392" i="261"/>
  <c r="E392" i="261"/>
  <c r="B393" i="261"/>
  <c r="C393" i="261"/>
  <c r="D393" i="261"/>
  <c r="E393" i="261"/>
  <c r="B394" i="261"/>
  <c r="C394" i="261"/>
  <c r="D394" i="261"/>
  <c r="E394" i="261"/>
  <c r="B395" i="261"/>
  <c r="C395" i="261"/>
  <c r="D395" i="261"/>
  <c r="E395" i="261"/>
  <c r="B396" i="261"/>
  <c r="C396" i="261"/>
  <c r="D396" i="261"/>
  <c r="E396" i="261"/>
  <c r="B397" i="261"/>
  <c r="C397" i="261"/>
  <c r="D397" i="261"/>
  <c r="E397" i="261"/>
  <c r="B398" i="261"/>
  <c r="C398" i="261"/>
  <c r="D398" i="261"/>
  <c r="E398" i="261"/>
  <c r="B399" i="261"/>
  <c r="C399" i="261"/>
  <c r="D399" i="261"/>
  <c r="E399" i="261"/>
  <c r="B400" i="261"/>
  <c r="C400" i="261"/>
  <c r="D400" i="261"/>
  <c r="E400" i="261"/>
  <c r="B401" i="261"/>
  <c r="C401" i="261"/>
  <c r="D401" i="261"/>
  <c r="E401" i="261"/>
  <c r="B402" i="261"/>
  <c r="C402" i="261"/>
  <c r="D402" i="261"/>
  <c r="E402" i="261"/>
  <c r="N404" i="261"/>
  <c r="O404" i="261"/>
  <c r="B2" i="149"/>
  <c r="E25" i="149"/>
  <c r="D2" i="149"/>
  <c r="F2" i="149"/>
  <c r="G2" i="149"/>
  <c r="J2" i="149"/>
  <c r="M2" i="149"/>
  <c r="P2" i="149"/>
  <c r="S2" i="149"/>
  <c r="V2" i="149"/>
  <c r="Y2" i="149"/>
  <c r="K28" i="149"/>
  <c r="K29" i="149"/>
  <c r="K30" i="149"/>
  <c r="K31" i="149"/>
  <c r="K32" i="149"/>
  <c r="K33" i="149"/>
  <c r="K34" i="149"/>
  <c r="K35" i="149"/>
  <c r="K36" i="149"/>
  <c r="K37" i="149"/>
  <c r="K38" i="149"/>
  <c r="K39" i="149"/>
  <c r="K40" i="149"/>
  <c r="K41" i="149"/>
  <c r="K42" i="149"/>
  <c r="K43" i="149"/>
  <c r="K44" i="149"/>
  <c r="K45" i="149"/>
  <c r="F3" i="149"/>
  <c r="G3" i="149"/>
  <c r="J3" i="149"/>
  <c r="M3" i="149"/>
  <c r="P3" i="149"/>
  <c r="S3" i="149"/>
  <c r="V3" i="149"/>
  <c r="Y3" i="149"/>
  <c r="J4" i="149"/>
  <c r="M4" i="149"/>
  <c r="P4" i="149"/>
  <c r="S4" i="149"/>
  <c r="V4" i="149"/>
  <c r="A7" i="149"/>
  <c r="B7" i="149"/>
  <c r="I7" i="149"/>
  <c r="J7" i="149"/>
  <c r="K7" i="149"/>
  <c r="L7" i="149"/>
  <c r="M7" i="149"/>
  <c r="N7" i="149"/>
  <c r="O7" i="149"/>
  <c r="P7" i="149"/>
  <c r="Q7" i="149"/>
  <c r="R7" i="149"/>
  <c r="T7" i="149"/>
  <c r="U7" i="149"/>
  <c r="V7" i="149"/>
  <c r="W7" i="149"/>
  <c r="Z7" i="149"/>
  <c r="AB7" i="149"/>
  <c r="AC7" i="149"/>
  <c r="AD7" i="149"/>
  <c r="AE7" i="149"/>
  <c r="A8" i="149"/>
  <c r="B8" i="149"/>
  <c r="I8" i="149"/>
  <c r="J8" i="149"/>
  <c r="K8" i="149"/>
  <c r="L8" i="149"/>
  <c r="M8" i="149"/>
  <c r="N8" i="149"/>
  <c r="O8" i="149"/>
  <c r="P8" i="149"/>
  <c r="Q8" i="149"/>
  <c r="R8" i="149"/>
  <c r="AD8" i="149"/>
  <c r="T8" i="149"/>
  <c r="U8" i="149"/>
  <c r="V8" i="149"/>
  <c r="W8" i="149"/>
  <c r="Z8" i="149"/>
  <c r="AA8" i="149"/>
  <c r="AB8" i="149"/>
  <c r="AC8" i="149"/>
  <c r="AE8" i="149"/>
  <c r="A9" i="149"/>
  <c r="B9" i="149"/>
  <c r="I9" i="149"/>
  <c r="J9" i="149"/>
  <c r="K9" i="149"/>
  <c r="L9" i="149"/>
  <c r="M9" i="149"/>
  <c r="N9" i="149"/>
  <c r="O9" i="149"/>
  <c r="P9" i="149"/>
  <c r="Q9" i="149"/>
  <c r="R9" i="149"/>
  <c r="T9" i="149"/>
  <c r="AA9" i="149"/>
  <c r="U9" i="149"/>
  <c r="V9" i="149"/>
  <c r="W9" i="149"/>
  <c r="Z9" i="149"/>
  <c r="AB9" i="149"/>
  <c r="AC9" i="149"/>
  <c r="AD9" i="149"/>
  <c r="AE9" i="149"/>
  <c r="A10" i="149"/>
  <c r="B10" i="149"/>
  <c r="I10" i="149"/>
  <c r="J10" i="149"/>
  <c r="K10" i="149"/>
  <c r="L10" i="149"/>
  <c r="M10" i="149"/>
  <c r="N10" i="149"/>
  <c r="O10" i="149"/>
  <c r="P10" i="149"/>
  <c r="Q10" i="149"/>
  <c r="R10" i="149"/>
  <c r="T10" i="149"/>
  <c r="AA10" i="149"/>
  <c r="U10" i="149"/>
  <c r="V10" i="149"/>
  <c r="W10" i="149"/>
  <c r="Z10" i="149"/>
  <c r="AB10" i="149"/>
  <c r="AC10" i="149"/>
  <c r="AD10" i="149"/>
  <c r="AE10" i="149"/>
  <c r="A11" i="149"/>
  <c r="B11" i="149"/>
  <c r="I11" i="149"/>
  <c r="J11" i="149"/>
  <c r="K11" i="149"/>
  <c r="L11" i="149"/>
  <c r="M11" i="149"/>
  <c r="N11" i="149"/>
  <c r="O11" i="149"/>
  <c r="P11" i="149"/>
  <c r="Q11" i="149"/>
  <c r="R11" i="149"/>
  <c r="AD11" i="149"/>
  <c r="T11" i="149"/>
  <c r="U11" i="149"/>
  <c r="V11" i="149"/>
  <c r="W11" i="149"/>
  <c r="Z11" i="149"/>
  <c r="AA11" i="149"/>
  <c r="AB11" i="149"/>
  <c r="AC11" i="149"/>
  <c r="AE11" i="149"/>
  <c r="A12" i="149"/>
  <c r="B12" i="149"/>
  <c r="I12" i="149"/>
  <c r="J12" i="149"/>
  <c r="K12" i="149"/>
  <c r="L12" i="149"/>
  <c r="M12" i="149"/>
  <c r="N12" i="149"/>
  <c r="O12" i="149"/>
  <c r="P12" i="149"/>
  <c r="Q12" i="149"/>
  <c r="R12" i="149"/>
  <c r="T12" i="149"/>
  <c r="AA12" i="149"/>
  <c r="U12" i="149"/>
  <c r="V12" i="149"/>
  <c r="W12" i="149"/>
  <c r="Z12" i="149"/>
  <c r="AB12" i="149"/>
  <c r="AC12" i="149"/>
  <c r="AD12" i="149"/>
  <c r="AE12" i="149"/>
  <c r="A13" i="149"/>
  <c r="B13" i="149"/>
  <c r="I13" i="149"/>
  <c r="J13" i="149"/>
  <c r="K13" i="149"/>
  <c r="L13" i="149"/>
  <c r="M13" i="149"/>
  <c r="N13" i="149"/>
  <c r="O13" i="149"/>
  <c r="P13" i="149"/>
  <c r="Q13" i="149"/>
  <c r="R13" i="149"/>
  <c r="AD13" i="149"/>
  <c r="T13" i="149"/>
  <c r="AA13" i="149"/>
  <c r="U13" i="149"/>
  <c r="V13" i="149"/>
  <c r="W13" i="149"/>
  <c r="Z13" i="149"/>
  <c r="AB13" i="149"/>
  <c r="AC13" i="149"/>
  <c r="AE13" i="149"/>
  <c r="A14" i="149"/>
  <c r="B14" i="149"/>
  <c r="I14" i="149"/>
  <c r="J14" i="149"/>
  <c r="K14" i="149"/>
  <c r="L14" i="149"/>
  <c r="M14" i="149"/>
  <c r="N14" i="149"/>
  <c r="O14" i="149"/>
  <c r="P14" i="149"/>
  <c r="Q14" i="149"/>
  <c r="R14" i="149"/>
  <c r="AD14" i="149"/>
  <c r="T14" i="149"/>
  <c r="AA14" i="149"/>
  <c r="U14" i="149"/>
  <c r="V14" i="149"/>
  <c r="W14" i="149"/>
  <c r="AC14" i="149"/>
  <c r="AE14" i="149"/>
  <c r="A15" i="149"/>
  <c r="B15" i="149"/>
  <c r="I15" i="149"/>
  <c r="J15" i="149"/>
  <c r="K15" i="149"/>
  <c r="L15" i="149"/>
  <c r="M15" i="149"/>
  <c r="N15" i="149"/>
  <c r="O15" i="149"/>
  <c r="P15" i="149"/>
  <c r="Q15" i="149"/>
  <c r="R15" i="149"/>
  <c r="AD15" i="149"/>
  <c r="T15" i="149"/>
  <c r="AA15" i="149"/>
  <c r="U15" i="149"/>
  <c r="V15" i="149"/>
  <c r="W15" i="149"/>
  <c r="Z15" i="149"/>
  <c r="AB15" i="149"/>
  <c r="AC15" i="149"/>
  <c r="AE15" i="149"/>
  <c r="A16" i="149"/>
  <c r="B16" i="149"/>
  <c r="I16" i="149"/>
  <c r="J16" i="149"/>
  <c r="K16" i="149"/>
  <c r="L16" i="149"/>
  <c r="M16" i="149"/>
  <c r="N16" i="149"/>
  <c r="O16" i="149"/>
  <c r="P16" i="149"/>
  <c r="Q16" i="149"/>
  <c r="R16" i="149"/>
  <c r="T16" i="149"/>
  <c r="AA16" i="149"/>
  <c r="U16" i="149"/>
  <c r="V16" i="149"/>
  <c r="W16" i="149"/>
  <c r="Z16" i="149"/>
  <c r="AB16" i="149"/>
  <c r="AC16" i="149"/>
  <c r="AD16" i="149"/>
  <c r="AE16" i="149"/>
  <c r="A17" i="149"/>
  <c r="B17" i="149"/>
  <c r="I17" i="149"/>
  <c r="J17" i="149"/>
  <c r="K17" i="149"/>
  <c r="L17" i="149"/>
  <c r="M17" i="149"/>
  <c r="N17" i="149"/>
  <c r="O17" i="149"/>
  <c r="P17" i="149"/>
  <c r="Q17" i="149"/>
  <c r="R17" i="149"/>
  <c r="AD17" i="149"/>
  <c r="T17" i="149"/>
  <c r="AA17" i="149"/>
  <c r="U17" i="149"/>
  <c r="V17" i="149"/>
  <c r="W17" i="149"/>
  <c r="Z17" i="149"/>
  <c r="AB17" i="149"/>
  <c r="AC17" i="149"/>
  <c r="AE17" i="149"/>
  <c r="A18" i="149"/>
  <c r="B18" i="149"/>
  <c r="I18" i="149"/>
  <c r="J18" i="149"/>
  <c r="K18" i="149"/>
  <c r="L18" i="149"/>
  <c r="M18" i="149"/>
  <c r="N18" i="149"/>
  <c r="O18" i="149"/>
  <c r="P18" i="149"/>
  <c r="Q18" i="149"/>
  <c r="R18" i="149"/>
  <c r="AD18" i="149"/>
  <c r="T18" i="149"/>
  <c r="AA18" i="149"/>
  <c r="U18" i="149"/>
  <c r="V18" i="149"/>
  <c r="W18" i="149"/>
  <c r="Z18" i="149"/>
  <c r="AB18" i="149"/>
  <c r="AC18" i="149"/>
  <c r="AE18" i="149"/>
  <c r="A19" i="149"/>
  <c r="B19" i="149"/>
  <c r="H19" i="149"/>
  <c r="I19" i="149"/>
  <c r="J19" i="149"/>
  <c r="K19" i="149"/>
  <c r="L19" i="149"/>
  <c r="M19" i="149"/>
  <c r="N19" i="149"/>
  <c r="O19" i="149"/>
  <c r="P19" i="149"/>
  <c r="Q19" i="149"/>
  <c r="R19" i="149"/>
  <c r="T19" i="149"/>
  <c r="AA19" i="149"/>
  <c r="U19" i="149"/>
  <c r="V19" i="149"/>
  <c r="W19" i="149"/>
  <c r="AC19" i="149"/>
  <c r="AD19" i="149"/>
  <c r="AE19" i="149"/>
  <c r="A20" i="149"/>
  <c r="B20" i="149"/>
  <c r="H20" i="149"/>
  <c r="I20" i="149"/>
  <c r="J20" i="149"/>
  <c r="K20" i="149"/>
  <c r="L20" i="149"/>
  <c r="M20" i="149"/>
  <c r="N20" i="149"/>
  <c r="O20" i="149"/>
  <c r="P20" i="149"/>
  <c r="Q20" i="149"/>
  <c r="R20" i="149"/>
  <c r="AD20" i="149"/>
  <c r="T20" i="149"/>
  <c r="AA20" i="149"/>
  <c r="U20" i="149"/>
  <c r="V20" i="149"/>
  <c r="W20" i="149"/>
  <c r="Z20" i="149"/>
  <c r="AB20" i="149"/>
  <c r="AC20" i="149"/>
  <c r="AE20" i="149"/>
  <c r="A21" i="149"/>
  <c r="B21" i="149"/>
  <c r="H21" i="149"/>
  <c r="I21" i="149"/>
  <c r="J21" i="149"/>
  <c r="K21" i="149"/>
  <c r="L21" i="149"/>
  <c r="M21" i="149"/>
  <c r="N21" i="149"/>
  <c r="O21" i="149"/>
  <c r="P21" i="149"/>
  <c r="Q21" i="149"/>
  <c r="R21" i="149"/>
  <c r="T21" i="149"/>
  <c r="AA21" i="149"/>
  <c r="U21" i="149"/>
  <c r="V21" i="149"/>
  <c r="W21" i="149"/>
  <c r="Z21" i="149"/>
  <c r="AB21" i="149"/>
  <c r="AC21" i="149"/>
  <c r="AD21" i="149"/>
  <c r="AE21" i="149"/>
  <c r="A22" i="149"/>
  <c r="B22" i="149"/>
  <c r="H22" i="149"/>
  <c r="I22" i="149"/>
  <c r="J22" i="149"/>
  <c r="K22" i="149"/>
  <c r="L22" i="149"/>
  <c r="M22" i="149"/>
  <c r="N22" i="149"/>
  <c r="O22" i="149"/>
  <c r="P22" i="149"/>
  <c r="Q22" i="149"/>
  <c r="R22" i="149"/>
  <c r="AD22" i="149"/>
  <c r="T22" i="149"/>
  <c r="AA22" i="149"/>
  <c r="U22" i="149"/>
  <c r="V22" i="149"/>
  <c r="W22" i="149"/>
  <c r="Z22" i="149"/>
  <c r="AB22" i="149"/>
  <c r="AC22" i="149"/>
  <c r="AE22" i="149"/>
  <c r="A23" i="149"/>
  <c r="B23" i="149"/>
  <c r="H23" i="149"/>
  <c r="I23" i="149"/>
  <c r="J23" i="149"/>
  <c r="K23" i="149"/>
  <c r="L23" i="149"/>
  <c r="M23" i="149"/>
  <c r="N23" i="149"/>
  <c r="O23" i="149"/>
  <c r="P23" i="149"/>
  <c r="Q23" i="149"/>
  <c r="Q24" i="149"/>
  <c r="Q25" i="149"/>
  <c r="R23" i="149"/>
  <c r="T23" i="149"/>
  <c r="AA23" i="149"/>
  <c r="U23" i="149"/>
  <c r="V23" i="149"/>
  <c r="W23" i="149"/>
  <c r="Z23" i="149"/>
  <c r="AB23" i="149"/>
  <c r="AC23" i="149"/>
  <c r="AD23" i="149"/>
  <c r="AE23" i="149"/>
  <c r="A24" i="149"/>
  <c r="B24" i="149"/>
  <c r="H24" i="149"/>
  <c r="I24" i="149"/>
  <c r="J24" i="149"/>
  <c r="K24" i="149"/>
  <c r="L24" i="149"/>
  <c r="M24" i="149"/>
  <c r="N24" i="149"/>
  <c r="O24" i="149"/>
  <c r="P24" i="149"/>
  <c r="R24" i="149"/>
  <c r="AD24" i="149"/>
  <c r="T24" i="149"/>
  <c r="AA24" i="149"/>
  <c r="U24" i="149"/>
  <c r="V24" i="149"/>
  <c r="W24" i="149"/>
  <c r="Z24" i="149"/>
  <c r="AE24" i="149"/>
  <c r="AC25" i="149"/>
  <c r="A28" i="149"/>
  <c r="B28" i="149"/>
  <c r="D28" i="149"/>
  <c r="E28" i="149"/>
  <c r="G28" i="149"/>
  <c r="J28" i="149"/>
  <c r="M28" i="149"/>
  <c r="N28" i="149"/>
  <c r="O28" i="149"/>
  <c r="P28" i="149"/>
  <c r="Q28" i="149"/>
  <c r="R28" i="149"/>
  <c r="S28" i="149"/>
  <c r="AH28" i="149"/>
  <c r="T28" i="149"/>
  <c r="U28" i="149"/>
  <c r="Y28" i="149"/>
  <c r="Z28" i="149"/>
  <c r="AA28" i="149"/>
  <c r="AB28" i="149"/>
  <c r="AD28" i="149"/>
  <c r="U49" i="149"/>
  <c r="AE28" i="149"/>
  <c r="AG28" i="149"/>
  <c r="A29" i="149"/>
  <c r="B29" i="149"/>
  <c r="D29" i="149"/>
  <c r="E29" i="149"/>
  <c r="G29" i="149"/>
  <c r="J29" i="149"/>
  <c r="M29" i="149"/>
  <c r="N29" i="149"/>
  <c r="O29" i="149"/>
  <c r="P29" i="149"/>
  <c r="Q29" i="149"/>
  <c r="R29" i="149"/>
  <c r="S29" i="149"/>
  <c r="T29" i="149"/>
  <c r="U29" i="149"/>
  <c r="V29" i="149"/>
  <c r="W29" i="149"/>
  <c r="Y29" i="149"/>
  <c r="AA29" i="149"/>
  <c r="AB29" i="149"/>
  <c r="AD29" i="149"/>
  <c r="U50" i="149"/>
  <c r="AG29" i="149"/>
  <c r="A30" i="149"/>
  <c r="B30" i="149"/>
  <c r="D30" i="149"/>
  <c r="E30" i="149"/>
  <c r="G30" i="149"/>
  <c r="J30" i="149"/>
  <c r="M30" i="149"/>
  <c r="N30" i="149"/>
  <c r="O30" i="149"/>
  <c r="P30" i="149"/>
  <c r="Q30" i="149"/>
  <c r="AF30" i="149"/>
  <c r="W51" i="149"/>
  <c r="R30" i="149"/>
  <c r="S30" i="149"/>
  <c r="AH30" i="149"/>
  <c r="T30" i="149"/>
  <c r="U30" i="149"/>
  <c r="Y30" i="149"/>
  <c r="Z30" i="149"/>
  <c r="AA30" i="149"/>
  <c r="AB30" i="149"/>
  <c r="AD30" i="149"/>
  <c r="U51" i="149"/>
  <c r="AE30" i="149"/>
  <c r="AG30" i="149"/>
  <c r="A31" i="149"/>
  <c r="B31" i="149"/>
  <c r="D31" i="149"/>
  <c r="E31" i="149"/>
  <c r="G31" i="149"/>
  <c r="J31" i="149"/>
  <c r="M31" i="149"/>
  <c r="N31" i="149"/>
  <c r="O31" i="149"/>
  <c r="P31" i="149"/>
  <c r="Q31" i="149"/>
  <c r="R31" i="149"/>
  <c r="S31" i="149"/>
  <c r="AH31" i="149"/>
  <c r="T31" i="149"/>
  <c r="U31" i="149"/>
  <c r="Y31" i="149"/>
  <c r="Z31" i="149"/>
  <c r="AA31" i="149"/>
  <c r="AB31" i="149"/>
  <c r="AD31" i="149"/>
  <c r="AE31" i="149"/>
  <c r="Y52" i="149"/>
  <c r="AG31" i="149"/>
  <c r="A32" i="149"/>
  <c r="B32" i="149"/>
  <c r="D32" i="149"/>
  <c r="E32" i="149"/>
  <c r="G32" i="149"/>
  <c r="J32" i="149"/>
  <c r="M32" i="149"/>
  <c r="N32" i="149"/>
  <c r="O32" i="149"/>
  <c r="P32" i="149"/>
  <c r="Q32" i="149"/>
  <c r="R32" i="149"/>
  <c r="S32" i="149"/>
  <c r="AH32" i="149"/>
  <c r="T32" i="149"/>
  <c r="U32" i="149"/>
  <c r="Y32" i="149"/>
  <c r="Z32" i="149"/>
  <c r="AA32" i="149"/>
  <c r="AB32" i="149"/>
  <c r="AD32" i="149"/>
  <c r="AE32" i="149"/>
  <c r="X53" i="149"/>
  <c r="AG32" i="149"/>
  <c r="A33" i="149"/>
  <c r="B33" i="149"/>
  <c r="D33" i="149"/>
  <c r="E33" i="149"/>
  <c r="G33" i="149"/>
  <c r="AE33" i="149"/>
  <c r="J33" i="149"/>
  <c r="M33" i="149"/>
  <c r="N33" i="149"/>
  <c r="O33" i="149"/>
  <c r="P33" i="149"/>
  <c r="Q33" i="149"/>
  <c r="R33" i="149"/>
  <c r="S33" i="149"/>
  <c r="AH33" i="149"/>
  <c r="T33" i="149"/>
  <c r="U33" i="149"/>
  <c r="V33" i="149"/>
  <c r="W33" i="149"/>
  <c r="Z33" i="149"/>
  <c r="Y33" i="149"/>
  <c r="AA33" i="149"/>
  <c r="AB33" i="149"/>
  <c r="AD33" i="149"/>
  <c r="AG33" i="149"/>
  <c r="A34" i="149"/>
  <c r="B34" i="149"/>
  <c r="D34" i="149"/>
  <c r="E34" i="149"/>
  <c r="G34" i="149"/>
  <c r="J34" i="149"/>
  <c r="M34" i="149"/>
  <c r="N34" i="149"/>
  <c r="O34" i="149"/>
  <c r="P34" i="149"/>
  <c r="Q34" i="149"/>
  <c r="R34" i="149"/>
  <c r="S34" i="149"/>
  <c r="T34" i="149"/>
  <c r="U34" i="149"/>
  <c r="V34" i="149"/>
  <c r="W34" i="149"/>
  <c r="Y34" i="149"/>
  <c r="AA34" i="149"/>
  <c r="AB34" i="149"/>
  <c r="AD34" i="149"/>
  <c r="AE34" i="149"/>
  <c r="AF34" i="149"/>
  <c r="W55" i="149"/>
  <c r="AG34" i="149"/>
  <c r="AH34" i="149"/>
  <c r="A35" i="149"/>
  <c r="B35" i="149"/>
  <c r="D35" i="149"/>
  <c r="E35" i="149"/>
  <c r="G35" i="149"/>
  <c r="J35" i="149"/>
  <c r="M35" i="149"/>
  <c r="N35" i="149"/>
  <c r="O35" i="149"/>
  <c r="P35" i="149"/>
  <c r="Q35" i="149"/>
  <c r="R35" i="149"/>
  <c r="S35" i="149"/>
  <c r="AH35" i="149"/>
  <c r="T35" i="149"/>
  <c r="U35" i="149"/>
  <c r="Y35" i="149"/>
  <c r="Z35" i="149"/>
  <c r="AA35" i="149"/>
  <c r="AB35" i="149"/>
  <c r="AD35" i="149"/>
  <c r="AE35" i="149"/>
  <c r="AG35" i="149"/>
  <c r="A36" i="149"/>
  <c r="B36" i="149"/>
  <c r="D36" i="149"/>
  <c r="E36" i="149"/>
  <c r="G36" i="149"/>
  <c r="J36" i="149"/>
  <c r="M36" i="149"/>
  <c r="N36" i="149"/>
  <c r="O36" i="149"/>
  <c r="P36" i="149"/>
  <c r="Q36" i="149"/>
  <c r="R36" i="149"/>
  <c r="S36" i="149"/>
  <c r="AH36" i="149"/>
  <c r="T36" i="149"/>
  <c r="U36" i="149"/>
  <c r="Y36" i="149"/>
  <c r="Z36" i="149"/>
  <c r="AA36" i="149"/>
  <c r="AB36" i="149"/>
  <c r="AD36" i="149"/>
  <c r="U57" i="149"/>
  <c r="AE36" i="149"/>
  <c r="AG36" i="149"/>
  <c r="A37" i="149"/>
  <c r="B37" i="149"/>
  <c r="D37" i="149"/>
  <c r="E37" i="149"/>
  <c r="G37" i="149"/>
  <c r="J37" i="149"/>
  <c r="M37" i="149"/>
  <c r="N37" i="149"/>
  <c r="O37" i="149"/>
  <c r="P37" i="149"/>
  <c r="Q37" i="149"/>
  <c r="R37" i="149"/>
  <c r="S37" i="149"/>
  <c r="AH37" i="149"/>
  <c r="T37" i="149"/>
  <c r="U37" i="149"/>
  <c r="Y37" i="149"/>
  <c r="AA37" i="149"/>
  <c r="AB37" i="149"/>
  <c r="AD37" i="149"/>
  <c r="AE37" i="149"/>
  <c r="Y58" i="149"/>
  <c r="AG37" i="149"/>
  <c r="A38" i="149"/>
  <c r="B38" i="149"/>
  <c r="D38" i="149"/>
  <c r="E38" i="149"/>
  <c r="G38" i="149"/>
  <c r="AE38" i="149"/>
  <c r="J38" i="149"/>
  <c r="M38" i="149"/>
  <c r="N38" i="149"/>
  <c r="O38" i="149"/>
  <c r="P38" i="149"/>
  <c r="Q38" i="149"/>
  <c r="R38" i="149"/>
  <c r="S38" i="149"/>
  <c r="AH38" i="149"/>
  <c r="T38" i="149"/>
  <c r="U38" i="149"/>
  <c r="Y38" i="149"/>
  <c r="Z38" i="149"/>
  <c r="AD38" i="149"/>
  <c r="A39" i="149"/>
  <c r="B39" i="149"/>
  <c r="D39" i="149"/>
  <c r="E39" i="149"/>
  <c r="G39" i="149"/>
  <c r="AE39" i="149"/>
  <c r="J39" i="149"/>
  <c r="M39" i="149"/>
  <c r="N39" i="149"/>
  <c r="O39" i="149"/>
  <c r="P39" i="149"/>
  <c r="Q39" i="149"/>
  <c r="R39" i="149"/>
  <c r="S39" i="149"/>
  <c r="AH39" i="149"/>
  <c r="T39" i="149"/>
  <c r="U39" i="149"/>
  <c r="V39" i="149"/>
  <c r="W39" i="149"/>
  <c r="Y39" i="149"/>
  <c r="AA39" i="149"/>
  <c r="AB39" i="149"/>
  <c r="AD39" i="149"/>
  <c r="AG39" i="149"/>
  <c r="A40" i="149"/>
  <c r="B40" i="149"/>
  <c r="D40" i="149"/>
  <c r="E40" i="149"/>
  <c r="G40" i="149"/>
  <c r="J40" i="149"/>
  <c r="M40" i="149"/>
  <c r="N40" i="149"/>
  <c r="O40" i="149"/>
  <c r="P40" i="149"/>
  <c r="Q40" i="149"/>
  <c r="R40" i="149"/>
  <c r="S40" i="149"/>
  <c r="AH40" i="149"/>
  <c r="T40" i="149"/>
  <c r="U40" i="149"/>
  <c r="V40" i="149"/>
  <c r="W40" i="149"/>
  <c r="Y40" i="149"/>
  <c r="AA40" i="149"/>
  <c r="AB40" i="149"/>
  <c r="AD40" i="149"/>
  <c r="AE40" i="149"/>
  <c r="Y61" i="149"/>
  <c r="AG40" i="149"/>
  <c r="A41" i="149"/>
  <c r="B41" i="149"/>
  <c r="D41" i="149"/>
  <c r="E41" i="149"/>
  <c r="G41" i="149"/>
  <c r="AE41" i="149"/>
  <c r="J41" i="149"/>
  <c r="M41" i="149"/>
  <c r="N41" i="149"/>
  <c r="O41" i="149"/>
  <c r="P41" i="149"/>
  <c r="Q41" i="149"/>
  <c r="R41" i="149"/>
  <c r="S41" i="149"/>
  <c r="AH41" i="149"/>
  <c r="T41" i="149"/>
  <c r="U41" i="149"/>
  <c r="V41" i="149"/>
  <c r="W41" i="149"/>
  <c r="Z41" i="149"/>
  <c r="Y41" i="149"/>
  <c r="AG41" i="149"/>
  <c r="A42" i="149"/>
  <c r="B42" i="149"/>
  <c r="D42" i="149"/>
  <c r="E42" i="149"/>
  <c r="G42" i="149"/>
  <c r="J42" i="149"/>
  <c r="M42" i="149"/>
  <c r="N42" i="149"/>
  <c r="O42" i="149"/>
  <c r="P42" i="149"/>
  <c r="Q42" i="149"/>
  <c r="R42" i="149"/>
  <c r="S42" i="149"/>
  <c r="T42" i="149"/>
  <c r="U42" i="149"/>
  <c r="V42" i="149"/>
  <c r="W42" i="149"/>
  <c r="Z42" i="149"/>
  <c r="Y42" i="149"/>
  <c r="AA42" i="149"/>
  <c r="AE42" i="149"/>
  <c r="AF42" i="149"/>
  <c r="AH42" i="149"/>
  <c r="A43" i="149"/>
  <c r="B43" i="149"/>
  <c r="D43" i="149"/>
  <c r="E43" i="149"/>
  <c r="G43" i="149"/>
  <c r="AE43" i="149"/>
  <c r="J43" i="149"/>
  <c r="M43" i="149"/>
  <c r="N43" i="149"/>
  <c r="O43" i="149"/>
  <c r="P43" i="149"/>
  <c r="Q43" i="149"/>
  <c r="R43" i="149"/>
  <c r="S43" i="149"/>
  <c r="AH43" i="149"/>
  <c r="T43" i="149"/>
  <c r="U43" i="149"/>
  <c r="V43" i="149"/>
  <c r="W43" i="149"/>
  <c r="Y43" i="149"/>
  <c r="AA43" i="149"/>
  <c r="AB43" i="149"/>
  <c r="AD43" i="149"/>
  <c r="AG43" i="149"/>
  <c r="A44" i="149"/>
  <c r="B44" i="149"/>
  <c r="D44" i="149"/>
  <c r="E44" i="149"/>
  <c r="G44" i="149"/>
  <c r="J44" i="149"/>
  <c r="M44" i="149"/>
  <c r="N44" i="149"/>
  <c r="O44" i="149"/>
  <c r="P44" i="149"/>
  <c r="Q44" i="149"/>
  <c r="R44" i="149"/>
  <c r="S44" i="149"/>
  <c r="T44" i="149"/>
  <c r="U44" i="149"/>
  <c r="V44" i="149"/>
  <c r="W44" i="149"/>
  <c r="Y44" i="149"/>
  <c r="AA44" i="149"/>
  <c r="AE44" i="149"/>
  <c r="AG44" i="149"/>
  <c r="AH44" i="149"/>
  <c r="A45" i="149"/>
  <c r="B45" i="149"/>
  <c r="D45" i="149"/>
  <c r="E45" i="149"/>
  <c r="G45" i="149"/>
  <c r="AE45" i="149"/>
  <c r="J45" i="149"/>
  <c r="M45" i="149"/>
  <c r="N45" i="149"/>
  <c r="O45" i="149"/>
  <c r="P45" i="149"/>
  <c r="Q45" i="149"/>
  <c r="R45" i="149"/>
  <c r="S45" i="149"/>
  <c r="AH45" i="149"/>
  <c r="T45" i="149"/>
  <c r="U45" i="149"/>
  <c r="V45" i="149"/>
  <c r="W45" i="149"/>
  <c r="Y45" i="149"/>
  <c r="AA45" i="149"/>
  <c r="AB45" i="149"/>
  <c r="AD45" i="149"/>
  <c r="AG45" i="149"/>
  <c r="H46" i="149"/>
  <c r="I46" i="149"/>
  <c r="A49" i="149"/>
  <c r="B49" i="149"/>
  <c r="J49" i="149"/>
  <c r="K49" i="149"/>
  <c r="P49" i="149"/>
  <c r="Q49" i="149"/>
  <c r="R49" i="149"/>
  <c r="Q52" i="149"/>
  <c r="Q60" i="149"/>
  <c r="Q50" i="149"/>
  <c r="Q54" i="149"/>
  <c r="R54" i="149"/>
  <c r="Q53" i="149"/>
  <c r="Q57" i="149"/>
  <c r="Q56" i="149"/>
  <c r="Q55" i="149"/>
  <c r="R55" i="149"/>
  <c r="Q51" i="149"/>
  <c r="Q58" i="149"/>
  <c r="Q59" i="149"/>
  <c r="Q61" i="149"/>
  <c r="R61" i="149"/>
  <c r="Q62" i="149"/>
  <c r="Q63" i="149"/>
  <c r="Q65" i="149"/>
  <c r="R65" i="149"/>
  <c r="Q66" i="149"/>
  <c r="AF49" i="149"/>
  <c r="T49" i="149"/>
  <c r="AF53" i="149"/>
  <c r="T53" i="149"/>
  <c r="AF50" i="149"/>
  <c r="T50" i="149"/>
  <c r="AF51" i="149"/>
  <c r="AF52" i="149"/>
  <c r="AF54" i="149"/>
  <c r="V54" i="149"/>
  <c r="AF55" i="149"/>
  <c r="V55" i="149"/>
  <c r="AF56" i="149"/>
  <c r="AF57" i="149"/>
  <c r="AF58" i="149"/>
  <c r="T58" i="149"/>
  <c r="AF59" i="149"/>
  <c r="V59" i="149"/>
  <c r="AF60" i="149"/>
  <c r="AF61" i="149"/>
  <c r="AF62" i="149"/>
  <c r="T62" i="149"/>
  <c r="AF63" i="149"/>
  <c r="T63" i="149"/>
  <c r="AF64" i="149"/>
  <c r="AF65" i="149"/>
  <c r="AF66" i="149"/>
  <c r="T66" i="149"/>
  <c r="V49" i="149"/>
  <c r="X49" i="149"/>
  <c r="Y49" i="149"/>
  <c r="AG49" i="149"/>
  <c r="Z49" i="149"/>
  <c r="AA49" i="149"/>
  <c r="AC49" i="149"/>
  <c r="AG59" i="149"/>
  <c r="Z59" i="149"/>
  <c r="AA59" i="149"/>
  <c r="AC59" i="149"/>
  <c r="AG50" i="149"/>
  <c r="AG51" i="149"/>
  <c r="Z51" i="149"/>
  <c r="AA51" i="149"/>
  <c r="AC51" i="149"/>
  <c r="AG52" i="149"/>
  <c r="AG53" i="149"/>
  <c r="AG54" i="149"/>
  <c r="AG55" i="149"/>
  <c r="AG56" i="149"/>
  <c r="AG57" i="149"/>
  <c r="Z57" i="149"/>
  <c r="AA57" i="149"/>
  <c r="AC57" i="149"/>
  <c r="AG58" i="149"/>
  <c r="AG60" i="149"/>
  <c r="Z60" i="149"/>
  <c r="AA60" i="149"/>
  <c r="AC60" i="149"/>
  <c r="AG61" i="149"/>
  <c r="AG62" i="149"/>
  <c r="AG64" i="149"/>
  <c r="Z64" i="149"/>
  <c r="AA64" i="149"/>
  <c r="AC64" i="149"/>
  <c r="AG66" i="149"/>
  <c r="G52" i="149"/>
  <c r="G55" i="149"/>
  <c r="G57" i="149"/>
  <c r="G60" i="149"/>
  <c r="G63" i="149"/>
  <c r="G65" i="149"/>
  <c r="Z50" i="149"/>
  <c r="AA50" i="149"/>
  <c r="AC50" i="149"/>
  <c r="X51" i="149"/>
  <c r="Y51" i="149"/>
  <c r="T51" i="149"/>
  <c r="V51" i="149"/>
  <c r="Z52" i="149"/>
  <c r="AA52" i="149"/>
  <c r="AC52" i="149"/>
  <c r="U52" i="149"/>
  <c r="T52" i="149"/>
  <c r="V52" i="149"/>
  <c r="Z53" i="149"/>
  <c r="AA53" i="149"/>
  <c r="AC53" i="149"/>
  <c r="U53" i="149"/>
  <c r="Y53" i="149"/>
  <c r="V53" i="149"/>
  <c r="Z54" i="149"/>
  <c r="AA54" i="149"/>
  <c r="AC54" i="149"/>
  <c r="Z55" i="149"/>
  <c r="AA55" i="149"/>
  <c r="AC55" i="149"/>
  <c r="Z56" i="149"/>
  <c r="U56" i="149"/>
  <c r="X56" i="149"/>
  <c r="Y56" i="149"/>
  <c r="T56" i="149"/>
  <c r="V56" i="149"/>
  <c r="AA56" i="149"/>
  <c r="AC56" i="149"/>
  <c r="X57" i="149"/>
  <c r="Y57" i="149"/>
  <c r="T57" i="149"/>
  <c r="V57" i="149"/>
  <c r="Z58" i="149"/>
  <c r="AA58" i="149"/>
  <c r="AC58" i="149"/>
  <c r="U58" i="149"/>
  <c r="V58" i="149"/>
  <c r="U59" i="149"/>
  <c r="T59" i="149"/>
  <c r="Z61" i="149"/>
  <c r="AA61" i="149"/>
  <c r="AC61" i="149"/>
  <c r="Z62" i="149"/>
  <c r="AA62" i="149"/>
  <c r="AC62" i="149"/>
  <c r="Z66" i="149"/>
  <c r="AA66" i="149"/>
  <c r="AC66" i="149"/>
  <c r="AD49" i="149"/>
  <c r="AE49" i="149"/>
  <c r="A50" i="149"/>
  <c r="B50" i="149"/>
  <c r="K50" i="149"/>
  <c r="P50" i="149"/>
  <c r="R50" i="149"/>
  <c r="AD50" i="149"/>
  <c r="A51" i="149"/>
  <c r="B51" i="149"/>
  <c r="H51" i="149"/>
  <c r="K51" i="149"/>
  <c r="P51" i="149"/>
  <c r="R51" i="149"/>
  <c r="AD51" i="149"/>
  <c r="AE51" i="149"/>
  <c r="A52" i="149"/>
  <c r="B52" i="149"/>
  <c r="H52" i="149"/>
  <c r="K52" i="149"/>
  <c r="P52" i="149"/>
  <c r="R52" i="149"/>
  <c r="AD52" i="149"/>
  <c r="A53" i="149"/>
  <c r="B53" i="149"/>
  <c r="K53" i="149"/>
  <c r="P53" i="149"/>
  <c r="R53" i="149"/>
  <c r="AD53" i="149"/>
  <c r="AE53" i="149"/>
  <c r="A54" i="149"/>
  <c r="B54" i="149"/>
  <c r="K54" i="149"/>
  <c r="P54" i="149"/>
  <c r="T54" i="149"/>
  <c r="U54" i="149"/>
  <c r="AD54" i="149"/>
  <c r="AE54" i="149"/>
  <c r="A55" i="149"/>
  <c r="B55" i="149"/>
  <c r="K55" i="149"/>
  <c r="P55" i="149"/>
  <c r="T55" i="149"/>
  <c r="U55" i="149"/>
  <c r="X55" i="149"/>
  <c r="Y55" i="149"/>
  <c r="AD55" i="149"/>
  <c r="AE55" i="149"/>
  <c r="A56" i="149"/>
  <c r="B56" i="149"/>
  <c r="K56" i="149"/>
  <c r="P56" i="149"/>
  <c r="R56" i="149"/>
  <c r="AD56" i="149"/>
  <c r="AE56" i="149"/>
  <c r="A57" i="149"/>
  <c r="B57" i="149"/>
  <c r="K57" i="149"/>
  <c r="P57" i="149"/>
  <c r="R57" i="149"/>
  <c r="AD57" i="149"/>
  <c r="AE57" i="149"/>
  <c r="A58" i="149"/>
  <c r="B58" i="149"/>
  <c r="K58" i="149"/>
  <c r="P58" i="149"/>
  <c r="R58" i="149"/>
  <c r="AD58" i="149"/>
  <c r="A59" i="149"/>
  <c r="B59" i="149"/>
  <c r="K59" i="149"/>
  <c r="P59" i="149"/>
  <c r="R59" i="149"/>
  <c r="AD59" i="149"/>
  <c r="AE59" i="149"/>
  <c r="A60" i="149"/>
  <c r="B60" i="149"/>
  <c r="K60" i="149"/>
  <c r="P60" i="149"/>
  <c r="R60" i="149"/>
  <c r="T60" i="149"/>
  <c r="U60" i="149"/>
  <c r="V60" i="149"/>
  <c r="AD60" i="149"/>
  <c r="A61" i="149"/>
  <c r="B61" i="149"/>
  <c r="K61" i="149"/>
  <c r="P61" i="149"/>
  <c r="T61" i="149"/>
  <c r="U61" i="149"/>
  <c r="V61" i="149"/>
  <c r="X61" i="149"/>
  <c r="AD61" i="149"/>
  <c r="AE61" i="149"/>
  <c r="A62" i="149"/>
  <c r="B62" i="149"/>
  <c r="K62" i="149"/>
  <c r="P62" i="149"/>
  <c r="R62" i="149"/>
  <c r="V62" i="149"/>
  <c r="AD62" i="149"/>
  <c r="AE62" i="149"/>
  <c r="A63" i="149"/>
  <c r="B63" i="149"/>
  <c r="K63" i="149"/>
  <c r="P63" i="149"/>
  <c r="R63" i="149"/>
  <c r="W63" i="149"/>
  <c r="X63" i="149"/>
  <c r="Y63" i="149"/>
  <c r="AE63" i="149"/>
  <c r="A64" i="149"/>
  <c r="B64" i="149"/>
  <c r="K64" i="149"/>
  <c r="P64" i="149"/>
  <c r="T64" i="149"/>
  <c r="U64" i="149"/>
  <c r="V64" i="149"/>
  <c r="AD64" i="149"/>
  <c r="AE64" i="149"/>
  <c r="A65" i="149"/>
  <c r="B65" i="149"/>
  <c r="K65" i="149"/>
  <c r="P65" i="149"/>
  <c r="T65" i="149"/>
  <c r="V65" i="149"/>
  <c r="X65" i="149"/>
  <c r="Y65" i="149"/>
  <c r="AE65" i="149"/>
  <c r="A66" i="149"/>
  <c r="B66" i="149"/>
  <c r="K66" i="149"/>
  <c r="P66" i="149"/>
  <c r="R66" i="149"/>
  <c r="U66" i="149"/>
  <c r="AD66" i="149"/>
  <c r="AE66" i="149"/>
  <c r="N67" i="149"/>
  <c r="AF67" i="149"/>
  <c r="B2" i="148"/>
  <c r="F2" i="148"/>
  <c r="G2" i="148"/>
  <c r="J2" i="148"/>
  <c r="M2" i="148"/>
  <c r="P2" i="148"/>
  <c r="S2" i="148"/>
  <c r="V2" i="148"/>
  <c r="Y2" i="148"/>
  <c r="K28" i="148"/>
  <c r="K29" i="148"/>
  <c r="K30" i="148"/>
  <c r="K31" i="148"/>
  <c r="K32" i="148"/>
  <c r="K33" i="148"/>
  <c r="K34" i="148"/>
  <c r="K35" i="148"/>
  <c r="K36" i="148"/>
  <c r="K37" i="148"/>
  <c r="K38" i="148"/>
  <c r="K39" i="148"/>
  <c r="K40" i="148"/>
  <c r="K41" i="148"/>
  <c r="K42" i="148"/>
  <c r="K43" i="148"/>
  <c r="K44" i="148"/>
  <c r="K45" i="148"/>
  <c r="F3" i="148"/>
  <c r="G3" i="148"/>
  <c r="J3" i="148"/>
  <c r="M3" i="148"/>
  <c r="P3" i="148"/>
  <c r="S3" i="148"/>
  <c r="V3" i="148"/>
  <c r="Y3" i="148"/>
  <c r="J4" i="148"/>
  <c r="M4" i="148"/>
  <c r="P4" i="148"/>
  <c r="S4" i="148"/>
  <c r="V4" i="148"/>
  <c r="A7" i="148"/>
  <c r="B7" i="148"/>
  <c r="I7" i="148"/>
  <c r="J7" i="148"/>
  <c r="K7" i="148"/>
  <c r="L7" i="148"/>
  <c r="M7" i="148"/>
  <c r="N7" i="148"/>
  <c r="O7" i="148"/>
  <c r="P7" i="148"/>
  <c r="Q7" i="148"/>
  <c r="R7" i="148"/>
  <c r="T7" i="148"/>
  <c r="AA7" i="148"/>
  <c r="U7" i="148"/>
  <c r="V7" i="148"/>
  <c r="W7" i="148"/>
  <c r="Z7" i="148"/>
  <c r="AB7" i="148"/>
  <c r="AC7" i="148"/>
  <c r="AD7" i="148"/>
  <c r="AE7" i="148"/>
  <c r="A8" i="148"/>
  <c r="B8" i="148"/>
  <c r="I8" i="148"/>
  <c r="J8" i="148"/>
  <c r="K8" i="148"/>
  <c r="L8" i="148"/>
  <c r="M8" i="148"/>
  <c r="N8" i="148"/>
  <c r="O8" i="148"/>
  <c r="P8" i="148"/>
  <c r="Q8" i="148"/>
  <c r="R8" i="148"/>
  <c r="T8" i="148"/>
  <c r="AA8" i="148"/>
  <c r="U8" i="148"/>
  <c r="V8" i="148"/>
  <c r="W8" i="148"/>
  <c r="Z8" i="148"/>
  <c r="AB8" i="148"/>
  <c r="AC8" i="148"/>
  <c r="AD8" i="148"/>
  <c r="AE8" i="148"/>
  <c r="A9" i="148"/>
  <c r="B9" i="148"/>
  <c r="I9" i="148"/>
  <c r="J9" i="148"/>
  <c r="K9" i="148"/>
  <c r="L9" i="148"/>
  <c r="M9" i="148"/>
  <c r="N9" i="148"/>
  <c r="O9" i="148"/>
  <c r="P9" i="148"/>
  <c r="Q9" i="148"/>
  <c r="R9" i="148"/>
  <c r="T9" i="148"/>
  <c r="AA9" i="148"/>
  <c r="U9" i="148"/>
  <c r="V9" i="148"/>
  <c r="W9" i="148"/>
  <c r="Z9" i="148"/>
  <c r="AB9" i="148"/>
  <c r="AC9" i="148"/>
  <c r="AD9" i="148"/>
  <c r="AE9" i="148"/>
  <c r="A10" i="148"/>
  <c r="B10" i="148"/>
  <c r="I10" i="148"/>
  <c r="J10" i="148"/>
  <c r="K10" i="148"/>
  <c r="L10" i="148"/>
  <c r="M10" i="148"/>
  <c r="N10" i="148"/>
  <c r="O10" i="148"/>
  <c r="P10" i="148"/>
  <c r="Q10" i="148"/>
  <c r="R10" i="148"/>
  <c r="T10" i="148"/>
  <c r="AA10" i="148"/>
  <c r="U10" i="148"/>
  <c r="V10" i="148"/>
  <c r="W10" i="148"/>
  <c r="Z10" i="148"/>
  <c r="AB10" i="148"/>
  <c r="AC10" i="148"/>
  <c r="AD10" i="148"/>
  <c r="AE10" i="148"/>
  <c r="A11" i="148"/>
  <c r="B11" i="148"/>
  <c r="I11" i="148"/>
  <c r="J11" i="148"/>
  <c r="K11" i="148"/>
  <c r="L11" i="148"/>
  <c r="M11" i="148"/>
  <c r="N11" i="148"/>
  <c r="O11" i="148"/>
  <c r="P11" i="148"/>
  <c r="Q11" i="148"/>
  <c r="R11" i="148"/>
  <c r="T11" i="148"/>
  <c r="AA11" i="148"/>
  <c r="U11" i="148"/>
  <c r="V11" i="148"/>
  <c r="W11" i="148"/>
  <c r="Z11" i="148"/>
  <c r="AB11" i="148"/>
  <c r="AC11" i="148"/>
  <c r="AD11" i="148"/>
  <c r="AE11" i="148"/>
  <c r="A12" i="148"/>
  <c r="B12" i="148"/>
  <c r="I12" i="148"/>
  <c r="J12" i="148"/>
  <c r="K12" i="148"/>
  <c r="L12" i="148"/>
  <c r="M12" i="148"/>
  <c r="N12" i="148"/>
  <c r="O12" i="148"/>
  <c r="P12" i="148"/>
  <c r="Q12" i="148"/>
  <c r="R12" i="148"/>
  <c r="T12" i="148"/>
  <c r="AA12" i="148"/>
  <c r="U12" i="148"/>
  <c r="V12" i="148"/>
  <c r="W12" i="148"/>
  <c r="Z12" i="148"/>
  <c r="AB12" i="148"/>
  <c r="AC12" i="148"/>
  <c r="AD12" i="148"/>
  <c r="AE12" i="148"/>
  <c r="A13" i="148"/>
  <c r="B13" i="148"/>
  <c r="I13" i="148"/>
  <c r="J13" i="148"/>
  <c r="K13" i="148"/>
  <c r="L13" i="148"/>
  <c r="M13" i="148"/>
  <c r="N13" i="148"/>
  <c r="O13" i="148"/>
  <c r="P13" i="148"/>
  <c r="Q13" i="148"/>
  <c r="R13" i="148"/>
  <c r="T13" i="148"/>
  <c r="AA13" i="148"/>
  <c r="U13" i="148"/>
  <c r="V13" i="148"/>
  <c r="W13" i="148"/>
  <c r="Z13" i="148"/>
  <c r="AB13" i="148"/>
  <c r="AC13" i="148"/>
  <c r="AD13" i="148"/>
  <c r="AE13" i="148"/>
  <c r="A14" i="148"/>
  <c r="B14" i="148"/>
  <c r="I14" i="148"/>
  <c r="J14" i="148"/>
  <c r="K14" i="148"/>
  <c r="L14" i="148"/>
  <c r="M14" i="148"/>
  <c r="N14" i="148"/>
  <c r="O14" i="148"/>
  <c r="P14" i="148"/>
  <c r="Q14" i="148"/>
  <c r="R14" i="148"/>
  <c r="T14" i="148"/>
  <c r="AA14" i="148"/>
  <c r="U14" i="148"/>
  <c r="V14" i="148"/>
  <c r="W14" i="148"/>
  <c r="Z14" i="148"/>
  <c r="AB14" i="148"/>
  <c r="AC14" i="148"/>
  <c r="AD14" i="148"/>
  <c r="AE14" i="148"/>
  <c r="A15" i="148"/>
  <c r="B15" i="148"/>
  <c r="I15" i="148"/>
  <c r="J15" i="148"/>
  <c r="K15" i="148"/>
  <c r="L15" i="148"/>
  <c r="M15" i="148"/>
  <c r="N15" i="148"/>
  <c r="O15" i="148"/>
  <c r="P15" i="148"/>
  <c r="Q15" i="148"/>
  <c r="R15" i="148"/>
  <c r="T15" i="148"/>
  <c r="AA15" i="148"/>
  <c r="U15" i="148"/>
  <c r="V15" i="148"/>
  <c r="W15" i="148"/>
  <c r="Z15" i="148"/>
  <c r="AB15" i="148"/>
  <c r="AC15" i="148"/>
  <c r="AD15" i="148"/>
  <c r="AE15" i="148"/>
  <c r="A16" i="148"/>
  <c r="B16" i="148"/>
  <c r="I16" i="148"/>
  <c r="J16" i="148"/>
  <c r="K16" i="148"/>
  <c r="L16" i="148"/>
  <c r="M16" i="148"/>
  <c r="N16" i="148"/>
  <c r="O16" i="148"/>
  <c r="P16" i="148"/>
  <c r="Q16" i="148"/>
  <c r="R16" i="148"/>
  <c r="T16" i="148"/>
  <c r="AA16" i="148"/>
  <c r="U16" i="148"/>
  <c r="V16" i="148"/>
  <c r="W16" i="148"/>
  <c r="Z16" i="148"/>
  <c r="AB16" i="148"/>
  <c r="AC16" i="148"/>
  <c r="AD16" i="148"/>
  <c r="AE16" i="148"/>
  <c r="A17" i="148"/>
  <c r="B17" i="148"/>
  <c r="I17" i="148"/>
  <c r="J17" i="148"/>
  <c r="K17" i="148"/>
  <c r="L17" i="148"/>
  <c r="M17" i="148"/>
  <c r="N17" i="148"/>
  <c r="O17" i="148"/>
  <c r="P17" i="148"/>
  <c r="Q17" i="148"/>
  <c r="R17" i="148"/>
  <c r="T17" i="148"/>
  <c r="AA17" i="148"/>
  <c r="U17" i="148"/>
  <c r="V17" i="148"/>
  <c r="W17" i="148"/>
  <c r="Z17" i="148"/>
  <c r="AB17" i="148"/>
  <c r="AC17" i="148"/>
  <c r="AD17" i="148"/>
  <c r="AE17" i="148"/>
  <c r="A18" i="148"/>
  <c r="B18" i="148"/>
  <c r="I18" i="148"/>
  <c r="J18" i="148"/>
  <c r="K18" i="148"/>
  <c r="L18" i="148"/>
  <c r="M18" i="148"/>
  <c r="N18" i="148"/>
  <c r="O18" i="148"/>
  <c r="P18" i="148"/>
  <c r="Q18" i="148"/>
  <c r="R18" i="148"/>
  <c r="T18" i="148"/>
  <c r="AA18" i="148"/>
  <c r="U18" i="148"/>
  <c r="V18" i="148"/>
  <c r="W18" i="148"/>
  <c r="Z18" i="148"/>
  <c r="AB18" i="148"/>
  <c r="AC18" i="148"/>
  <c r="AD18" i="148"/>
  <c r="AE18" i="148"/>
  <c r="A19" i="148"/>
  <c r="B19" i="148"/>
  <c r="H19" i="148"/>
  <c r="I19" i="148"/>
  <c r="J19" i="148"/>
  <c r="K19" i="148"/>
  <c r="L19" i="148"/>
  <c r="M19" i="148"/>
  <c r="N19" i="148"/>
  <c r="O19" i="148"/>
  <c r="P19" i="148"/>
  <c r="Q19" i="148"/>
  <c r="R19" i="148"/>
  <c r="AD19" i="148"/>
  <c r="T19" i="148"/>
  <c r="U19" i="148"/>
  <c r="V19" i="148"/>
  <c r="W19" i="148"/>
  <c r="Z19" i="148"/>
  <c r="AA19" i="148"/>
  <c r="AB19" i="148"/>
  <c r="AC19" i="148"/>
  <c r="AE19" i="148"/>
  <c r="A20" i="148"/>
  <c r="B20" i="148"/>
  <c r="H20" i="148"/>
  <c r="I20" i="148"/>
  <c r="J20" i="148"/>
  <c r="K20" i="148"/>
  <c r="L20" i="148"/>
  <c r="M20" i="148"/>
  <c r="N20" i="148"/>
  <c r="O20" i="148"/>
  <c r="P20" i="148"/>
  <c r="Q20" i="148"/>
  <c r="R20" i="148"/>
  <c r="T20" i="148"/>
  <c r="AA20" i="148"/>
  <c r="U20" i="148"/>
  <c r="V20" i="148"/>
  <c r="W20" i="148"/>
  <c r="Z20" i="148"/>
  <c r="AB20" i="148"/>
  <c r="AC20" i="148"/>
  <c r="AD20" i="148"/>
  <c r="AE20" i="148"/>
  <c r="A21" i="148"/>
  <c r="B21" i="148"/>
  <c r="H21" i="148"/>
  <c r="I21" i="148"/>
  <c r="J21" i="148"/>
  <c r="K21" i="148"/>
  <c r="L21" i="148"/>
  <c r="M21" i="148"/>
  <c r="N21" i="148"/>
  <c r="O21" i="148"/>
  <c r="P21" i="148"/>
  <c r="Q21" i="148"/>
  <c r="R21" i="148"/>
  <c r="AD21" i="148"/>
  <c r="T21" i="148"/>
  <c r="U21" i="148"/>
  <c r="V21" i="148"/>
  <c r="W21" i="148"/>
  <c r="Z21" i="148"/>
  <c r="AA21" i="148"/>
  <c r="AB21" i="148"/>
  <c r="AC21" i="148"/>
  <c r="AE21" i="148"/>
  <c r="A22" i="148"/>
  <c r="B22" i="148"/>
  <c r="H22" i="148"/>
  <c r="I22" i="148"/>
  <c r="J22" i="148"/>
  <c r="K22" i="148"/>
  <c r="L22" i="148"/>
  <c r="M22" i="148"/>
  <c r="N22" i="148"/>
  <c r="O22" i="148"/>
  <c r="P22" i="148"/>
  <c r="Q22" i="148"/>
  <c r="R22" i="148"/>
  <c r="T22" i="148"/>
  <c r="AA22" i="148"/>
  <c r="U22" i="148"/>
  <c r="V22" i="148"/>
  <c r="W22" i="148"/>
  <c r="Z22" i="148"/>
  <c r="AB22" i="148"/>
  <c r="AC22" i="148"/>
  <c r="AD22" i="148"/>
  <c r="AE22" i="148"/>
  <c r="A23" i="148"/>
  <c r="B23" i="148"/>
  <c r="H23" i="148"/>
  <c r="I23" i="148"/>
  <c r="J23" i="148"/>
  <c r="K23" i="148"/>
  <c r="L23" i="148"/>
  <c r="M23" i="148"/>
  <c r="N23" i="148"/>
  <c r="O23" i="148"/>
  <c r="P23" i="148"/>
  <c r="Q23" i="148"/>
  <c r="R23" i="148"/>
  <c r="AD23" i="148"/>
  <c r="T23" i="148"/>
  <c r="U23" i="148"/>
  <c r="V23" i="148"/>
  <c r="W23" i="148"/>
  <c r="Z23" i="148"/>
  <c r="AA23" i="148"/>
  <c r="AB23" i="148"/>
  <c r="AC23" i="148"/>
  <c r="AE23" i="148"/>
  <c r="A24" i="148"/>
  <c r="B24" i="148"/>
  <c r="H24" i="148"/>
  <c r="I24" i="148"/>
  <c r="J24" i="148"/>
  <c r="K24" i="148"/>
  <c r="L24" i="148"/>
  <c r="M24" i="148"/>
  <c r="N24" i="148"/>
  <c r="O24" i="148"/>
  <c r="P24" i="148"/>
  <c r="Q24" i="148"/>
  <c r="R24" i="148"/>
  <c r="T24" i="148"/>
  <c r="AA24" i="148"/>
  <c r="U24" i="148"/>
  <c r="V24" i="148"/>
  <c r="W24" i="148"/>
  <c r="Z24" i="148"/>
  <c r="AB24" i="148"/>
  <c r="AC24" i="148"/>
  <c r="AD24" i="148"/>
  <c r="AE24" i="148"/>
  <c r="D25" i="148"/>
  <c r="X25" i="148"/>
  <c r="S25" i="148"/>
  <c r="A28" i="148"/>
  <c r="A49" i="148"/>
  <c r="B28" i="148"/>
  <c r="D28" i="148"/>
  <c r="E28" i="148"/>
  <c r="G28" i="148"/>
  <c r="J28" i="148"/>
  <c r="M28" i="148"/>
  <c r="N28" i="148"/>
  <c r="O28" i="148"/>
  <c r="P28" i="148"/>
  <c r="Q28" i="148"/>
  <c r="R28" i="148"/>
  <c r="S28" i="148"/>
  <c r="AH28" i="148"/>
  <c r="T28" i="148"/>
  <c r="U28" i="148"/>
  <c r="Y28" i="148"/>
  <c r="Z28" i="148"/>
  <c r="AA28" i="148"/>
  <c r="AB28" i="148"/>
  <c r="AD28" i="148"/>
  <c r="AE28" i="148"/>
  <c r="X49" i="148"/>
  <c r="AG28" i="148"/>
  <c r="V49" i="148"/>
  <c r="A29" i="148"/>
  <c r="B29" i="148"/>
  <c r="D29" i="148"/>
  <c r="E29" i="148"/>
  <c r="G29" i="148"/>
  <c r="J29" i="148"/>
  <c r="M29" i="148"/>
  <c r="N29" i="148"/>
  <c r="O29" i="148"/>
  <c r="P29" i="148"/>
  <c r="Q29" i="148"/>
  <c r="R29" i="148"/>
  <c r="S29" i="148"/>
  <c r="AH29" i="148"/>
  <c r="T29" i="148"/>
  <c r="U29" i="148"/>
  <c r="V29" i="148"/>
  <c r="W29" i="148"/>
  <c r="Z29" i="148"/>
  <c r="Y29" i="148"/>
  <c r="AA29" i="148"/>
  <c r="AB29" i="148"/>
  <c r="AD29" i="148"/>
  <c r="AE29" i="148"/>
  <c r="X50" i="148"/>
  <c r="AG29" i="148"/>
  <c r="A30" i="148"/>
  <c r="B30" i="148"/>
  <c r="D30" i="148"/>
  <c r="E30" i="148"/>
  <c r="G30" i="148"/>
  <c r="J30" i="148"/>
  <c r="M30" i="148"/>
  <c r="N30" i="148"/>
  <c r="O30" i="148"/>
  <c r="P30" i="148"/>
  <c r="Q30" i="148"/>
  <c r="R30" i="148"/>
  <c r="S30" i="148"/>
  <c r="AH30" i="148"/>
  <c r="T30" i="148"/>
  <c r="U30" i="148"/>
  <c r="Y30" i="148"/>
  <c r="Z30" i="148"/>
  <c r="AA30" i="148"/>
  <c r="AB30" i="148"/>
  <c r="AD30" i="148"/>
  <c r="U51" i="148"/>
  <c r="AE30" i="148"/>
  <c r="AG30" i="148"/>
  <c r="A31" i="148"/>
  <c r="B31" i="148"/>
  <c r="D31" i="148"/>
  <c r="E31" i="148"/>
  <c r="G31" i="148"/>
  <c r="AE52" i="148"/>
  <c r="J31" i="148"/>
  <c r="M31" i="148"/>
  <c r="N31" i="148"/>
  <c r="O31" i="148"/>
  <c r="P31" i="148"/>
  <c r="Q31" i="148"/>
  <c r="R31" i="148"/>
  <c r="S31" i="148"/>
  <c r="AH31" i="148"/>
  <c r="T31" i="148"/>
  <c r="U31" i="148"/>
  <c r="Y31" i="148"/>
  <c r="Z31" i="148"/>
  <c r="AA31" i="148"/>
  <c r="AB31" i="148"/>
  <c r="AD31" i="148"/>
  <c r="AE31" i="148"/>
  <c r="Y52" i="148"/>
  <c r="AG31" i="148"/>
  <c r="A32" i="148"/>
  <c r="B32" i="148"/>
  <c r="D32" i="148"/>
  <c r="E32" i="148"/>
  <c r="G32" i="148"/>
  <c r="AE32" i="148"/>
  <c r="J32" i="148"/>
  <c r="M32" i="148"/>
  <c r="N32" i="148"/>
  <c r="O32" i="148"/>
  <c r="P32" i="148"/>
  <c r="Q32" i="148"/>
  <c r="R32" i="148"/>
  <c r="S32" i="148"/>
  <c r="AH32" i="148"/>
  <c r="T32" i="148"/>
  <c r="U32" i="148"/>
  <c r="V32" i="148"/>
  <c r="W32" i="148"/>
  <c r="Y32" i="148"/>
  <c r="AA32" i="148"/>
  <c r="AB32" i="148"/>
  <c r="AD32" i="148"/>
  <c r="AG32" i="148"/>
  <c r="A33" i="148"/>
  <c r="B33" i="148"/>
  <c r="D33" i="148"/>
  <c r="E33" i="148"/>
  <c r="G33" i="148"/>
  <c r="AE54" i="148"/>
  <c r="J33" i="148"/>
  <c r="M33" i="148"/>
  <c r="N33" i="148"/>
  <c r="O33" i="148"/>
  <c r="P33" i="148"/>
  <c r="Q33" i="148"/>
  <c r="R33" i="148"/>
  <c r="S33" i="148"/>
  <c r="AH33" i="148"/>
  <c r="T33" i="148"/>
  <c r="U33" i="148"/>
  <c r="V33" i="148"/>
  <c r="W33" i="148"/>
  <c r="Z33" i="148"/>
  <c r="Y33" i="148"/>
  <c r="AA33" i="148"/>
  <c r="AB33" i="148"/>
  <c r="AD33" i="148"/>
  <c r="AG33" i="148"/>
  <c r="A34" i="148"/>
  <c r="B34" i="148"/>
  <c r="D34" i="148"/>
  <c r="E34" i="148"/>
  <c r="G34" i="148"/>
  <c r="AE34" i="148"/>
  <c r="J34" i="148"/>
  <c r="M34" i="148"/>
  <c r="N34" i="148"/>
  <c r="O34" i="148"/>
  <c r="P34" i="148"/>
  <c r="Q34" i="148"/>
  <c r="R34" i="148"/>
  <c r="S34" i="148"/>
  <c r="AH34" i="148"/>
  <c r="T34" i="148"/>
  <c r="U34" i="148"/>
  <c r="V34" i="148"/>
  <c r="W34" i="148"/>
  <c r="Y34" i="148"/>
  <c r="AA34" i="148"/>
  <c r="AB34" i="148"/>
  <c r="AD34" i="148"/>
  <c r="U55" i="148"/>
  <c r="AG34" i="148"/>
  <c r="A35" i="148"/>
  <c r="B35" i="148"/>
  <c r="D35" i="148"/>
  <c r="E35" i="148"/>
  <c r="G35" i="148"/>
  <c r="J35" i="148"/>
  <c r="M35" i="148"/>
  <c r="N35" i="148"/>
  <c r="O35" i="148"/>
  <c r="P35" i="148"/>
  <c r="Q35" i="148"/>
  <c r="R35" i="148"/>
  <c r="S35" i="148"/>
  <c r="AH35" i="148"/>
  <c r="T35" i="148"/>
  <c r="U35" i="148"/>
  <c r="Y35" i="148"/>
  <c r="Z35" i="148"/>
  <c r="AA35" i="148"/>
  <c r="AB35" i="148"/>
  <c r="AD35" i="148"/>
  <c r="AE35" i="148"/>
  <c r="AG35" i="148"/>
  <c r="A36" i="148"/>
  <c r="B36" i="148"/>
  <c r="D36" i="148"/>
  <c r="E36" i="148"/>
  <c r="G36" i="148"/>
  <c r="AE57" i="148"/>
  <c r="J36" i="148"/>
  <c r="M36" i="148"/>
  <c r="N36" i="148"/>
  <c r="O36" i="148"/>
  <c r="P36" i="148"/>
  <c r="Q36" i="148"/>
  <c r="R36" i="148"/>
  <c r="S36" i="148"/>
  <c r="AH36" i="148"/>
  <c r="T36" i="148"/>
  <c r="U36" i="148"/>
  <c r="Y36" i="148"/>
  <c r="Z36" i="148"/>
  <c r="AA36" i="148"/>
  <c r="AB36" i="148"/>
  <c r="AD36" i="148"/>
  <c r="U57" i="148"/>
  <c r="AE36" i="148"/>
  <c r="X57" i="148"/>
  <c r="AG36" i="148"/>
  <c r="A37" i="148"/>
  <c r="B37" i="148"/>
  <c r="D37" i="148"/>
  <c r="E37" i="148"/>
  <c r="G37" i="148"/>
  <c r="J37" i="148"/>
  <c r="M37" i="148"/>
  <c r="N37" i="148"/>
  <c r="O37" i="148"/>
  <c r="P37" i="148"/>
  <c r="Q37" i="148"/>
  <c r="R37" i="148"/>
  <c r="S37" i="148"/>
  <c r="AH37" i="148"/>
  <c r="T37" i="148"/>
  <c r="U37" i="148"/>
  <c r="Y37" i="148"/>
  <c r="Z37" i="148"/>
  <c r="AA37" i="148"/>
  <c r="AB37" i="148"/>
  <c r="AD37" i="148"/>
  <c r="AE37" i="148"/>
  <c r="AG37" i="148"/>
  <c r="A38" i="148"/>
  <c r="B38" i="148"/>
  <c r="D38" i="148"/>
  <c r="E38" i="148"/>
  <c r="G38" i="148"/>
  <c r="J38" i="148"/>
  <c r="M38" i="148"/>
  <c r="N38" i="148"/>
  <c r="O38" i="148"/>
  <c r="P38" i="148"/>
  <c r="Q38" i="148"/>
  <c r="R38" i="148"/>
  <c r="S38" i="148"/>
  <c r="AH38" i="148"/>
  <c r="T38" i="148"/>
  <c r="U38" i="148"/>
  <c r="Y38" i="148"/>
  <c r="Z38" i="148"/>
  <c r="AA38" i="148"/>
  <c r="AB38" i="148"/>
  <c r="AD38" i="148"/>
  <c r="U59" i="148"/>
  <c r="AE38" i="148"/>
  <c r="Y59" i="148"/>
  <c r="AG38" i="148"/>
  <c r="A39" i="148"/>
  <c r="B39" i="148"/>
  <c r="D39" i="148"/>
  <c r="E39" i="148"/>
  <c r="G39" i="148"/>
  <c r="J39" i="148"/>
  <c r="M39" i="148"/>
  <c r="N39" i="148"/>
  <c r="O39" i="148"/>
  <c r="P39" i="148"/>
  <c r="Q39" i="148"/>
  <c r="R39" i="148"/>
  <c r="S39" i="148"/>
  <c r="AH39" i="148"/>
  <c r="T39" i="148"/>
  <c r="U39" i="148"/>
  <c r="V39" i="148"/>
  <c r="W39" i="148"/>
  <c r="Y39" i="148"/>
  <c r="Z39" i="148"/>
  <c r="AA39" i="148"/>
  <c r="AB39" i="148"/>
  <c r="AD39" i="148"/>
  <c r="U60" i="148"/>
  <c r="AE39" i="148"/>
  <c r="Y60" i="148"/>
  <c r="AG39" i="148"/>
  <c r="A40" i="148"/>
  <c r="B40" i="148"/>
  <c r="D40" i="148"/>
  <c r="E40" i="148"/>
  <c r="G40" i="148"/>
  <c r="AE40" i="148"/>
  <c r="J40" i="148"/>
  <c r="M40" i="148"/>
  <c r="N40" i="148"/>
  <c r="O40" i="148"/>
  <c r="P40" i="148"/>
  <c r="Q40" i="148"/>
  <c r="R40" i="148"/>
  <c r="S40" i="148"/>
  <c r="AH40" i="148"/>
  <c r="T40" i="148"/>
  <c r="U40" i="148"/>
  <c r="V40" i="148"/>
  <c r="W40" i="148"/>
  <c r="Z40" i="148"/>
  <c r="Y40" i="148"/>
  <c r="AA40" i="148"/>
  <c r="AB40" i="148"/>
  <c r="AD40" i="148"/>
  <c r="AG40" i="148"/>
  <c r="A41" i="148"/>
  <c r="B41" i="148"/>
  <c r="D41" i="148"/>
  <c r="E41" i="148"/>
  <c r="G41" i="148"/>
  <c r="J41" i="148"/>
  <c r="M41" i="148"/>
  <c r="N41" i="148"/>
  <c r="O41" i="148"/>
  <c r="P41" i="148"/>
  <c r="Q41" i="148"/>
  <c r="R41" i="148"/>
  <c r="S41" i="148"/>
  <c r="AH41" i="148"/>
  <c r="T41" i="148"/>
  <c r="U41" i="148"/>
  <c r="V41" i="148"/>
  <c r="W41" i="148"/>
  <c r="Y41" i="148"/>
  <c r="AA41" i="148"/>
  <c r="AB41" i="148"/>
  <c r="AD41" i="148"/>
  <c r="U62" i="148"/>
  <c r="AG41" i="148"/>
  <c r="A42" i="148"/>
  <c r="B42" i="148"/>
  <c r="D42" i="148"/>
  <c r="E42" i="148"/>
  <c r="G42" i="148"/>
  <c r="AE42" i="148"/>
  <c r="J42" i="148"/>
  <c r="M42" i="148"/>
  <c r="N42" i="148"/>
  <c r="O42" i="148"/>
  <c r="P42" i="148"/>
  <c r="Q42" i="148"/>
  <c r="R42" i="148"/>
  <c r="S42" i="148"/>
  <c r="AH42" i="148"/>
  <c r="T42" i="148"/>
  <c r="U42" i="148"/>
  <c r="V42" i="148"/>
  <c r="W42" i="148"/>
  <c r="Z42" i="148"/>
  <c r="Y42" i="148"/>
  <c r="AA42" i="148"/>
  <c r="AB42" i="148"/>
  <c r="AD42" i="148"/>
  <c r="U63" i="148"/>
  <c r="AG42" i="148"/>
  <c r="A43" i="148"/>
  <c r="B43" i="148"/>
  <c r="D43" i="148"/>
  <c r="E43" i="148"/>
  <c r="G43" i="148"/>
  <c r="AE43" i="148"/>
  <c r="J43" i="148"/>
  <c r="M43" i="148"/>
  <c r="N43" i="148"/>
  <c r="O43" i="148"/>
  <c r="P43" i="148"/>
  <c r="Q43" i="148"/>
  <c r="R43" i="148"/>
  <c r="S43" i="148"/>
  <c r="AH43" i="148"/>
  <c r="T43" i="148"/>
  <c r="U43" i="148"/>
  <c r="V43" i="148"/>
  <c r="W43" i="148"/>
  <c r="Z43" i="148"/>
  <c r="Y43" i="148"/>
  <c r="AA43" i="148"/>
  <c r="AB43" i="148"/>
  <c r="AD43" i="148"/>
  <c r="AG43" i="148"/>
  <c r="A44" i="148"/>
  <c r="B44" i="148"/>
  <c r="D44" i="148"/>
  <c r="E44" i="148"/>
  <c r="G44" i="148"/>
  <c r="AE44" i="148"/>
  <c r="J44" i="148"/>
  <c r="M44" i="148"/>
  <c r="N44" i="148"/>
  <c r="O44" i="148"/>
  <c r="P44" i="148"/>
  <c r="Q44" i="148"/>
  <c r="R44" i="148"/>
  <c r="S44" i="148"/>
  <c r="AH44" i="148"/>
  <c r="T44" i="148"/>
  <c r="U44" i="148"/>
  <c r="V44" i="148"/>
  <c r="W44" i="148"/>
  <c r="Y44" i="148"/>
  <c r="AA44" i="148"/>
  <c r="AB44" i="148"/>
  <c r="AD44" i="148"/>
  <c r="AG44" i="148"/>
  <c r="A45" i="148"/>
  <c r="B45" i="148"/>
  <c r="D45" i="148"/>
  <c r="E45" i="148"/>
  <c r="G45" i="148"/>
  <c r="J45" i="148"/>
  <c r="M45" i="148"/>
  <c r="N45" i="148"/>
  <c r="O45" i="148"/>
  <c r="P45" i="148"/>
  <c r="Q45" i="148"/>
  <c r="R45" i="148"/>
  <c r="S45" i="148"/>
  <c r="AH45" i="148"/>
  <c r="T45" i="148"/>
  <c r="U45" i="148"/>
  <c r="V45" i="148"/>
  <c r="W45" i="148"/>
  <c r="Z45" i="148"/>
  <c r="Y45" i="148"/>
  <c r="AA45" i="148"/>
  <c r="AB45" i="148"/>
  <c r="AD45" i="148"/>
  <c r="AG45" i="148"/>
  <c r="C46" i="148"/>
  <c r="F46" i="148"/>
  <c r="AD46" i="148"/>
  <c r="H46" i="148"/>
  <c r="AF67" i="148"/>
  <c r="I46" i="148"/>
  <c r="T46" i="148"/>
  <c r="X46" i="148"/>
  <c r="AA46" i="148"/>
  <c r="AC46" i="148"/>
  <c r="B49" i="148"/>
  <c r="G49" i="148"/>
  <c r="J49" i="148"/>
  <c r="H49" i="148"/>
  <c r="K49" i="148"/>
  <c r="P49" i="148"/>
  <c r="Q49" i="148"/>
  <c r="R49" i="148"/>
  <c r="Q50" i="148"/>
  <c r="R50" i="148"/>
  <c r="Q51" i="148"/>
  <c r="Q52" i="148"/>
  <c r="Q53" i="148"/>
  <c r="R53" i="148"/>
  <c r="Q54" i="148"/>
  <c r="Q55" i="148"/>
  <c r="Q56" i="148"/>
  <c r="Q57" i="148"/>
  <c r="R57" i="148"/>
  <c r="Q58" i="148"/>
  <c r="Q59" i="148"/>
  <c r="Q60" i="148"/>
  <c r="Q61" i="148"/>
  <c r="R61" i="148"/>
  <c r="Q62" i="148"/>
  <c r="Q63" i="148"/>
  <c r="Q64" i="148"/>
  <c r="R64" i="148"/>
  <c r="Q65" i="148"/>
  <c r="R65" i="148"/>
  <c r="Q66" i="148"/>
  <c r="AF49" i="148"/>
  <c r="T49" i="148"/>
  <c r="AF56" i="148"/>
  <c r="T56" i="148"/>
  <c r="AF50" i="148"/>
  <c r="V50" i="148"/>
  <c r="AF51" i="148"/>
  <c r="T51" i="148"/>
  <c r="AF52" i="148"/>
  <c r="AF53" i="148"/>
  <c r="V53" i="148"/>
  <c r="AF54" i="148"/>
  <c r="T54" i="148"/>
  <c r="AF55" i="148"/>
  <c r="AF57" i="148"/>
  <c r="V57" i="148"/>
  <c r="AF58" i="148"/>
  <c r="T58" i="148"/>
  <c r="AF59" i="148"/>
  <c r="T59" i="148"/>
  <c r="AF60" i="148"/>
  <c r="V60" i="148"/>
  <c r="AF61" i="148"/>
  <c r="AF62" i="148"/>
  <c r="V62" i="148"/>
  <c r="AF63" i="148"/>
  <c r="T63" i="148"/>
  <c r="AF64" i="148"/>
  <c r="AF66" i="148"/>
  <c r="V66" i="148"/>
  <c r="U49" i="148"/>
  <c r="Y49" i="148"/>
  <c r="AG49" i="148"/>
  <c r="Z49" i="148"/>
  <c r="AA49" i="148"/>
  <c r="AC49" i="148"/>
  <c r="AG52" i="148"/>
  <c r="AG57" i="148"/>
  <c r="AG59" i="148"/>
  <c r="Z59" i="148"/>
  <c r="AA59" i="148"/>
  <c r="AC59" i="148"/>
  <c r="AG51" i="148"/>
  <c r="Z51" i="148"/>
  <c r="AA51" i="148"/>
  <c r="AC51" i="148"/>
  <c r="AG58" i="148"/>
  <c r="Z58" i="148"/>
  <c r="AA58" i="148"/>
  <c r="AC58" i="148"/>
  <c r="AG56" i="148"/>
  <c r="AG50" i="148"/>
  <c r="AG53" i="148"/>
  <c r="Z53" i="148"/>
  <c r="AA53" i="148"/>
  <c r="AC53" i="148"/>
  <c r="AG54" i="148"/>
  <c r="Z54" i="148"/>
  <c r="AA54" i="148"/>
  <c r="AC54" i="148"/>
  <c r="AG55" i="148"/>
  <c r="Z55" i="148"/>
  <c r="AA55" i="148"/>
  <c r="AC55" i="148"/>
  <c r="AG60" i="148"/>
  <c r="Z60" i="148"/>
  <c r="AA60" i="148"/>
  <c r="AC60" i="148"/>
  <c r="AG61" i="148"/>
  <c r="Z61" i="148"/>
  <c r="AA61" i="148"/>
  <c r="AC61" i="148"/>
  <c r="AG62" i="148"/>
  <c r="Z62" i="148"/>
  <c r="AA62" i="148"/>
  <c r="AC62" i="148"/>
  <c r="AG63" i="148"/>
  <c r="AG64" i="148"/>
  <c r="Z64" i="148"/>
  <c r="AA64" i="148"/>
  <c r="AC64" i="148"/>
  <c r="AG65" i="148"/>
  <c r="Z65" i="148"/>
  <c r="AA65" i="148"/>
  <c r="AC65" i="148"/>
  <c r="AG66" i="148"/>
  <c r="Z66" i="148"/>
  <c r="AA66" i="148"/>
  <c r="AC66" i="148"/>
  <c r="G50" i="148"/>
  <c r="G51" i="148"/>
  <c r="G52" i="148"/>
  <c r="G53" i="148"/>
  <c r="G54" i="148"/>
  <c r="G55" i="148"/>
  <c r="G56" i="148"/>
  <c r="G57" i="148"/>
  <c r="G58" i="148"/>
  <c r="G59" i="148"/>
  <c r="G60" i="148"/>
  <c r="G61" i="148"/>
  <c r="G62" i="148"/>
  <c r="G63" i="148"/>
  <c r="G64" i="148"/>
  <c r="G65" i="148"/>
  <c r="G66" i="148"/>
  <c r="Z50" i="148"/>
  <c r="AA50" i="148"/>
  <c r="AC50" i="148"/>
  <c r="X51" i="148"/>
  <c r="Y51" i="148"/>
  <c r="Z52" i="148"/>
  <c r="U52" i="148"/>
  <c r="T52" i="148"/>
  <c r="V52" i="148"/>
  <c r="AA52" i="148"/>
  <c r="AC52" i="148"/>
  <c r="Z56" i="148"/>
  <c r="U56" i="148"/>
  <c r="X56" i="148"/>
  <c r="Y56" i="148"/>
  <c r="AA56" i="148"/>
  <c r="AC56" i="148"/>
  <c r="Z57" i="148"/>
  <c r="AA57" i="148"/>
  <c r="AC57" i="148"/>
  <c r="Y57" i="148"/>
  <c r="T57" i="148"/>
  <c r="U58" i="148"/>
  <c r="X58" i="148"/>
  <c r="Y58" i="148"/>
  <c r="V58" i="148"/>
  <c r="X59" i="148"/>
  <c r="Z63" i="148"/>
  <c r="AA63" i="148"/>
  <c r="AC63" i="148"/>
  <c r="AD49" i="148"/>
  <c r="AE49" i="148"/>
  <c r="A50" i="148"/>
  <c r="B50" i="148"/>
  <c r="H50" i="148"/>
  <c r="K50" i="148"/>
  <c r="P50" i="148"/>
  <c r="U50" i="148"/>
  <c r="AD50" i="148"/>
  <c r="AE50" i="148"/>
  <c r="A51" i="148"/>
  <c r="B51" i="148"/>
  <c r="H51" i="148"/>
  <c r="K51" i="148"/>
  <c r="P51" i="148"/>
  <c r="R51" i="148"/>
  <c r="AD51" i="148"/>
  <c r="AE51" i="148"/>
  <c r="A52" i="148"/>
  <c r="B52" i="148"/>
  <c r="H52" i="148"/>
  <c r="K52" i="148"/>
  <c r="P52" i="148"/>
  <c r="R52" i="148"/>
  <c r="AD52" i="148"/>
  <c r="A53" i="148"/>
  <c r="B53" i="148"/>
  <c r="H53" i="148"/>
  <c r="K53" i="148"/>
  <c r="P53" i="148"/>
  <c r="T53" i="148"/>
  <c r="U53" i="148"/>
  <c r="AD53" i="148"/>
  <c r="AE53" i="148"/>
  <c r="A54" i="148"/>
  <c r="B54" i="148"/>
  <c r="H54" i="148"/>
  <c r="K54" i="148"/>
  <c r="P54" i="148"/>
  <c r="R54" i="148"/>
  <c r="U54" i="148"/>
  <c r="V54" i="148"/>
  <c r="AD54" i="148"/>
  <c r="A55" i="148"/>
  <c r="B55" i="148"/>
  <c r="H55" i="148"/>
  <c r="K55" i="148"/>
  <c r="P55" i="148"/>
  <c r="R55" i="148"/>
  <c r="T55" i="148"/>
  <c r="V55" i="148"/>
  <c r="AD55" i="148"/>
  <c r="AE55" i="148"/>
  <c r="A56" i="148"/>
  <c r="B56" i="148"/>
  <c r="H56" i="148"/>
  <c r="K56" i="148"/>
  <c r="P56" i="148"/>
  <c r="R56" i="148"/>
  <c r="AD56" i="148"/>
  <c r="AE56" i="148"/>
  <c r="A57" i="148"/>
  <c r="B57" i="148"/>
  <c r="H57" i="148"/>
  <c r="K57" i="148"/>
  <c r="P57" i="148"/>
  <c r="AD57" i="148"/>
  <c r="A58" i="148"/>
  <c r="B58" i="148"/>
  <c r="H58" i="148"/>
  <c r="K58" i="148"/>
  <c r="P58" i="148"/>
  <c r="R58" i="148"/>
  <c r="AD58" i="148"/>
  <c r="AE58" i="148"/>
  <c r="A59" i="148"/>
  <c r="B59" i="148"/>
  <c r="H59" i="148"/>
  <c r="K59" i="148"/>
  <c r="P59" i="148"/>
  <c r="R59" i="148"/>
  <c r="AD59" i="148"/>
  <c r="A60" i="148"/>
  <c r="B60" i="148"/>
  <c r="H60" i="148"/>
  <c r="K60" i="148"/>
  <c r="P60" i="148"/>
  <c r="R60" i="148"/>
  <c r="T60" i="148"/>
  <c r="X60" i="148"/>
  <c r="AD60" i="148"/>
  <c r="AE60" i="148"/>
  <c r="A61" i="148"/>
  <c r="B61" i="148"/>
  <c r="H61" i="148"/>
  <c r="K61" i="148"/>
  <c r="P61" i="148"/>
  <c r="T61" i="148"/>
  <c r="U61" i="148"/>
  <c r="V61" i="148"/>
  <c r="AD61" i="148"/>
  <c r="AE61" i="148"/>
  <c r="A62" i="148"/>
  <c r="B62" i="148"/>
  <c r="H62" i="148"/>
  <c r="K62" i="148"/>
  <c r="P62" i="148"/>
  <c r="R62" i="148"/>
  <c r="AD62" i="148"/>
  <c r="A63" i="148"/>
  <c r="B63" i="148"/>
  <c r="H63" i="148"/>
  <c r="K63" i="148"/>
  <c r="P63" i="148"/>
  <c r="R63" i="148"/>
  <c r="AD63" i="148"/>
  <c r="A64" i="148"/>
  <c r="B64" i="148"/>
  <c r="H64" i="148"/>
  <c r="K64" i="148"/>
  <c r="P64" i="148"/>
  <c r="T64" i="148"/>
  <c r="U64" i="148"/>
  <c r="V64" i="148"/>
  <c r="AD64" i="148"/>
  <c r="AE64" i="148"/>
  <c r="A65" i="148"/>
  <c r="B65" i="148"/>
  <c r="H65" i="148"/>
  <c r="K65" i="148"/>
  <c r="P65" i="148"/>
  <c r="U65" i="148"/>
  <c r="AD65" i="148"/>
  <c r="A66" i="148"/>
  <c r="B66" i="148"/>
  <c r="H66" i="148"/>
  <c r="K66" i="148"/>
  <c r="P66" i="148"/>
  <c r="R66" i="148"/>
  <c r="U66" i="148"/>
  <c r="AD66" i="148"/>
  <c r="L67" i="148"/>
  <c r="M67" i="148"/>
  <c r="N67" i="148"/>
  <c r="O67" i="148"/>
  <c r="Q67" i="148"/>
  <c r="AG67" i="148"/>
  <c r="B2" i="147"/>
  <c r="E25" i="147"/>
  <c r="D2" i="147"/>
  <c r="F25" i="147"/>
  <c r="E2" i="147"/>
  <c r="F2" i="147"/>
  <c r="G2" i="147"/>
  <c r="J2" i="147"/>
  <c r="M2" i="147"/>
  <c r="P2" i="147"/>
  <c r="S2" i="147"/>
  <c r="V2" i="147"/>
  <c r="Y2" i="147"/>
  <c r="L46" i="147"/>
  <c r="D3" i="147"/>
  <c r="K28" i="147"/>
  <c r="K29" i="147"/>
  <c r="K30" i="147"/>
  <c r="K31" i="147"/>
  <c r="K32" i="147"/>
  <c r="K33" i="147"/>
  <c r="K34" i="147"/>
  <c r="K35" i="147"/>
  <c r="K36" i="147"/>
  <c r="K37" i="147"/>
  <c r="K38" i="147"/>
  <c r="K39" i="147"/>
  <c r="K40" i="147"/>
  <c r="K41" i="147"/>
  <c r="K42" i="147"/>
  <c r="K43" i="147"/>
  <c r="K44" i="147"/>
  <c r="K45" i="147"/>
  <c r="F3" i="147"/>
  <c r="G3" i="147"/>
  <c r="J3" i="147"/>
  <c r="M3" i="147"/>
  <c r="P3" i="147"/>
  <c r="S3" i="147"/>
  <c r="V3" i="147"/>
  <c r="Y3" i="147"/>
  <c r="J4" i="147"/>
  <c r="M4" i="147"/>
  <c r="P4" i="147"/>
  <c r="S4" i="147"/>
  <c r="V4" i="147"/>
  <c r="A7" i="147"/>
  <c r="B7" i="147"/>
  <c r="I7" i="147"/>
  <c r="J7" i="147"/>
  <c r="K7" i="147"/>
  <c r="L7" i="147"/>
  <c r="M7" i="147"/>
  <c r="N7" i="147"/>
  <c r="O7" i="147"/>
  <c r="P7" i="147"/>
  <c r="Q7" i="147"/>
  <c r="R7" i="147"/>
  <c r="T7" i="147"/>
  <c r="AA7" i="147"/>
  <c r="U7" i="147"/>
  <c r="V7" i="147"/>
  <c r="W7" i="147"/>
  <c r="Z7" i="147"/>
  <c r="AB7" i="147"/>
  <c r="AC7" i="147"/>
  <c r="AD7" i="147"/>
  <c r="AE7" i="147"/>
  <c r="A8" i="147"/>
  <c r="B8" i="147"/>
  <c r="I8" i="147"/>
  <c r="J8" i="147"/>
  <c r="K8" i="147"/>
  <c r="L8" i="147"/>
  <c r="M8" i="147"/>
  <c r="N8" i="147"/>
  <c r="O8" i="147"/>
  <c r="P8" i="147"/>
  <c r="Q8" i="147"/>
  <c r="R8" i="147"/>
  <c r="T8" i="147"/>
  <c r="AA8" i="147"/>
  <c r="U8" i="147"/>
  <c r="V8" i="147"/>
  <c r="W8" i="147"/>
  <c r="Z8" i="147"/>
  <c r="AB8" i="147"/>
  <c r="AC8" i="147"/>
  <c r="AD8" i="147"/>
  <c r="AE8" i="147"/>
  <c r="A9" i="147"/>
  <c r="B9" i="147"/>
  <c r="I9" i="147"/>
  <c r="J9" i="147"/>
  <c r="K9" i="147"/>
  <c r="L9" i="147"/>
  <c r="M9" i="147"/>
  <c r="N9" i="147"/>
  <c r="O9" i="147"/>
  <c r="P9" i="147"/>
  <c r="Q9" i="147"/>
  <c r="R9" i="147"/>
  <c r="T9" i="147"/>
  <c r="AA9" i="147"/>
  <c r="U9" i="147"/>
  <c r="V9" i="147"/>
  <c r="W9" i="147"/>
  <c r="Z9" i="147"/>
  <c r="AB9" i="147"/>
  <c r="AC9" i="147"/>
  <c r="AD9" i="147"/>
  <c r="AE9" i="147"/>
  <c r="A10" i="147"/>
  <c r="B10" i="147"/>
  <c r="I10" i="147"/>
  <c r="J10" i="147"/>
  <c r="K10" i="147"/>
  <c r="L10" i="147"/>
  <c r="M10" i="147"/>
  <c r="N10" i="147"/>
  <c r="O10" i="147"/>
  <c r="P10" i="147"/>
  <c r="Q10" i="147"/>
  <c r="R10" i="147"/>
  <c r="T10" i="147"/>
  <c r="AA10" i="147"/>
  <c r="U10" i="147"/>
  <c r="V10" i="147"/>
  <c r="W10" i="147"/>
  <c r="Z10" i="147"/>
  <c r="AB10" i="147"/>
  <c r="AC10" i="147"/>
  <c r="AD10" i="147"/>
  <c r="AE10" i="147"/>
  <c r="A11" i="147"/>
  <c r="B11" i="147"/>
  <c r="I11" i="147"/>
  <c r="J11" i="147"/>
  <c r="K11" i="147"/>
  <c r="L11" i="147"/>
  <c r="M11" i="147"/>
  <c r="N11" i="147"/>
  <c r="O11" i="147"/>
  <c r="P11" i="147"/>
  <c r="Q11" i="147"/>
  <c r="R11" i="147"/>
  <c r="T11" i="147"/>
  <c r="AA11" i="147"/>
  <c r="U11" i="147"/>
  <c r="V11" i="147"/>
  <c r="W11" i="147"/>
  <c r="Z11" i="147"/>
  <c r="AB11" i="147"/>
  <c r="AC11" i="147"/>
  <c r="AD11" i="147"/>
  <c r="AE11" i="147"/>
  <c r="A12" i="147"/>
  <c r="B12" i="147"/>
  <c r="I12" i="147"/>
  <c r="J12" i="147"/>
  <c r="K12" i="147"/>
  <c r="L12" i="147"/>
  <c r="M12" i="147"/>
  <c r="N12" i="147"/>
  <c r="O12" i="147"/>
  <c r="P12" i="147"/>
  <c r="Q12" i="147"/>
  <c r="R12" i="147"/>
  <c r="T12" i="147"/>
  <c r="AA12" i="147"/>
  <c r="U12" i="147"/>
  <c r="V12" i="147"/>
  <c r="W12" i="147"/>
  <c r="Z12" i="147"/>
  <c r="AB12" i="147"/>
  <c r="AC12" i="147"/>
  <c r="AD12" i="147"/>
  <c r="AE12" i="147"/>
  <c r="A13" i="147"/>
  <c r="B13" i="147"/>
  <c r="I13" i="147"/>
  <c r="J13" i="147"/>
  <c r="K13" i="147"/>
  <c r="L13" i="147"/>
  <c r="M13" i="147"/>
  <c r="N13" i="147"/>
  <c r="O13" i="147"/>
  <c r="P13" i="147"/>
  <c r="Q13" i="147"/>
  <c r="R13" i="147"/>
  <c r="T13" i="147"/>
  <c r="AA13" i="147"/>
  <c r="U13" i="147"/>
  <c r="V13" i="147"/>
  <c r="W13" i="147"/>
  <c r="Z13" i="147"/>
  <c r="AB13" i="147"/>
  <c r="AC13" i="147"/>
  <c r="AD13" i="147"/>
  <c r="AE13" i="147"/>
  <c r="A14" i="147"/>
  <c r="B14" i="147"/>
  <c r="I14" i="147"/>
  <c r="J14" i="147"/>
  <c r="K14" i="147"/>
  <c r="L14" i="147"/>
  <c r="M14" i="147"/>
  <c r="N14" i="147"/>
  <c r="O14" i="147"/>
  <c r="P14" i="147"/>
  <c r="Q14" i="147"/>
  <c r="R14" i="147"/>
  <c r="T14" i="147"/>
  <c r="AA14" i="147"/>
  <c r="U14" i="147"/>
  <c r="V14" i="147"/>
  <c r="W14" i="147"/>
  <c r="Z14" i="147"/>
  <c r="AB14" i="147"/>
  <c r="AC14" i="147"/>
  <c r="AD14" i="147"/>
  <c r="AE14" i="147"/>
  <c r="A15" i="147"/>
  <c r="B15" i="147"/>
  <c r="I15" i="147"/>
  <c r="J15" i="147"/>
  <c r="K15" i="147"/>
  <c r="L15" i="147"/>
  <c r="M15" i="147"/>
  <c r="N15" i="147"/>
  <c r="O15" i="147"/>
  <c r="P15" i="147"/>
  <c r="Q15" i="147"/>
  <c r="R15" i="147"/>
  <c r="T15" i="147"/>
  <c r="AA15" i="147"/>
  <c r="U15" i="147"/>
  <c r="V15" i="147"/>
  <c r="W15" i="147"/>
  <c r="Z15" i="147"/>
  <c r="AB15" i="147"/>
  <c r="AC15" i="147"/>
  <c r="AD15" i="147"/>
  <c r="AE15" i="147"/>
  <c r="A16" i="147"/>
  <c r="B16" i="147"/>
  <c r="I16" i="147"/>
  <c r="J16" i="147"/>
  <c r="K16" i="147"/>
  <c r="L16" i="147"/>
  <c r="M16" i="147"/>
  <c r="N16" i="147"/>
  <c r="O16" i="147"/>
  <c r="P16" i="147"/>
  <c r="Q16" i="147"/>
  <c r="R16" i="147"/>
  <c r="T16" i="147"/>
  <c r="AA16" i="147"/>
  <c r="U16" i="147"/>
  <c r="V16" i="147"/>
  <c r="W16" i="147"/>
  <c r="Z16" i="147"/>
  <c r="AB16" i="147"/>
  <c r="AC16" i="147"/>
  <c r="AD16" i="147"/>
  <c r="AE16" i="147"/>
  <c r="A17" i="147"/>
  <c r="B17" i="147"/>
  <c r="I17" i="147"/>
  <c r="J17" i="147"/>
  <c r="K17" i="147"/>
  <c r="L17" i="147"/>
  <c r="M17" i="147"/>
  <c r="N17" i="147"/>
  <c r="O17" i="147"/>
  <c r="P17" i="147"/>
  <c r="Q17" i="147"/>
  <c r="R17" i="147"/>
  <c r="T17" i="147"/>
  <c r="AA17" i="147"/>
  <c r="U17" i="147"/>
  <c r="V17" i="147"/>
  <c r="W17" i="147"/>
  <c r="Z17" i="147"/>
  <c r="AB17" i="147"/>
  <c r="AC17" i="147"/>
  <c r="AD17" i="147"/>
  <c r="AE17" i="147"/>
  <c r="A18" i="147"/>
  <c r="B18" i="147"/>
  <c r="I18" i="147"/>
  <c r="J18" i="147"/>
  <c r="K18" i="147"/>
  <c r="L18" i="147"/>
  <c r="M18" i="147"/>
  <c r="N18" i="147"/>
  <c r="O18" i="147"/>
  <c r="P18" i="147"/>
  <c r="Q18" i="147"/>
  <c r="R18" i="147"/>
  <c r="T18" i="147"/>
  <c r="AA18" i="147"/>
  <c r="U18" i="147"/>
  <c r="V18" i="147"/>
  <c r="W18" i="147"/>
  <c r="Z18" i="147"/>
  <c r="AB18" i="147"/>
  <c r="AC18" i="147"/>
  <c r="AD18" i="147"/>
  <c r="AE18" i="147"/>
  <c r="A19" i="147"/>
  <c r="B19" i="147"/>
  <c r="H19" i="147"/>
  <c r="I19" i="147"/>
  <c r="J19" i="147"/>
  <c r="K19" i="147"/>
  <c r="L19" i="147"/>
  <c r="M19" i="147"/>
  <c r="N19" i="147"/>
  <c r="O19" i="147"/>
  <c r="P19" i="147"/>
  <c r="Q19" i="147"/>
  <c r="R19" i="147"/>
  <c r="AD19" i="147"/>
  <c r="T19" i="147"/>
  <c r="AA19" i="147"/>
  <c r="U19" i="147"/>
  <c r="V19" i="147"/>
  <c r="W19" i="147"/>
  <c r="Z19" i="147"/>
  <c r="AB19" i="147"/>
  <c r="AC19" i="147"/>
  <c r="AE19" i="147"/>
  <c r="A20" i="147"/>
  <c r="B20" i="147"/>
  <c r="H20" i="147"/>
  <c r="I20" i="147"/>
  <c r="J20" i="147"/>
  <c r="K20" i="147"/>
  <c r="L20" i="147"/>
  <c r="M20" i="147"/>
  <c r="N20" i="147"/>
  <c r="O20" i="147"/>
  <c r="P20" i="147"/>
  <c r="Q20" i="147"/>
  <c r="R20" i="147"/>
  <c r="T20" i="147"/>
  <c r="AA20" i="147"/>
  <c r="U20" i="147"/>
  <c r="V20" i="147"/>
  <c r="W20" i="147"/>
  <c r="Z20" i="147"/>
  <c r="AB20" i="147"/>
  <c r="AC20" i="147"/>
  <c r="AD20" i="147"/>
  <c r="AE20" i="147"/>
  <c r="A21" i="147"/>
  <c r="B21" i="147"/>
  <c r="H21" i="147"/>
  <c r="I21" i="147"/>
  <c r="J21" i="147"/>
  <c r="K21" i="147"/>
  <c r="L21" i="147"/>
  <c r="M21" i="147"/>
  <c r="N21" i="147"/>
  <c r="O21" i="147"/>
  <c r="P21" i="147"/>
  <c r="Q21" i="147"/>
  <c r="R21" i="147"/>
  <c r="AD21" i="147"/>
  <c r="T21" i="147"/>
  <c r="AA21" i="147"/>
  <c r="U21" i="147"/>
  <c r="V21" i="147"/>
  <c r="W21" i="147"/>
  <c r="Z21" i="147"/>
  <c r="AB21" i="147"/>
  <c r="AC21" i="147"/>
  <c r="AE21" i="147"/>
  <c r="A22" i="147"/>
  <c r="B22" i="147"/>
  <c r="B43" i="147"/>
  <c r="B64" i="147"/>
  <c r="H22" i="147"/>
  <c r="I22" i="147"/>
  <c r="J22" i="147"/>
  <c r="K22" i="147"/>
  <c r="L22" i="147"/>
  <c r="M22" i="147"/>
  <c r="N22" i="147"/>
  <c r="O22" i="147"/>
  <c r="P22" i="147"/>
  <c r="Q22" i="147"/>
  <c r="R22" i="147"/>
  <c r="T22" i="147"/>
  <c r="AA22" i="147"/>
  <c r="U22" i="147"/>
  <c r="V22" i="147"/>
  <c r="W22" i="147"/>
  <c r="Z22" i="147"/>
  <c r="AB22" i="147"/>
  <c r="AC22" i="147"/>
  <c r="AD22" i="147"/>
  <c r="AE22" i="147"/>
  <c r="A23" i="147"/>
  <c r="B23" i="147"/>
  <c r="H23" i="147"/>
  <c r="I23" i="147"/>
  <c r="J23" i="147"/>
  <c r="K23" i="147"/>
  <c r="L23" i="147"/>
  <c r="M23" i="147"/>
  <c r="N23" i="147"/>
  <c r="O23" i="147"/>
  <c r="P23" i="147"/>
  <c r="Q23" i="147"/>
  <c r="R23" i="147"/>
  <c r="AD23" i="147"/>
  <c r="T23" i="147"/>
  <c r="AA23" i="147"/>
  <c r="U23" i="147"/>
  <c r="V23" i="147"/>
  <c r="W23" i="147"/>
  <c r="Z23" i="147"/>
  <c r="AB23" i="147"/>
  <c r="AC23" i="147"/>
  <c r="AE23" i="147"/>
  <c r="A24" i="147"/>
  <c r="B24" i="147"/>
  <c r="H24" i="147"/>
  <c r="I24" i="147"/>
  <c r="J24" i="147"/>
  <c r="K24" i="147"/>
  <c r="L24" i="147"/>
  <c r="M24" i="147"/>
  <c r="N24" i="147"/>
  <c r="O24" i="147"/>
  <c r="P24" i="147"/>
  <c r="Q24" i="147"/>
  <c r="R24" i="147"/>
  <c r="T24" i="147"/>
  <c r="AA24" i="147"/>
  <c r="U24" i="147"/>
  <c r="V24" i="147"/>
  <c r="W24" i="147"/>
  <c r="Z24" i="147"/>
  <c r="AB24" i="147"/>
  <c r="AC24" i="147"/>
  <c r="AD24" i="147"/>
  <c r="AE24" i="147"/>
  <c r="D25" i="147"/>
  <c r="X25" i="147"/>
  <c r="G25" i="147"/>
  <c r="S25" i="147"/>
  <c r="Y25" i="147"/>
  <c r="Z25" i="147"/>
  <c r="A28" i="147"/>
  <c r="A49" i="147"/>
  <c r="B28" i="147"/>
  <c r="D28" i="147"/>
  <c r="E28" i="147"/>
  <c r="G28" i="147"/>
  <c r="J28" i="147"/>
  <c r="M28" i="147"/>
  <c r="N28" i="147"/>
  <c r="O28" i="147"/>
  <c r="P28" i="147"/>
  <c r="Q28" i="147"/>
  <c r="R28" i="147"/>
  <c r="S28" i="147"/>
  <c r="T28" i="147"/>
  <c r="U28" i="147"/>
  <c r="Y28" i="147"/>
  <c r="Z28" i="147"/>
  <c r="AA28" i="147"/>
  <c r="AB28" i="147"/>
  <c r="AD28" i="147"/>
  <c r="AE28" i="147"/>
  <c r="Y49" i="147"/>
  <c r="AG28" i="147"/>
  <c r="A29" i="147"/>
  <c r="B29" i="147"/>
  <c r="D29" i="147"/>
  <c r="E29" i="147"/>
  <c r="G29" i="147"/>
  <c r="AE50" i="147"/>
  <c r="J29" i="147"/>
  <c r="M29" i="147"/>
  <c r="N29" i="147"/>
  <c r="O29" i="147"/>
  <c r="P29" i="147"/>
  <c r="Q29" i="147"/>
  <c r="R29" i="147"/>
  <c r="S29" i="147"/>
  <c r="AH29" i="147"/>
  <c r="T29" i="147"/>
  <c r="U29" i="147"/>
  <c r="Y29" i="147"/>
  <c r="Z29" i="147"/>
  <c r="AA29" i="147"/>
  <c r="AB29" i="147"/>
  <c r="AD29" i="147"/>
  <c r="AE29" i="147"/>
  <c r="X50" i="147"/>
  <c r="AG29" i="147"/>
  <c r="A30" i="147"/>
  <c r="B30" i="147"/>
  <c r="D30" i="147"/>
  <c r="E30" i="147"/>
  <c r="G30" i="147"/>
  <c r="J30" i="147"/>
  <c r="M30" i="147"/>
  <c r="N30" i="147"/>
  <c r="O30" i="147"/>
  <c r="P30" i="147"/>
  <c r="Q30" i="147"/>
  <c r="R30" i="147"/>
  <c r="S30" i="147"/>
  <c r="AH30" i="147"/>
  <c r="T30" i="147"/>
  <c r="U30" i="147"/>
  <c r="Y30" i="147"/>
  <c r="Z30" i="147"/>
  <c r="AA30" i="147"/>
  <c r="AB30" i="147"/>
  <c r="AD30" i="147"/>
  <c r="AE30" i="147"/>
  <c r="AG30" i="147"/>
  <c r="A31" i="147"/>
  <c r="B31" i="147"/>
  <c r="D31" i="147"/>
  <c r="E31" i="147"/>
  <c r="G31" i="147"/>
  <c r="AE52" i="147"/>
  <c r="J31" i="147"/>
  <c r="M31" i="147"/>
  <c r="N31" i="147"/>
  <c r="O31" i="147"/>
  <c r="P31" i="147"/>
  <c r="Q31" i="147"/>
  <c r="R31" i="147"/>
  <c r="S31" i="147"/>
  <c r="AH31" i="147"/>
  <c r="T31" i="147"/>
  <c r="U31" i="147"/>
  <c r="Y31" i="147"/>
  <c r="Z31" i="147"/>
  <c r="AA31" i="147"/>
  <c r="AB31" i="147"/>
  <c r="AD31" i="147"/>
  <c r="AE31" i="147"/>
  <c r="Y52" i="147"/>
  <c r="AG31" i="147"/>
  <c r="A32" i="147"/>
  <c r="B32" i="147"/>
  <c r="D32" i="147"/>
  <c r="E32" i="147"/>
  <c r="G32" i="147"/>
  <c r="J32" i="147"/>
  <c r="M32" i="147"/>
  <c r="N32" i="147"/>
  <c r="O32" i="147"/>
  <c r="P32" i="147"/>
  <c r="Q32" i="147"/>
  <c r="R32" i="147"/>
  <c r="S32" i="147"/>
  <c r="AH32" i="147"/>
  <c r="T32" i="147"/>
  <c r="U32" i="147"/>
  <c r="Y32" i="147"/>
  <c r="Z32" i="147"/>
  <c r="AA32" i="147"/>
  <c r="AB32" i="147"/>
  <c r="AD32" i="147"/>
  <c r="AE32" i="147"/>
  <c r="AG32" i="147"/>
  <c r="A33" i="147"/>
  <c r="B33" i="147"/>
  <c r="D33" i="147"/>
  <c r="E33" i="147"/>
  <c r="G33" i="147"/>
  <c r="AE33" i="147"/>
  <c r="J33" i="147"/>
  <c r="M33" i="147"/>
  <c r="N33" i="147"/>
  <c r="O33" i="147"/>
  <c r="P33" i="147"/>
  <c r="Q33" i="147"/>
  <c r="R33" i="147"/>
  <c r="S33" i="147"/>
  <c r="AH33" i="147"/>
  <c r="T33" i="147"/>
  <c r="U33" i="147"/>
  <c r="V33" i="147"/>
  <c r="W33" i="147"/>
  <c r="Z33" i="147"/>
  <c r="Y33" i="147"/>
  <c r="AA33" i="147"/>
  <c r="AB33" i="147"/>
  <c r="AD33" i="147"/>
  <c r="AG33" i="147"/>
  <c r="A34" i="147"/>
  <c r="B34" i="147"/>
  <c r="D34" i="147"/>
  <c r="E34" i="147"/>
  <c r="G34" i="147"/>
  <c r="AE55" i="147"/>
  <c r="J34" i="147"/>
  <c r="M34" i="147"/>
  <c r="N34" i="147"/>
  <c r="O34" i="147"/>
  <c r="P34" i="147"/>
  <c r="Q34" i="147"/>
  <c r="R34" i="147"/>
  <c r="S34" i="147"/>
  <c r="AH34" i="147"/>
  <c r="T34" i="147"/>
  <c r="U34" i="147"/>
  <c r="Y34" i="147"/>
  <c r="Z34" i="147"/>
  <c r="AA34" i="147"/>
  <c r="AB34" i="147"/>
  <c r="AD34" i="147"/>
  <c r="AE34" i="147"/>
  <c r="X55" i="147"/>
  <c r="AG34" i="147"/>
  <c r="A35" i="147"/>
  <c r="B35" i="147"/>
  <c r="D35" i="147"/>
  <c r="E35" i="147"/>
  <c r="G35" i="147"/>
  <c r="J35" i="147"/>
  <c r="M35" i="147"/>
  <c r="N35" i="147"/>
  <c r="O35" i="147"/>
  <c r="P35" i="147"/>
  <c r="Q35" i="147"/>
  <c r="R35" i="147"/>
  <c r="S35" i="147"/>
  <c r="AH35" i="147"/>
  <c r="T35" i="147"/>
  <c r="U35" i="147"/>
  <c r="Y35" i="147"/>
  <c r="Z35" i="147"/>
  <c r="AA35" i="147"/>
  <c r="AB35" i="147"/>
  <c r="AD35" i="147"/>
  <c r="AE35" i="147"/>
  <c r="X56" i="147"/>
  <c r="AG35" i="147"/>
  <c r="A36" i="147"/>
  <c r="B36" i="147"/>
  <c r="D36" i="147"/>
  <c r="E36" i="147"/>
  <c r="G36" i="147"/>
  <c r="AE57" i="147"/>
  <c r="J36" i="147"/>
  <c r="M36" i="147"/>
  <c r="N36" i="147"/>
  <c r="O36" i="147"/>
  <c r="P36" i="147"/>
  <c r="Q36" i="147"/>
  <c r="R36" i="147"/>
  <c r="S36" i="147"/>
  <c r="AH36" i="147"/>
  <c r="T36" i="147"/>
  <c r="U36" i="147"/>
  <c r="Y36" i="147"/>
  <c r="Z36" i="147"/>
  <c r="AA36" i="147"/>
  <c r="AB36" i="147"/>
  <c r="AD36" i="147"/>
  <c r="AE36" i="147"/>
  <c r="Y57" i="147"/>
  <c r="AG36" i="147"/>
  <c r="A37" i="147"/>
  <c r="B37" i="147"/>
  <c r="D37" i="147"/>
  <c r="E37" i="147"/>
  <c r="G37" i="147"/>
  <c r="J37" i="147"/>
  <c r="M37" i="147"/>
  <c r="N37" i="147"/>
  <c r="O37" i="147"/>
  <c r="P37" i="147"/>
  <c r="Q37" i="147"/>
  <c r="R37" i="147"/>
  <c r="S37" i="147"/>
  <c r="AH37" i="147"/>
  <c r="T37" i="147"/>
  <c r="U37" i="147"/>
  <c r="Y37" i="147"/>
  <c r="Z37" i="147"/>
  <c r="AA37" i="147"/>
  <c r="AB37" i="147"/>
  <c r="AD37" i="147"/>
  <c r="AE37" i="147"/>
  <c r="AG37" i="147"/>
  <c r="A38" i="147"/>
  <c r="B38" i="147"/>
  <c r="D38" i="147"/>
  <c r="E38" i="147"/>
  <c r="G38" i="147"/>
  <c r="J38" i="147"/>
  <c r="M38" i="147"/>
  <c r="N38" i="147"/>
  <c r="O38" i="147"/>
  <c r="P38" i="147"/>
  <c r="Q38" i="147"/>
  <c r="R38" i="147"/>
  <c r="S38" i="147"/>
  <c r="AH38" i="147"/>
  <c r="T38" i="147"/>
  <c r="U38" i="147"/>
  <c r="Y38" i="147"/>
  <c r="Z38" i="147"/>
  <c r="AA38" i="147"/>
  <c r="AB38" i="147"/>
  <c r="AD38" i="147"/>
  <c r="AE38" i="147"/>
  <c r="Y59" i="147"/>
  <c r="AG38" i="147"/>
  <c r="A39" i="147"/>
  <c r="B39" i="147"/>
  <c r="D39" i="147"/>
  <c r="E39" i="147"/>
  <c r="G39" i="147"/>
  <c r="J39" i="147"/>
  <c r="M39" i="147"/>
  <c r="N39" i="147"/>
  <c r="O39" i="147"/>
  <c r="P39" i="147"/>
  <c r="Q39" i="147"/>
  <c r="R39" i="147"/>
  <c r="S39" i="147"/>
  <c r="AH39" i="147"/>
  <c r="T39" i="147"/>
  <c r="U39" i="147"/>
  <c r="V39" i="147"/>
  <c r="W39" i="147"/>
  <c r="Y39" i="147"/>
  <c r="AA39" i="147"/>
  <c r="AB39" i="147"/>
  <c r="AD39" i="147"/>
  <c r="U60" i="147"/>
  <c r="AG39" i="147"/>
  <c r="A40" i="147"/>
  <c r="B40" i="147"/>
  <c r="D40" i="147"/>
  <c r="E40" i="147"/>
  <c r="G40" i="147"/>
  <c r="AE40" i="147"/>
  <c r="J40" i="147"/>
  <c r="M40" i="147"/>
  <c r="N40" i="147"/>
  <c r="O40" i="147"/>
  <c r="P40" i="147"/>
  <c r="Q40" i="147"/>
  <c r="R40" i="147"/>
  <c r="S40" i="147"/>
  <c r="AH40" i="147"/>
  <c r="T40" i="147"/>
  <c r="U40" i="147"/>
  <c r="V40" i="147"/>
  <c r="W40" i="147"/>
  <c r="Z40" i="147"/>
  <c r="Y40" i="147"/>
  <c r="AA40" i="147"/>
  <c r="AB40" i="147"/>
  <c r="AD40" i="147"/>
  <c r="AG40" i="147"/>
  <c r="A41" i="147"/>
  <c r="B41" i="147"/>
  <c r="D41" i="147"/>
  <c r="E41" i="147"/>
  <c r="G41" i="147"/>
  <c r="AE41" i="147"/>
  <c r="J41" i="147"/>
  <c r="M41" i="147"/>
  <c r="N41" i="147"/>
  <c r="O41" i="147"/>
  <c r="P41" i="147"/>
  <c r="Q41" i="147"/>
  <c r="R41" i="147"/>
  <c r="S41" i="147"/>
  <c r="AH41" i="147"/>
  <c r="T41" i="147"/>
  <c r="U41" i="147"/>
  <c r="V41" i="147"/>
  <c r="W41" i="147"/>
  <c r="Y41" i="147"/>
  <c r="AA41" i="147"/>
  <c r="AB41" i="147"/>
  <c r="AD41" i="147"/>
  <c r="U62" i="147"/>
  <c r="AG41" i="147"/>
  <c r="A42" i="147"/>
  <c r="B42" i="147"/>
  <c r="D42" i="147"/>
  <c r="E42" i="147"/>
  <c r="G42" i="147"/>
  <c r="J42" i="147"/>
  <c r="M42" i="147"/>
  <c r="N42" i="147"/>
  <c r="O42" i="147"/>
  <c r="P42" i="147"/>
  <c r="Q42" i="147"/>
  <c r="R42" i="147"/>
  <c r="S42" i="147"/>
  <c r="AH42" i="147"/>
  <c r="T42" i="147"/>
  <c r="U42" i="147"/>
  <c r="V42" i="147"/>
  <c r="W42" i="147"/>
  <c r="Y42" i="147"/>
  <c r="AA42" i="147"/>
  <c r="AB42" i="147"/>
  <c r="AD42" i="147"/>
  <c r="AG42" i="147"/>
  <c r="A43" i="147"/>
  <c r="D43" i="147"/>
  <c r="E43" i="147"/>
  <c r="G43" i="147"/>
  <c r="AE43" i="147"/>
  <c r="J43" i="147"/>
  <c r="M43" i="147"/>
  <c r="N43" i="147"/>
  <c r="O43" i="147"/>
  <c r="P43" i="147"/>
  <c r="Q43" i="147"/>
  <c r="R43" i="147"/>
  <c r="S43" i="147"/>
  <c r="AH43" i="147"/>
  <c r="T43" i="147"/>
  <c r="U43" i="147"/>
  <c r="V43" i="147"/>
  <c r="W43" i="147"/>
  <c r="Y43" i="147"/>
  <c r="AA43" i="147"/>
  <c r="AB43" i="147"/>
  <c r="AD43" i="147"/>
  <c r="AG43" i="147"/>
  <c r="A44" i="147"/>
  <c r="B44" i="147"/>
  <c r="D44" i="147"/>
  <c r="E44" i="147"/>
  <c r="G44" i="147"/>
  <c r="J44" i="147"/>
  <c r="M44" i="147"/>
  <c r="N44" i="147"/>
  <c r="O44" i="147"/>
  <c r="P44" i="147"/>
  <c r="Q44" i="147"/>
  <c r="R44" i="147"/>
  <c r="S44" i="147"/>
  <c r="AH44" i="147"/>
  <c r="T44" i="147"/>
  <c r="U44" i="147"/>
  <c r="V44" i="147"/>
  <c r="W44" i="147"/>
  <c r="Y44" i="147"/>
  <c r="AA44" i="147"/>
  <c r="AB44" i="147"/>
  <c r="AD44" i="147"/>
  <c r="U65" i="147"/>
  <c r="AG44" i="147"/>
  <c r="A45" i="147"/>
  <c r="B45" i="147"/>
  <c r="D45" i="147"/>
  <c r="E45" i="147"/>
  <c r="G45" i="147"/>
  <c r="AE45" i="147"/>
  <c r="J45" i="147"/>
  <c r="M45" i="147"/>
  <c r="N45" i="147"/>
  <c r="O45" i="147"/>
  <c r="P45" i="147"/>
  <c r="Q45" i="147"/>
  <c r="R45" i="147"/>
  <c r="S45" i="147"/>
  <c r="AH45" i="147"/>
  <c r="T45" i="147"/>
  <c r="U45" i="147"/>
  <c r="V45" i="147"/>
  <c r="W45" i="147"/>
  <c r="Y45" i="147"/>
  <c r="AA45" i="147"/>
  <c r="AB45" i="147"/>
  <c r="AD45" i="147"/>
  <c r="AG45" i="147"/>
  <c r="C46" i="147"/>
  <c r="F46" i="147"/>
  <c r="AC46" i="147"/>
  <c r="H46" i="147"/>
  <c r="I46" i="147"/>
  <c r="X46" i="147"/>
  <c r="AA46" i="147"/>
  <c r="B49" i="147"/>
  <c r="G49" i="147"/>
  <c r="H49" i="147"/>
  <c r="K49" i="147"/>
  <c r="P49" i="147"/>
  <c r="Q49" i="147"/>
  <c r="R49" i="147"/>
  <c r="Q50" i="147"/>
  <c r="R50" i="147"/>
  <c r="Q51" i="147"/>
  <c r="Q52" i="147"/>
  <c r="R52" i="147"/>
  <c r="Q53" i="147"/>
  <c r="R53" i="147"/>
  <c r="Q54" i="147"/>
  <c r="R54" i="147"/>
  <c r="Q55" i="147"/>
  <c r="Q56" i="147"/>
  <c r="R56" i="147"/>
  <c r="Q57" i="147"/>
  <c r="R57" i="147"/>
  <c r="Q58" i="147"/>
  <c r="Q59" i="147"/>
  <c r="Q60" i="147"/>
  <c r="R60" i="147"/>
  <c r="Q61" i="147"/>
  <c r="R61" i="147"/>
  <c r="Q62" i="147"/>
  <c r="R62" i="147"/>
  <c r="Q63" i="147"/>
  <c r="Q64" i="147"/>
  <c r="Q65" i="147"/>
  <c r="Q66" i="147"/>
  <c r="AF49" i="147"/>
  <c r="AF50" i="147"/>
  <c r="T50" i="147"/>
  <c r="AF51" i="147"/>
  <c r="T51" i="147"/>
  <c r="AF52" i="147"/>
  <c r="AF53" i="147"/>
  <c r="AF54" i="147"/>
  <c r="T54" i="147"/>
  <c r="AF55" i="147"/>
  <c r="T55" i="147"/>
  <c r="AF56" i="147"/>
  <c r="V56" i="147"/>
  <c r="AF57" i="147"/>
  <c r="AF58" i="147"/>
  <c r="T58" i="147"/>
  <c r="AF59" i="147"/>
  <c r="T59" i="147"/>
  <c r="AF60" i="147"/>
  <c r="T60" i="147"/>
  <c r="AF61" i="147"/>
  <c r="AF62" i="147"/>
  <c r="T62" i="147"/>
  <c r="AF63" i="147"/>
  <c r="T63" i="147"/>
  <c r="AF64" i="147"/>
  <c r="T64" i="147"/>
  <c r="AF65" i="147"/>
  <c r="AF66" i="147"/>
  <c r="T49" i="147"/>
  <c r="U49" i="147"/>
  <c r="V49" i="147"/>
  <c r="X49" i="147"/>
  <c r="AG49" i="147"/>
  <c r="Z49" i="147"/>
  <c r="AA49" i="147"/>
  <c r="AC49" i="147"/>
  <c r="AG50" i="147"/>
  <c r="Z50" i="147"/>
  <c r="AA50" i="147"/>
  <c r="AC50" i="147"/>
  <c r="AG51" i="147"/>
  <c r="Z51" i="147"/>
  <c r="AA51" i="147"/>
  <c r="AC51" i="147"/>
  <c r="AG52" i="147"/>
  <c r="AG53" i="147"/>
  <c r="Z53" i="147"/>
  <c r="AA53" i="147"/>
  <c r="AC53" i="147"/>
  <c r="AG54" i="147"/>
  <c r="Z54" i="147"/>
  <c r="AA54" i="147"/>
  <c r="AC54" i="147"/>
  <c r="AG55" i="147"/>
  <c r="AG56" i="147"/>
  <c r="AG57" i="147"/>
  <c r="Z57" i="147"/>
  <c r="AA57" i="147"/>
  <c r="AC57" i="147"/>
  <c r="AG58" i="147"/>
  <c r="AG59" i="147"/>
  <c r="Z59" i="147"/>
  <c r="AA59" i="147"/>
  <c r="AC59" i="147"/>
  <c r="AG60" i="147"/>
  <c r="Z60" i="147"/>
  <c r="AA60" i="147"/>
  <c r="AC60" i="147"/>
  <c r="AG61" i="147"/>
  <c r="Z61" i="147"/>
  <c r="AA61" i="147"/>
  <c r="AC61" i="147"/>
  <c r="AG62" i="147"/>
  <c r="AG63" i="147"/>
  <c r="Z63" i="147"/>
  <c r="AA63" i="147"/>
  <c r="AC63" i="147"/>
  <c r="AG64" i="147"/>
  <c r="AG65" i="147"/>
  <c r="Z65" i="147"/>
  <c r="AA65" i="147"/>
  <c r="AC65" i="147"/>
  <c r="AG66" i="147"/>
  <c r="Z66" i="147"/>
  <c r="AA66" i="147"/>
  <c r="AC66" i="147"/>
  <c r="G50" i="147"/>
  <c r="I50" i="147"/>
  <c r="G51" i="147"/>
  <c r="G52" i="147"/>
  <c r="E53" i="147"/>
  <c r="G53" i="147"/>
  <c r="G54" i="147"/>
  <c r="I54" i="147"/>
  <c r="G55" i="147"/>
  <c r="G56" i="147"/>
  <c r="E57" i="147"/>
  <c r="G57" i="147"/>
  <c r="G58" i="147"/>
  <c r="I58" i="147"/>
  <c r="G59" i="147"/>
  <c r="G60" i="147"/>
  <c r="E61" i="147"/>
  <c r="G61" i="147"/>
  <c r="G62" i="147"/>
  <c r="I62" i="147"/>
  <c r="G63" i="147"/>
  <c r="G64" i="147"/>
  <c r="E65" i="147"/>
  <c r="G65" i="147"/>
  <c r="G66" i="147"/>
  <c r="I66" i="147"/>
  <c r="U50" i="147"/>
  <c r="Y50" i="147"/>
  <c r="U51" i="147"/>
  <c r="Z52" i="147"/>
  <c r="AA52" i="147"/>
  <c r="AC52" i="147"/>
  <c r="T52" i="147"/>
  <c r="U52" i="147"/>
  <c r="V52" i="147"/>
  <c r="X52" i="147"/>
  <c r="T53" i="147"/>
  <c r="U53" i="147"/>
  <c r="V53" i="147"/>
  <c r="Z55" i="147"/>
  <c r="AA55" i="147"/>
  <c r="AC55" i="147"/>
  <c r="U55" i="147"/>
  <c r="Z56" i="147"/>
  <c r="AA56" i="147"/>
  <c r="AC56" i="147"/>
  <c r="T56" i="147"/>
  <c r="U56" i="147"/>
  <c r="T57" i="147"/>
  <c r="U57" i="147"/>
  <c r="V57" i="147"/>
  <c r="X57" i="147"/>
  <c r="Z58" i="147"/>
  <c r="AA58" i="147"/>
  <c r="AC58" i="147"/>
  <c r="U58" i="147"/>
  <c r="V58" i="147"/>
  <c r="U59" i="147"/>
  <c r="V59" i="147"/>
  <c r="Z62" i="147"/>
  <c r="AA62" i="147"/>
  <c r="AC62" i="147"/>
  <c r="Z64" i="147"/>
  <c r="AA64" i="147"/>
  <c r="AC64" i="147"/>
  <c r="AD49" i="147"/>
  <c r="A50" i="147"/>
  <c r="B50" i="147"/>
  <c r="H50" i="147"/>
  <c r="K50" i="147"/>
  <c r="P50" i="147"/>
  <c r="AD50" i="147"/>
  <c r="A51" i="147"/>
  <c r="B51" i="147"/>
  <c r="H51" i="147"/>
  <c r="K51" i="147"/>
  <c r="P51" i="147"/>
  <c r="R51" i="147"/>
  <c r="AD51" i="147"/>
  <c r="A52" i="147"/>
  <c r="B52" i="147"/>
  <c r="H52" i="147"/>
  <c r="K52" i="147"/>
  <c r="P52" i="147"/>
  <c r="AD52" i="147"/>
  <c r="A53" i="147"/>
  <c r="B53" i="147"/>
  <c r="H53" i="147"/>
  <c r="K53" i="147"/>
  <c r="P53" i="147"/>
  <c r="AD53" i="147"/>
  <c r="AE53" i="147"/>
  <c r="A54" i="147"/>
  <c r="B54" i="147"/>
  <c r="H54" i="147"/>
  <c r="K54" i="147"/>
  <c r="P54" i="147"/>
  <c r="U54" i="147"/>
  <c r="V54" i="147"/>
  <c r="AD54" i="147"/>
  <c r="A55" i="147"/>
  <c r="B55" i="147"/>
  <c r="H55" i="147"/>
  <c r="K55" i="147"/>
  <c r="P55" i="147"/>
  <c r="R55" i="147"/>
  <c r="AD55" i="147"/>
  <c r="A56" i="147"/>
  <c r="B56" i="147"/>
  <c r="H56" i="147"/>
  <c r="K56" i="147"/>
  <c r="P56" i="147"/>
  <c r="AD56" i="147"/>
  <c r="A57" i="147"/>
  <c r="B57" i="147"/>
  <c r="H57" i="147"/>
  <c r="K57" i="147"/>
  <c r="P57" i="147"/>
  <c r="AD57" i="147"/>
  <c r="A58" i="147"/>
  <c r="B58" i="147"/>
  <c r="H58" i="147"/>
  <c r="K58" i="147"/>
  <c r="P58" i="147"/>
  <c r="R58" i="147"/>
  <c r="AD58" i="147"/>
  <c r="A59" i="147"/>
  <c r="B59" i="147"/>
  <c r="H59" i="147"/>
  <c r="K59" i="147"/>
  <c r="P59" i="147"/>
  <c r="R59" i="147"/>
  <c r="AD59" i="147"/>
  <c r="AE59" i="147"/>
  <c r="A60" i="147"/>
  <c r="B60" i="147"/>
  <c r="H60" i="147"/>
  <c r="K60" i="147"/>
  <c r="P60" i="147"/>
  <c r="V60" i="147"/>
  <c r="AD60" i="147"/>
  <c r="A61" i="147"/>
  <c r="B61" i="147"/>
  <c r="H61" i="147"/>
  <c r="K61" i="147"/>
  <c r="P61" i="147"/>
  <c r="T61" i="147"/>
  <c r="U61" i="147"/>
  <c r="V61" i="147"/>
  <c r="AD61" i="147"/>
  <c r="AE61" i="147"/>
  <c r="A62" i="147"/>
  <c r="B62" i="147"/>
  <c r="H62" i="147"/>
  <c r="K62" i="147"/>
  <c r="P62" i="147"/>
  <c r="V62" i="147"/>
  <c r="AD62" i="147"/>
  <c r="A63" i="147"/>
  <c r="B63" i="147"/>
  <c r="H63" i="147"/>
  <c r="K63" i="147"/>
  <c r="P63" i="147"/>
  <c r="R63" i="147"/>
  <c r="U63" i="147"/>
  <c r="AD63" i="147"/>
  <c r="A64" i="147"/>
  <c r="H64" i="147"/>
  <c r="K64" i="147"/>
  <c r="P64" i="147"/>
  <c r="R64" i="147"/>
  <c r="U64" i="147"/>
  <c r="V64" i="147"/>
  <c r="AD64" i="147"/>
  <c r="AE64" i="147"/>
  <c r="A65" i="147"/>
  <c r="B65" i="147"/>
  <c r="H65" i="147"/>
  <c r="K65" i="147"/>
  <c r="P65" i="147"/>
  <c r="R65" i="147"/>
  <c r="T65" i="147"/>
  <c r="V65" i="147"/>
  <c r="AD65" i="147"/>
  <c r="AE65" i="147"/>
  <c r="A66" i="147"/>
  <c r="B66" i="147"/>
  <c r="H66" i="147"/>
  <c r="K66" i="147"/>
  <c r="P66" i="147"/>
  <c r="R66" i="147"/>
  <c r="U66" i="147"/>
  <c r="AD66" i="147"/>
  <c r="AE66" i="147"/>
  <c r="L67" i="147"/>
  <c r="M67" i="147"/>
  <c r="Q67" i="147"/>
  <c r="N67" i="147"/>
  <c r="O67" i="147"/>
  <c r="AD67" i="147"/>
  <c r="AF67" i="147"/>
  <c r="AG67" i="147"/>
  <c r="B2" i="146"/>
  <c r="E25" i="146"/>
  <c r="D2" i="146"/>
  <c r="F25" i="146"/>
  <c r="E2" i="146"/>
  <c r="F2" i="146"/>
  <c r="G2" i="146"/>
  <c r="J2" i="146"/>
  <c r="M2" i="146"/>
  <c r="P2" i="146"/>
  <c r="S2" i="146"/>
  <c r="V2" i="146"/>
  <c r="Y2" i="146"/>
  <c r="L46" i="146"/>
  <c r="D3" i="146"/>
  <c r="K28" i="146"/>
  <c r="K29" i="146"/>
  <c r="K30" i="146"/>
  <c r="K31" i="146"/>
  <c r="K32" i="146"/>
  <c r="K33" i="146"/>
  <c r="K34" i="146"/>
  <c r="K35" i="146"/>
  <c r="K36" i="146"/>
  <c r="K37" i="146"/>
  <c r="K38" i="146"/>
  <c r="K39" i="146"/>
  <c r="K40" i="146"/>
  <c r="K41" i="146"/>
  <c r="K42" i="146"/>
  <c r="K43" i="146"/>
  <c r="K44" i="146"/>
  <c r="K45" i="146"/>
  <c r="F3" i="146"/>
  <c r="G3" i="146"/>
  <c r="J3" i="146"/>
  <c r="M3" i="146"/>
  <c r="P3" i="146"/>
  <c r="S3" i="146"/>
  <c r="V3" i="146"/>
  <c r="Y3" i="146"/>
  <c r="J4" i="146"/>
  <c r="M4" i="146"/>
  <c r="P4" i="146"/>
  <c r="S4" i="146"/>
  <c r="V4" i="146"/>
  <c r="A7" i="146"/>
  <c r="B7" i="146"/>
  <c r="I7" i="146"/>
  <c r="J7" i="146"/>
  <c r="K7" i="146"/>
  <c r="L7" i="146"/>
  <c r="M7" i="146"/>
  <c r="N7" i="146"/>
  <c r="O7" i="146"/>
  <c r="P7" i="146"/>
  <c r="Q7" i="146"/>
  <c r="R7" i="146"/>
  <c r="T7" i="146"/>
  <c r="U7" i="146"/>
  <c r="V7" i="146"/>
  <c r="W7" i="146"/>
  <c r="Z7" i="146"/>
  <c r="AB7" i="146"/>
  <c r="AC7" i="146"/>
  <c r="AD7" i="146"/>
  <c r="AE7" i="146"/>
  <c r="A8" i="146"/>
  <c r="B8" i="146"/>
  <c r="B29" i="146"/>
  <c r="B50" i="146"/>
  <c r="I8" i="146"/>
  <c r="J8" i="146"/>
  <c r="K8" i="146"/>
  <c r="L8" i="146"/>
  <c r="M8" i="146"/>
  <c r="N8" i="146"/>
  <c r="O8" i="146"/>
  <c r="P8" i="146"/>
  <c r="Q8" i="146"/>
  <c r="R8" i="146"/>
  <c r="T8" i="146"/>
  <c r="AA8" i="146"/>
  <c r="U8" i="146"/>
  <c r="V8" i="146"/>
  <c r="W8" i="146"/>
  <c r="Z8" i="146"/>
  <c r="AB8" i="146"/>
  <c r="AC8" i="146"/>
  <c r="AD8" i="146"/>
  <c r="AE8" i="146"/>
  <c r="A9" i="146"/>
  <c r="B9" i="146"/>
  <c r="I9" i="146"/>
  <c r="J9" i="146"/>
  <c r="K9" i="146"/>
  <c r="L9" i="146"/>
  <c r="M9" i="146"/>
  <c r="N9" i="146"/>
  <c r="O9" i="146"/>
  <c r="P9" i="146"/>
  <c r="Q9" i="146"/>
  <c r="R9" i="146"/>
  <c r="T9" i="146"/>
  <c r="AA9" i="146"/>
  <c r="U9" i="146"/>
  <c r="V9" i="146"/>
  <c r="W9" i="146"/>
  <c r="Z9" i="146"/>
  <c r="AB9" i="146"/>
  <c r="AC9" i="146"/>
  <c r="AD9" i="146"/>
  <c r="AE9" i="146"/>
  <c r="A10" i="146"/>
  <c r="B10" i="146"/>
  <c r="I10" i="146"/>
  <c r="J10" i="146"/>
  <c r="K10" i="146"/>
  <c r="L10" i="146"/>
  <c r="M10" i="146"/>
  <c r="N10" i="146"/>
  <c r="O10" i="146"/>
  <c r="P10" i="146"/>
  <c r="Q10" i="146"/>
  <c r="R10" i="146"/>
  <c r="T10" i="146"/>
  <c r="AA10" i="146"/>
  <c r="U10" i="146"/>
  <c r="V10" i="146"/>
  <c r="W10" i="146"/>
  <c r="Z10" i="146"/>
  <c r="AB10" i="146"/>
  <c r="AC10" i="146"/>
  <c r="AD10" i="146"/>
  <c r="AE10" i="146"/>
  <c r="A11" i="146"/>
  <c r="B11" i="146"/>
  <c r="I11" i="146"/>
  <c r="J11" i="146"/>
  <c r="K11" i="146"/>
  <c r="L11" i="146"/>
  <c r="M11" i="146"/>
  <c r="N11" i="146"/>
  <c r="O11" i="146"/>
  <c r="P11" i="146"/>
  <c r="Q11" i="146"/>
  <c r="R11" i="146"/>
  <c r="T11" i="146"/>
  <c r="AA11" i="146"/>
  <c r="U11" i="146"/>
  <c r="V11" i="146"/>
  <c r="W11" i="146"/>
  <c r="Z11" i="146"/>
  <c r="AB11" i="146"/>
  <c r="AC11" i="146"/>
  <c r="AD11" i="146"/>
  <c r="AE11" i="146"/>
  <c r="A12" i="146"/>
  <c r="B12" i="146"/>
  <c r="B33" i="146"/>
  <c r="B54" i="146"/>
  <c r="I12" i="146"/>
  <c r="J12" i="146"/>
  <c r="K12" i="146"/>
  <c r="L12" i="146"/>
  <c r="M12" i="146"/>
  <c r="N12" i="146"/>
  <c r="O12" i="146"/>
  <c r="P12" i="146"/>
  <c r="Q12" i="146"/>
  <c r="R12" i="146"/>
  <c r="T12" i="146"/>
  <c r="AA12" i="146"/>
  <c r="U12" i="146"/>
  <c r="V12" i="146"/>
  <c r="W12" i="146"/>
  <c r="Z12" i="146"/>
  <c r="AB12" i="146"/>
  <c r="AC12" i="146"/>
  <c r="AD12" i="146"/>
  <c r="AE12" i="146"/>
  <c r="A13" i="146"/>
  <c r="B13" i="146"/>
  <c r="I13" i="146"/>
  <c r="J13" i="146"/>
  <c r="K13" i="146"/>
  <c r="L13" i="146"/>
  <c r="M13" i="146"/>
  <c r="N13" i="146"/>
  <c r="O13" i="146"/>
  <c r="P13" i="146"/>
  <c r="Q13" i="146"/>
  <c r="R13" i="146"/>
  <c r="T13" i="146"/>
  <c r="AA13" i="146"/>
  <c r="U13" i="146"/>
  <c r="V13" i="146"/>
  <c r="W13" i="146"/>
  <c r="Z13" i="146"/>
  <c r="AB13" i="146"/>
  <c r="AC13" i="146"/>
  <c r="AD13" i="146"/>
  <c r="AE13" i="146"/>
  <c r="A14" i="146"/>
  <c r="B14" i="146"/>
  <c r="B35" i="146"/>
  <c r="B56" i="146"/>
  <c r="I14" i="146"/>
  <c r="J14" i="146"/>
  <c r="K14" i="146"/>
  <c r="L14" i="146"/>
  <c r="M14" i="146"/>
  <c r="N14" i="146"/>
  <c r="O14" i="146"/>
  <c r="P14" i="146"/>
  <c r="Q14" i="146"/>
  <c r="R14" i="146"/>
  <c r="T14" i="146"/>
  <c r="AA14" i="146"/>
  <c r="U14" i="146"/>
  <c r="V14" i="146"/>
  <c r="W14" i="146"/>
  <c r="Z14" i="146"/>
  <c r="AB14" i="146"/>
  <c r="AC14" i="146"/>
  <c r="AD14" i="146"/>
  <c r="AE14" i="146"/>
  <c r="A15" i="146"/>
  <c r="B15" i="146"/>
  <c r="I15" i="146"/>
  <c r="J15" i="146"/>
  <c r="K15" i="146"/>
  <c r="L15" i="146"/>
  <c r="M15" i="146"/>
  <c r="N15" i="146"/>
  <c r="O15" i="146"/>
  <c r="P15" i="146"/>
  <c r="Q15" i="146"/>
  <c r="R15" i="146"/>
  <c r="T15" i="146"/>
  <c r="AA15" i="146"/>
  <c r="U15" i="146"/>
  <c r="V15" i="146"/>
  <c r="W15" i="146"/>
  <c r="Z15" i="146"/>
  <c r="AB15" i="146"/>
  <c r="AC15" i="146"/>
  <c r="AD15" i="146"/>
  <c r="AE15" i="146"/>
  <c r="A16" i="146"/>
  <c r="B16" i="146"/>
  <c r="B37" i="146"/>
  <c r="B58" i="146"/>
  <c r="I16" i="146"/>
  <c r="J16" i="146"/>
  <c r="K16" i="146"/>
  <c r="L16" i="146"/>
  <c r="M16" i="146"/>
  <c r="N16" i="146"/>
  <c r="O16" i="146"/>
  <c r="P16" i="146"/>
  <c r="Q16" i="146"/>
  <c r="R16" i="146"/>
  <c r="T16" i="146"/>
  <c r="AA16" i="146"/>
  <c r="U16" i="146"/>
  <c r="V16" i="146"/>
  <c r="W16" i="146"/>
  <c r="Z16" i="146"/>
  <c r="AB16" i="146"/>
  <c r="AC16" i="146"/>
  <c r="AD16" i="146"/>
  <c r="AE16" i="146"/>
  <c r="A17" i="146"/>
  <c r="B17" i="146"/>
  <c r="I17" i="146"/>
  <c r="J17" i="146"/>
  <c r="K17" i="146"/>
  <c r="L17" i="146"/>
  <c r="M17" i="146"/>
  <c r="N17" i="146"/>
  <c r="O17" i="146"/>
  <c r="P17" i="146"/>
  <c r="Q17" i="146"/>
  <c r="R17" i="146"/>
  <c r="T17" i="146"/>
  <c r="AA17" i="146"/>
  <c r="U17" i="146"/>
  <c r="V17" i="146"/>
  <c r="W17" i="146"/>
  <c r="Z17" i="146"/>
  <c r="AB17" i="146"/>
  <c r="AC17" i="146"/>
  <c r="AD17" i="146"/>
  <c r="AE17" i="146"/>
  <c r="A18" i="146"/>
  <c r="B18" i="146"/>
  <c r="B39" i="146"/>
  <c r="B60" i="146"/>
  <c r="I18" i="146"/>
  <c r="J18" i="146"/>
  <c r="K18" i="146"/>
  <c r="L18" i="146"/>
  <c r="M18" i="146"/>
  <c r="N18" i="146"/>
  <c r="O18" i="146"/>
  <c r="P18" i="146"/>
  <c r="Q18" i="146"/>
  <c r="R18" i="146"/>
  <c r="T18" i="146"/>
  <c r="AA18" i="146"/>
  <c r="U18" i="146"/>
  <c r="V18" i="146"/>
  <c r="W18" i="146"/>
  <c r="Z18" i="146"/>
  <c r="AB18" i="146"/>
  <c r="AC18" i="146"/>
  <c r="AD18" i="146"/>
  <c r="AE18" i="146"/>
  <c r="A19" i="146"/>
  <c r="B19" i="146"/>
  <c r="H19" i="146"/>
  <c r="I19" i="146"/>
  <c r="J19" i="146"/>
  <c r="K19" i="146"/>
  <c r="L19" i="146"/>
  <c r="M19" i="146"/>
  <c r="N19" i="146"/>
  <c r="O19" i="146"/>
  <c r="P19" i="146"/>
  <c r="Q19" i="146"/>
  <c r="R19" i="146"/>
  <c r="AD19" i="146"/>
  <c r="T19" i="146"/>
  <c r="AA19" i="146"/>
  <c r="U19" i="146"/>
  <c r="V19" i="146"/>
  <c r="W19" i="146"/>
  <c r="Z19" i="146"/>
  <c r="AB19" i="146"/>
  <c r="AC19" i="146"/>
  <c r="AE19" i="146"/>
  <c r="A20" i="146"/>
  <c r="B20" i="146"/>
  <c r="B41" i="146"/>
  <c r="B62" i="146"/>
  <c r="H20" i="146"/>
  <c r="I20" i="146"/>
  <c r="J20" i="146"/>
  <c r="K20" i="146"/>
  <c r="L20" i="146"/>
  <c r="M20" i="146"/>
  <c r="N20" i="146"/>
  <c r="O20" i="146"/>
  <c r="P20" i="146"/>
  <c r="Q20" i="146"/>
  <c r="R20" i="146"/>
  <c r="T20" i="146"/>
  <c r="AA20" i="146"/>
  <c r="U20" i="146"/>
  <c r="V20" i="146"/>
  <c r="W20" i="146"/>
  <c r="Z20" i="146"/>
  <c r="AB20" i="146"/>
  <c r="AC20" i="146"/>
  <c r="AD20" i="146"/>
  <c r="AE20" i="146"/>
  <c r="A21" i="146"/>
  <c r="B21" i="146"/>
  <c r="H21" i="146"/>
  <c r="I21" i="146"/>
  <c r="J21" i="146"/>
  <c r="K21" i="146"/>
  <c r="L21" i="146"/>
  <c r="M21" i="146"/>
  <c r="N21" i="146"/>
  <c r="O21" i="146"/>
  <c r="P21" i="146"/>
  <c r="Q21" i="146"/>
  <c r="R21" i="146"/>
  <c r="AD21" i="146"/>
  <c r="T21" i="146"/>
  <c r="AA21" i="146"/>
  <c r="U21" i="146"/>
  <c r="V21" i="146"/>
  <c r="W21" i="146"/>
  <c r="Z21" i="146"/>
  <c r="AB21" i="146"/>
  <c r="AC21" i="146"/>
  <c r="AE21" i="146"/>
  <c r="A22" i="146"/>
  <c r="B22" i="146"/>
  <c r="B43" i="146"/>
  <c r="B64" i="146"/>
  <c r="H22" i="146"/>
  <c r="I22" i="146"/>
  <c r="J22" i="146"/>
  <c r="K22" i="146"/>
  <c r="L22" i="146"/>
  <c r="M22" i="146"/>
  <c r="N22" i="146"/>
  <c r="O22" i="146"/>
  <c r="P22" i="146"/>
  <c r="Q22" i="146"/>
  <c r="R22" i="146"/>
  <c r="T22" i="146"/>
  <c r="AA22" i="146"/>
  <c r="U22" i="146"/>
  <c r="V22" i="146"/>
  <c r="W22" i="146"/>
  <c r="Z22" i="146"/>
  <c r="Z23" i="146"/>
  <c r="Z24" i="146"/>
  <c r="I64" i="146"/>
  <c r="AB22" i="146"/>
  <c r="AC22" i="146"/>
  <c r="AD22" i="146"/>
  <c r="AE22" i="146"/>
  <c r="A23" i="146"/>
  <c r="B23" i="146"/>
  <c r="H23" i="146"/>
  <c r="I23" i="146"/>
  <c r="J23" i="146"/>
  <c r="K23" i="146"/>
  <c r="L23" i="146"/>
  <c r="M23" i="146"/>
  <c r="N23" i="146"/>
  <c r="O23" i="146"/>
  <c r="P23" i="146"/>
  <c r="Q23" i="146"/>
  <c r="R23" i="146"/>
  <c r="AD23" i="146"/>
  <c r="T23" i="146"/>
  <c r="AA23" i="146"/>
  <c r="U23" i="146"/>
  <c r="V23" i="146"/>
  <c r="W23" i="146"/>
  <c r="AB23" i="146"/>
  <c r="AC23" i="146"/>
  <c r="AE23" i="146"/>
  <c r="A24" i="146"/>
  <c r="B24" i="146"/>
  <c r="B45" i="146"/>
  <c r="B66" i="146"/>
  <c r="H24" i="146"/>
  <c r="I24" i="146"/>
  <c r="J24" i="146"/>
  <c r="K24" i="146"/>
  <c r="L24" i="146"/>
  <c r="M24" i="146"/>
  <c r="N24" i="146"/>
  <c r="O24" i="146"/>
  <c r="P24" i="146"/>
  <c r="Q24" i="146"/>
  <c r="R24" i="146"/>
  <c r="T24" i="146"/>
  <c r="AA24" i="146"/>
  <c r="U24" i="146"/>
  <c r="V24" i="146"/>
  <c r="W24" i="146"/>
  <c r="AB24" i="146"/>
  <c r="AC24" i="146"/>
  <c r="AD24" i="146"/>
  <c r="AE24" i="146"/>
  <c r="D25" i="146"/>
  <c r="Z25" i="146"/>
  <c r="G25" i="146"/>
  <c r="Y25" i="146"/>
  <c r="S25" i="146"/>
  <c r="A28" i="146"/>
  <c r="B28" i="146"/>
  <c r="D28" i="146"/>
  <c r="E28" i="146"/>
  <c r="G28" i="146"/>
  <c r="AE49" i="146"/>
  <c r="J28" i="146"/>
  <c r="M28" i="146"/>
  <c r="N28" i="146"/>
  <c r="O28" i="146"/>
  <c r="P28" i="146"/>
  <c r="Q28" i="146"/>
  <c r="R28" i="146"/>
  <c r="S28" i="146"/>
  <c r="AH28" i="146"/>
  <c r="T28" i="146"/>
  <c r="U28" i="146"/>
  <c r="Y28" i="146"/>
  <c r="Z28" i="146"/>
  <c r="AA28" i="146"/>
  <c r="AB28" i="146"/>
  <c r="AD28" i="146"/>
  <c r="AE28" i="146"/>
  <c r="X49" i="146"/>
  <c r="AG28" i="146"/>
  <c r="V49" i="146"/>
  <c r="A29" i="146"/>
  <c r="A50" i="146"/>
  <c r="D29" i="146"/>
  <c r="E29" i="146"/>
  <c r="G29" i="146"/>
  <c r="AE29" i="146"/>
  <c r="J29" i="146"/>
  <c r="M29" i="146"/>
  <c r="N29" i="146"/>
  <c r="O29" i="146"/>
  <c r="P29" i="146"/>
  <c r="Q29" i="146"/>
  <c r="R29" i="146"/>
  <c r="S29" i="146"/>
  <c r="AH29" i="146"/>
  <c r="T29" i="146"/>
  <c r="U29" i="146"/>
  <c r="V29" i="146"/>
  <c r="W29" i="146"/>
  <c r="Y29" i="146"/>
  <c r="AA29" i="146"/>
  <c r="AB29" i="146"/>
  <c r="AD29" i="146"/>
  <c r="AG29" i="146"/>
  <c r="A30" i="146"/>
  <c r="B30" i="146"/>
  <c r="D30" i="146"/>
  <c r="E30" i="146"/>
  <c r="G30" i="146"/>
  <c r="J30" i="146"/>
  <c r="M30" i="146"/>
  <c r="N30" i="146"/>
  <c r="O30" i="146"/>
  <c r="P30" i="146"/>
  <c r="Q30" i="146"/>
  <c r="R30" i="146"/>
  <c r="S30" i="146"/>
  <c r="AH30" i="146"/>
  <c r="T30" i="146"/>
  <c r="U30" i="146"/>
  <c r="Y30" i="146"/>
  <c r="Z30" i="146"/>
  <c r="AA30" i="146"/>
  <c r="AB30" i="146"/>
  <c r="AD30" i="146"/>
  <c r="AE30" i="146"/>
  <c r="AG30" i="146"/>
  <c r="A31" i="146"/>
  <c r="B31" i="146"/>
  <c r="D31" i="146"/>
  <c r="E31" i="146"/>
  <c r="G31" i="146"/>
  <c r="J31" i="146"/>
  <c r="M31" i="146"/>
  <c r="N31" i="146"/>
  <c r="O31" i="146"/>
  <c r="P31" i="146"/>
  <c r="Q31" i="146"/>
  <c r="R31" i="146"/>
  <c r="S31" i="146"/>
  <c r="AH31" i="146"/>
  <c r="T31" i="146"/>
  <c r="U31" i="146"/>
  <c r="Y31" i="146"/>
  <c r="Z31" i="146"/>
  <c r="AA31" i="146"/>
  <c r="AB31" i="146"/>
  <c r="AD31" i="146"/>
  <c r="U52" i="146"/>
  <c r="AE31" i="146"/>
  <c r="AG31" i="146"/>
  <c r="A32" i="146"/>
  <c r="B32" i="146"/>
  <c r="D32" i="146"/>
  <c r="E32" i="146"/>
  <c r="G32" i="146"/>
  <c r="J32" i="146"/>
  <c r="M32" i="146"/>
  <c r="N32" i="146"/>
  <c r="O32" i="146"/>
  <c r="P32" i="146"/>
  <c r="Q32" i="146"/>
  <c r="R32" i="146"/>
  <c r="S32" i="146"/>
  <c r="AH32" i="146"/>
  <c r="T32" i="146"/>
  <c r="U32" i="146"/>
  <c r="V32" i="146"/>
  <c r="W32" i="146"/>
  <c r="Y32" i="146"/>
  <c r="AA32" i="146"/>
  <c r="AB32" i="146"/>
  <c r="AD32" i="146"/>
  <c r="AE32" i="146"/>
  <c r="Y53" i="146"/>
  <c r="AG32" i="146"/>
  <c r="A33" i="146"/>
  <c r="A54" i="146"/>
  <c r="D33" i="146"/>
  <c r="E33" i="146"/>
  <c r="G33" i="146"/>
  <c r="AE33" i="146"/>
  <c r="J33" i="146"/>
  <c r="M33" i="146"/>
  <c r="N33" i="146"/>
  <c r="O33" i="146"/>
  <c r="P33" i="146"/>
  <c r="Q33" i="146"/>
  <c r="R33" i="146"/>
  <c r="S33" i="146"/>
  <c r="AH33" i="146"/>
  <c r="T33" i="146"/>
  <c r="U33" i="146"/>
  <c r="V33" i="146"/>
  <c r="W33" i="146"/>
  <c r="Y33" i="146"/>
  <c r="AA33" i="146"/>
  <c r="AB33" i="146"/>
  <c r="AD33" i="146"/>
  <c r="AG33" i="146"/>
  <c r="A34" i="146"/>
  <c r="B34" i="146"/>
  <c r="D34" i="146"/>
  <c r="E34" i="146"/>
  <c r="G34" i="146"/>
  <c r="AE34" i="146"/>
  <c r="J34" i="146"/>
  <c r="M34" i="146"/>
  <c r="N34" i="146"/>
  <c r="O34" i="146"/>
  <c r="P34" i="146"/>
  <c r="Q34" i="146"/>
  <c r="R34" i="146"/>
  <c r="S34" i="146"/>
  <c r="AH34" i="146"/>
  <c r="T34" i="146"/>
  <c r="U34" i="146"/>
  <c r="V34" i="146"/>
  <c r="W34" i="146"/>
  <c r="Z34" i="146"/>
  <c r="Y34" i="146"/>
  <c r="AA34" i="146"/>
  <c r="AB34" i="146"/>
  <c r="AD34" i="146"/>
  <c r="U55" i="146"/>
  <c r="AG34" i="146"/>
  <c r="A35" i="146"/>
  <c r="A56" i="146"/>
  <c r="D35" i="146"/>
  <c r="E35" i="146"/>
  <c r="G35" i="146"/>
  <c r="J35" i="146"/>
  <c r="M35" i="146"/>
  <c r="N35" i="146"/>
  <c r="O35" i="146"/>
  <c r="P35" i="146"/>
  <c r="Q35" i="146"/>
  <c r="R35" i="146"/>
  <c r="S35" i="146"/>
  <c r="AH35" i="146"/>
  <c r="T35" i="146"/>
  <c r="U35" i="146"/>
  <c r="Y35" i="146"/>
  <c r="Z35" i="146"/>
  <c r="AA35" i="146"/>
  <c r="AB35" i="146"/>
  <c r="AD35" i="146"/>
  <c r="AE35" i="146"/>
  <c r="X56" i="146"/>
  <c r="AG35" i="146"/>
  <c r="A36" i="146"/>
  <c r="B36" i="146"/>
  <c r="D36" i="146"/>
  <c r="E36" i="146"/>
  <c r="G36" i="146"/>
  <c r="J36" i="146"/>
  <c r="M36" i="146"/>
  <c r="N36" i="146"/>
  <c r="O36" i="146"/>
  <c r="P36" i="146"/>
  <c r="Q36" i="146"/>
  <c r="R36" i="146"/>
  <c r="S36" i="146"/>
  <c r="AH36" i="146"/>
  <c r="T36" i="146"/>
  <c r="U36" i="146"/>
  <c r="Y36" i="146"/>
  <c r="Z36" i="146"/>
  <c r="AA36" i="146"/>
  <c r="AB36" i="146"/>
  <c r="AD36" i="146"/>
  <c r="AE36" i="146"/>
  <c r="X57" i="146"/>
  <c r="AG36" i="146"/>
  <c r="A37" i="146"/>
  <c r="A58" i="146"/>
  <c r="D37" i="146"/>
  <c r="E37" i="146"/>
  <c r="G37" i="146"/>
  <c r="J37" i="146"/>
  <c r="M37" i="146"/>
  <c r="N37" i="146"/>
  <c r="O37" i="146"/>
  <c r="P37" i="146"/>
  <c r="Q37" i="146"/>
  <c r="R37" i="146"/>
  <c r="S37" i="146"/>
  <c r="AH37" i="146"/>
  <c r="T37" i="146"/>
  <c r="U37" i="146"/>
  <c r="Y37" i="146"/>
  <c r="Z37" i="146"/>
  <c r="AA37" i="146"/>
  <c r="AB37" i="146"/>
  <c r="AD37" i="146"/>
  <c r="U58" i="146"/>
  <c r="AE37" i="146"/>
  <c r="X58" i="146"/>
  <c r="AG37" i="146"/>
  <c r="A38" i="146"/>
  <c r="B38" i="146"/>
  <c r="D38" i="146"/>
  <c r="E38" i="146"/>
  <c r="G38" i="146"/>
  <c r="J38" i="146"/>
  <c r="M38" i="146"/>
  <c r="N38" i="146"/>
  <c r="O38" i="146"/>
  <c r="P38" i="146"/>
  <c r="Q38" i="146"/>
  <c r="R38" i="146"/>
  <c r="S38" i="146"/>
  <c r="AH38" i="146"/>
  <c r="T38" i="146"/>
  <c r="U38" i="146"/>
  <c r="Y38" i="146"/>
  <c r="Z38" i="146"/>
  <c r="AA38" i="146"/>
  <c r="AB38" i="146"/>
  <c r="AD38" i="146"/>
  <c r="AE38" i="146"/>
  <c r="X59" i="146"/>
  <c r="AG38" i="146"/>
  <c r="A39" i="146"/>
  <c r="A60" i="146"/>
  <c r="D39" i="146"/>
  <c r="E39" i="146"/>
  <c r="G39" i="146"/>
  <c r="AE39" i="146"/>
  <c r="J39" i="146"/>
  <c r="M39" i="146"/>
  <c r="N39" i="146"/>
  <c r="O39" i="146"/>
  <c r="P39" i="146"/>
  <c r="Q39" i="146"/>
  <c r="R39" i="146"/>
  <c r="S39" i="146"/>
  <c r="AH39" i="146"/>
  <c r="T39" i="146"/>
  <c r="U39" i="146"/>
  <c r="V39" i="146"/>
  <c r="W39" i="146"/>
  <c r="Y39" i="146"/>
  <c r="AA39" i="146"/>
  <c r="AB39" i="146"/>
  <c r="AD39" i="146"/>
  <c r="U60" i="146"/>
  <c r="AG39" i="146"/>
  <c r="A40" i="146"/>
  <c r="B40" i="146"/>
  <c r="D40" i="146"/>
  <c r="E40" i="146"/>
  <c r="G40" i="146"/>
  <c r="J40" i="146"/>
  <c r="M40" i="146"/>
  <c r="N40" i="146"/>
  <c r="O40" i="146"/>
  <c r="P40" i="146"/>
  <c r="Q40" i="146"/>
  <c r="R40" i="146"/>
  <c r="S40" i="146"/>
  <c r="AH40" i="146"/>
  <c r="T40" i="146"/>
  <c r="U40" i="146"/>
  <c r="V40" i="146"/>
  <c r="W40" i="146"/>
  <c r="Y40" i="146"/>
  <c r="AA40" i="146"/>
  <c r="AB40" i="146"/>
  <c r="AD40" i="146"/>
  <c r="AE40" i="146"/>
  <c r="AG40" i="146"/>
  <c r="A41" i="146"/>
  <c r="A62" i="146"/>
  <c r="D41" i="146"/>
  <c r="E41" i="146"/>
  <c r="G41" i="146"/>
  <c r="AE41" i="146"/>
  <c r="J41" i="146"/>
  <c r="M41" i="146"/>
  <c r="N41" i="146"/>
  <c r="O41" i="146"/>
  <c r="P41" i="146"/>
  <c r="Q41" i="146"/>
  <c r="R41" i="146"/>
  <c r="S41" i="146"/>
  <c r="AH41" i="146"/>
  <c r="T41" i="146"/>
  <c r="U41" i="146"/>
  <c r="V41" i="146"/>
  <c r="W41" i="146"/>
  <c r="Y41" i="146"/>
  <c r="AA41" i="146"/>
  <c r="AB41" i="146"/>
  <c r="AD41" i="146"/>
  <c r="U62" i="146"/>
  <c r="AG41" i="146"/>
  <c r="A42" i="146"/>
  <c r="B42" i="146"/>
  <c r="D42" i="146"/>
  <c r="E42" i="146"/>
  <c r="G42" i="146"/>
  <c r="AE42" i="146"/>
  <c r="X63" i="146"/>
  <c r="J42" i="146"/>
  <c r="M42" i="146"/>
  <c r="N42" i="146"/>
  <c r="O42" i="146"/>
  <c r="P42" i="146"/>
  <c r="Q42" i="146"/>
  <c r="R42" i="146"/>
  <c r="S42" i="146"/>
  <c r="AH42" i="146"/>
  <c r="T42" i="146"/>
  <c r="U42" i="146"/>
  <c r="V42" i="146"/>
  <c r="W42" i="146"/>
  <c r="Z42" i="146"/>
  <c r="Y42" i="146"/>
  <c r="AA42" i="146"/>
  <c r="AB42" i="146"/>
  <c r="AD42" i="146"/>
  <c r="AG42" i="146"/>
  <c r="A43" i="146"/>
  <c r="A64" i="146"/>
  <c r="D43" i="146"/>
  <c r="E43" i="146"/>
  <c r="G43" i="146"/>
  <c r="AE43" i="146"/>
  <c r="J43" i="146"/>
  <c r="M43" i="146"/>
  <c r="N43" i="146"/>
  <c r="O43" i="146"/>
  <c r="P43" i="146"/>
  <c r="Q43" i="146"/>
  <c r="R43" i="146"/>
  <c r="S43" i="146"/>
  <c r="AH43" i="146"/>
  <c r="T43" i="146"/>
  <c r="U43" i="146"/>
  <c r="V43" i="146"/>
  <c r="W43" i="146"/>
  <c r="Y43" i="146"/>
  <c r="AA43" i="146"/>
  <c r="AB43" i="146"/>
  <c r="AD43" i="146"/>
  <c r="AG43" i="146"/>
  <c r="A44" i="146"/>
  <c r="B44" i="146"/>
  <c r="D44" i="146"/>
  <c r="E44" i="146"/>
  <c r="G44" i="146"/>
  <c r="AE44" i="146"/>
  <c r="X65" i="146"/>
  <c r="J44" i="146"/>
  <c r="M44" i="146"/>
  <c r="N44" i="146"/>
  <c r="O44" i="146"/>
  <c r="P44" i="146"/>
  <c r="Q44" i="146"/>
  <c r="R44" i="146"/>
  <c r="S44" i="146"/>
  <c r="AH44" i="146"/>
  <c r="T44" i="146"/>
  <c r="U44" i="146"/>
  <c r="V44" i="146"/>
  <c r="W44" i="146"/>
  <c r="Z44" i="146"/>
  <c r="Y44" i="146"/>
  <c r="AA44" i="146"/>
  <c r="AB44" i="146"/>
  <c r="AD44" i="146"/>
  <c r="AG44" i="146"/>
  <c r="A45" i="146"/>
  <c r="A66" i="146"/>
  <c r="D45" i="146"/>
  <c r="E45" i="146"/>
  <c r="G45" i="146"/>
  <c r="AE45" i="146"/>
  <c r="J45" i="146"/>
  <c r="M45" i="146"/>
  <c r="N45" i="146"/>
  <c r="O45" i="146"/>
  <c r="P45" i="146"/>
  <c r="Q45" i="146"/>
  <c r="R45" i="146"/>
  <c r="S45" i="146"/>
  <c r="AH45" i="146"/>
  <c r="T45" i="146"/>
  <c r="U45" i="146"/>
  <c r="V45" i="146"/>
  <c r="W45" i="146"/>
  <c r="Y45" i="146"/>
  <c r="AA45" i="146"/>
  <c r="AB45" i="146"/>
  <c r="AD45" i="146"/>
  <c r="AG45" i="146"/>
  <c r="C46" i="146"/>
  <c r="F46" i="146"/>
  <c r="AD46" i="146"/>
  <c r="H46" i="146"/>
  <c r="I46" i="146"/>
  <c r="X46" i="146"/>
  <c r="AC46" i="146"/>
  <c r="A49" i="146"/>
  <c r="B49" i="146"/>
  <c r="G49" i="146"/>
  <c r="H49" i="146"/>
  <c r="K49" i="146"/>
  <c r="P49" i="146"/>
  <c r="Q49" i="146"/>
  <c r="R49" i="146"/>
  <c r="Q50" i="146"/>
  <c r="Q51" i="146"/>
  <c r="R51" i="146"/>
  <c r="Q52" i="146"/>
  <c r="Q53" i="146"/>
  <c r="Q54" i="146"/>
  <c r="Q55" i="146"/>
  <c r="R55" i="146"/>
  <c r="Q56" i="146"/>
  <c r="R56" i="146"/>
  <c r="Q57" i="146"/>
  <c r="R57" i="146"/>
  <c r="Q58" i="146"/>
  <c r="Q59" i="146"/>
  <c r="R59" i="146"/>
  <c r="Q60" i="146"/>
  <c r="Q61" i="146"/>
  <c r="Q62" i="146"/>
  <c r="R62" i="146"/>
  <c r="Q63" i="146"/>
  <c r="R63" i="146"/>
  <c r="Q64" i="146"/>
  <c r="Q65" i="146"/>
  <c r="R65" i="146"/>
  <c r="Q66" i="146"/>
  <c r="AF49" i="146"/>
  <c r="T49" i="146"/>
  <c r="AF50" i="146"/>
  <c r="V50" i="146"/>
  <c r="AF51" i="146"/>
  <c r="V51" i="146"/>
  <c r="AF52" i="146"/>
  <c r="V52" i="146"/>
  <c r="AF53" i="146"/>
  <c r="AF54" i="146"/>
  <c r="V54" i="146"/>
  <c r="AF55" i="146"/>
  <c r="V55" i="146"/>
  <c r="AF56" i="146"/>
  <c r="T56" i="146"/>
  <c r="AF57" i="146"/>
  <c r="AF58" i="146"/>
  <c r="T58" i="146"/>
  <c r="AF59" i="146"/>
  <c r="T59" i="146"/>
  <c r="AF60" i="146"/>
  <c r="V60" i="146"/>
  <c r="AF61" i="146"/>
  <c r="V61" i="146"/>
  <c r="AF62" i="146"/>
  <c r="V62" i="146"/>
  <c r="AF63" i="146"/>
  <c r="AF64" i="146"/>
  <c r="V64" i="146"/>
  <c r="AF65" i="146"/>
  <c r="AF66" i="146"/>
  <c r="V66" i="146"/>
  <c r="U49" i="146"/>
  <c r="AG49" i="146"/>
  <c r="Z49" i="146"/>
  <c r="AA49" i="146"/>
  <c r="AC49" i="146"/>
  <c r="AG50" i="146"/>
  <c r="Z50" i="146"/>
  <c r="AA50" i="146"/>
  <c r="AC50" i="146"/>
  <c r="AG51" i="146"/>
  <c r="AG52" i="146"/>
  <c r="Z52" i="146"/>
  <c r="AA52" i="146"/>
  <c r="AC52" i="146"/>
  <c r="AG53" i="146"/>
  <c r="AG54" i="146"/>
  <c r="Z54" i="146"/>
  <c r="AA54" i="146"/>
  <c r="AC54" i="146"/>
  <c r="AG55" i="146"/>
  <c r="Z55" i="146"/>
  <c r="AA55" i="146"/>
  <c r="AC55" i="146"/>
  <c r="AG56" i="146"/>
  <c r="AG57" i="146"/>
  <c r="Z57" i="146"/>
  <c r="AA57" i="146"/>
  <c r="AC57" i="146"/>
  <c r="AG58" i="146"/>
  <c r="Z58" i="146"/>
  <c r="AA58" i="146"/>
  <c r="AC58" i="146"/>
  <c r="AG59" i="146"/>
  <c r="AG60" i="146"/>
  <c r="AG61" i="146"/>
  <c r="Z61" i="146"/>
  <c r="AA61" i="146"/>
  <c r="AC61" i="146"/>
  <c r="AG62" i="146"/>
  <c r="Z62" i="146"/>
  <c r="AA62" i="146"/>
  <c r="AC62" i="146"/>
  <c r="AG63" i="146"/>
  <c r="AG64" i="146"/>
  <c r="AG65" i="146"/>
  <c r="Z65" i="146"/>
  <c r="AA65" i="146"/>
  <c r="AC65" i="146"/>
  <c r="AG66" i="146"/>
  <c r="Z66" i="146"/>
  <c r="AA66" i="146"/>
  <c r="AC66" i="146"/>
  <c r="G50" i="146"/>
  <c r="I50" i="146"/>
  <c r="G51" i="146"/>
  <c r="I51" i="146"/>
  <c r="G52" i="146"/>
  <c r="G53" i="146"/>
  <c r="G54" i="146"/>
  <c r="G55" i="146"/>
  <c r="J55" i="146"/>
  <c r="G56" i="146"/>
  <c r="G57" i="146"/>
  <c r="G58" i="146"/>
  <c r="G59" i="146"/>
  <c r="G60" i="146"/>
  <c r="I60" i="146"/>
  <c r="G61" i="146"/>
  <c r="I61" i="146"/>
  <c r="G62" i="146"/>
  <c r="G63" i="146"/>
  <c r="G64" i="146"/>
  <c r="G65" i="146"/>
  <c r="J65" i="146"/>
  <c r="G66" i="146"/>
  <c r="I66" i="146"/>
  <c r="Z51" i="146"/>
  <c r="AA51" i="146"/>
  <c r="AC51" i="146"/>
  <c r="U51" i="146"/>
  <c r="X51" i="146"/>
  <c r="Y51" i="146"/>
  <c r="X52" i="146"/>
  <c r="Y52" i="146"/>
  <c r="Z53" i="146"/>
  <c r="AA53" i="146"/>
  <c r="AC53" i="146"/>
  <c r="Z56" i="146"/>
  <c r="AA56" i="146"/>
  <c r="AC56" i="146"/>
  <c r="U56" i="146"/>
  <c r="Y56" i="146"/>
  <c r="T57" i="146"/>
  <c r="U57" i="146"/>
  <c r="V57" i="146"/>
  <c r="Z59" i="146"/>
  <c r="AA59" i="146"/>
  <c r="AC59" i="146"/>
  <c r="U59" i="146"/>
  <c r="V59" i="146"/>
  <c r="Z60" i="146"/>
  <c r="AA60" i="146"/>
  <c r="AC60" i="146"/>
  <c r="Z63" i="146"/>
  <c r="AA63" i="146"/>
  <c r="AC63" i="146"/>
  <c r="Z64" i="146"/>
  <c r="AA64" i="146"/>
  <c r="AC64" i="146"/>
  <c r="AD49" i="146"/>
  <c r="H50" i="146"/>
  <c r="K50" i="146"/>
  <c r="P50" i="146"/>
  <c r="R50" i="146"/>
  <c r="T50" i="146"/>
  <c r="U50" i="146"/>
  <c r="AD50" i="146"/>
  <c r="AE50" i="146"/>
  <c r="A51" i="146"/>
  <c r="B51" i="146"/>
  <c r="H51" i="146"/>
  <c r="K51" i="146"/>
  <c r="P51" i="146"/>
  <c r="AD51" i="146"/>
  <c r="AE51" i="146"/>
  <c r="A52" i="146"/>
  <c r="B52" i="146"/>
  <c r="H52" i="146"/>
  <c r="K52" i="146"/>
  <c r="P52" i="146"/>
  <c r="R52" i="146"/>
  <c r="AD52" i="146"/>
  <c r="AE52" i="146"/>
  <c r="A53" i="146"/>
  <c r="B53" i="146"/>
  <c r="H53" i="146"/>
  <c r="K53" i="146"/>
  <c r="P53" i="146"/>
  <c r="R53" i="146"/>
  <c r="T53" i="146"/>
  <c r="U53" i="146"/>
  <c r="V53" i="146"/>
  <c r="X53" i="146"/>
  <c r="AD53" i="146"/>
  <c r="AE53" i="146"/>
  <c r="H54" i="146"/>
  <c r="K54" i="146"/>
  <c r="P54" i="146"/>
  <c r="R54" i="146"/>
  <c r="U54" i="146"/>
  <c r="AD54" i="146"/>
  <c r="AE54" i="146"/>
  <c r="A55" i="146"/>
  <c r="B55" i="146"/>
  <c r="H55" i="146"/>
  <c r="K55" i="146"/>
  <c r="P55" i="146"/>
  <c r="T55" i="146"/>
  <c r="AD55" i="146"/>
  <c r="AE55" i="146"/>
  <c r="H56" i="146"/>
  <c r="K56" i="146"/>
  <c r="P56" i="146"/>
  <c r="AD56" i="146"/>
  <c r="AE56" i="146"/>
  <c r="A57" i="146"/>
  <c r="B57" i="146"/>
  <c r="H57" i="146"/>
  <c r="K57" i="146"/>
  <c r="P57" i="146"/>
  <c r="AD57" i="146"/>
  <c r="AE57" i="146"/>
  <c r="H58" i="146"/>
  <c r="K58" i="146"/>
  <c r="P58" i="146"/>
  <c r="R58" i="146"/>
  <c r="AD58" i="146"/>
  <c r="AE58" i="146"/>
  <c r="A59" i="146"/>
  <c r="B59" i="146"/>
  <c r="H59" i="146"/>
  <c r="K59" i="146"/>
  <c r="P59" i="146"/>
  <c r="AD59" i="146"/>
  <c r="AE59" i="146"/>
  <c r="H60" i="146"/>
  <c r="K60" i="146"/>
  <c r="P60" i="146"/>
  <c r="R60" i="146"/>
  <c r="AD60" i="146"/>
  <c r="A61" i="146"/>
  <c r="B61" i="146"/>
  <c r="H61" i="146"/>
  <c r="K61" i="146"/>
  <c r="P61" i="146"/>
  <c r="R61" i="146"/>
  <c r="T61" i="146"/>
  <c r="U61" i="146"/>
  <c r="X61" i="146"/>
  <c r="Y61" i="146"/>
  <c r="AD61" i="146"/>
  <c r="AE61" i="146"/>
  <c r="H62" i="146"/>
  <c r="K62" i="146"/>
  <c r="P62" i="146"/>
  <c r="AD62" i="146"/>
  <c r="A63" i="146"/>
  <c r="B63" i="146"/>
  <c r="H63" i="146"/>
  <c r="K63" i="146"/>
  <c r="P63" i="146"/>
  <c r="T63" i="146"/>
  <c r="U63" i="146"/>
  <c r="V63" i="146"/>
  <c r="AD63" i="146"/>
  <c r="AE63" i="146"/>
  <c r="H64" i="146"/>
  <c r="K64" i="146"/>
  <c r="P64" i="146"/>
  <c r="R64" i="146"/>
  <c r="U64" i="146"/>
  <c r="AD64" i="146"/>
  <c r="AE64" i="146"/>
  <c r="A65" i="146"/>
  <c r="B65" i="146"/>
  <c r="H65" i="146"/>
  <c r="K65" i="146"/>
  <c r="P65" i="146"/>
  <c r="T65" i="146"/>
  <c r="U65" i="146"/>
  <c r="V65" i="146"/>
  <c r="AD65" i="146"/>
  <c r="AE65" i="146"/>
  <c r="H66" i="146"/>
  <c r="K66" i="146"/>
  <c r="P66" i="146"/>
  <c r="R66" i="146"/>
  <c r="T66" i="146"/>
  <c r="U66" i="146"/>
  <c r="AD66" i="146"/>
  <c r="AE66" i="146"/>
  <c r="L67" i="146"/>
  <c r="M67" i="146"/>
  <c r="Q67" i="146"/>
  <c r="N67" i="146"/>
  <c r="O67" i="146"/>
  <c r="AD67" i="146"/>
  <c r="AF67" i="146"/>
  <c r="AG67" i="146"/>
  <c r="B2" i="145"/>
  <c r="E25" i="145"/>
  <c r="D2" i="145"/>
  <c r="F25" i="145"/>
  <c r="E2" i="145"/>
  <c r="F2" i="145"/>
  <c r="G2" i="145"/>
  <c r="J2" i="145"/>
  <c r="M2" i="145"/>
  <c r="P2" i="145"/>
  <c r="S2" i="145"/>
  <c r="V2" i="145"/>
  <c r="Y2" i="145"/>
  <c r="L46" i="145"/>
  <c r="D3" i="145"/>
  <c r="K28" i="145"/>
  <c r="K29" i="145"/>
  <c r="K30" i="145"/>
  <c r="K31" i="145"/>
  <c r="K32" i="145"/>
  <c r="K33" i="145"/>
  <c r="K34" i="145"/>
  <c r="K35" i="145"/>
  <c r="K36" i="145"/>
  <c r="K37" i="145"/>
  <c r="K38" i="145"/>
  <c r="K39" i="145"/>
  <c r="K40" i="145"/>
  <c r="K41" i="145"/>
  <c r="K42" i="145"/>
  <c r="K43" i="145"/>
  <c r="K44" i="145"/>
  <c r="K45" i="145"/>
  <c r="K46" i="145"/>
  <c r="E3" i="145"/>
  <c r="K30" i="144"/>
  <c r="K30" i="273"/>
  <c r="K34" i="144"/>
  <c r="K34" i="273"/>
  <c r="K38" i="144"/>
  <c r="K38" i="273"/>
  <c r="K42" i="144"/>
  <c r="K42" i="273"/>
  <c r="F3" i="145"/>
  <c r="G3" i="145"/>
  <c r="J3" i="145"/>
  <c r="M3" i="145"/>
  <c r="P3" i="145"/>
  <c r="S3" i="145"/>
  <c r="V3" i="145"/>
  <c r="Y3" i="145"/>
  <c r="J4" i="145"/>
  <c r="M4" i="145"/>
  <c r="P4" i="145"/>
  <c r="S4" i="145"/>
  <c r="V4" i="145"/>
  <c r="A7" i="145"/>
  <c r="B7" i="145"/>
  <c r="H7" i="145"/>
  <c r="H7" i="273"/>
  <c r="I7" i="145"/>
  <c r="J7" i="145"/>
  <c r="K7" i="145"/>
  <c r="L7" i="145"/>
  <c r="L7" i="144"/>
  <c r="L7" i="273"/>
  <c r="M7" i="145"/>
  <c r="N7" i="145"/>
  <c r="O7" i="145"/>
  <c r="P7" i="145"/>
  <c r="P7" i="144"/>
  <c r="P7" i="273"/>
  <c r="Q7" i="145"/>
  <c r="R7" i="145"/>
  <c r="T7" i="145"/>
  <c r="AA7" i="145"/>
  <c r="U7" i="145"/>
  <c r="V7" i="145"/>
  <c r="W7" i="145"/>
  <c r="Z7" i="145"/>
  <c r="AB7" i="145"/>
  <c r="AC7" i="145"/>
  <c r="AD7" i="145"/>
  <c r="AE7" i="145"/>
  <c r="A8" i="145"/>
  <c r="A29" i="145"/>
  <c r="A50" i="145"/>
  <c r="B8" i="145"/>
  <c r="H8" i="145"/>
  <c r="I8" i="145"/>
  <c r="J8" i="145"/>
  <c r="J8" i="144"/>
  <c r="J8" i="273"/>
  <c r="K8" i="145"/>
  <c r="L8" i="145"/>
  <c r="M8" i="145"/>
  <c r="N8" i="145"/>
  <c r="N8" i="144"/>
  <c r="N8" i="273"/>
  <c r="O8" i="145"/>
  <c r="P8" i="145"/>
  <c r="Q8" i="145"/>
  <c r="R8" i="145"/>
  <c r="AD8" i="145"/>
  <c r="T8" i="145"/>
  <c r="AA8" i="145"/>
  <c r="U8" i="145"/>
  <c r="V8" i="145"/>
  <c r="W8" i="145"/>
  <c r="W8" i="144"/>
  <c r="W8" i="273"/>
  <c r="Z8" i="145"/>
  <c r="AB8" i="145"/>
  <c r="AC8" i="145"/>
  <c r="AE8" i="145"/>
  <c r="AE8" i="144"/>
  <c r="AE8" i="273"/>
  <c r="A9" i="145"/>
  <c r="B9" i="145"/>
  <c r="H9" i="145"/>
  <c r="I9" i="145"/>
  <c r="I9" i="144"/>
  <c r="I9" i="273"/>
  <c r="J9" i="145"/>
  <c r="K9" i="145"/>
  <c r="L9" i="145"/>
  <c r="M9" i="145"/>
  <c r="M9" i="144"/>
  <c r="M9" i="273"/>
  <c r="N9" i="145"/>
  <c r="O9" i="145"/>
  <c r="P9" i="145"/>
  <c r="Q9" i="145"/>
  <c r="Q9" i="144"/>
  <c r="Q9" i="273"/>
  <c r="R9" i="145"/>
  <c r="T9" i="145"/>
  <c r="AA9" i="145"/>
  <c r="U9" i="145"/>
  <c r="V9" i="145"/>
  <c r="V9" i="144"/>
  <c r="V9" i="273"/>
  <c r="W9" i="145"/>
  <c r="Z9" i="145"/>
  <c r="AB9" i="145"/>
  <c r="AC9" i="145"/>
  <c r="AD9" i="145"/>
  <c r="AE9" i="145"/>
  <c r="A10" i="145"/>
  <c r="A31" i="145"/>
  <c r="A52" i="145"/>
  <c r="B10" i="145"/>
  <c r="H10" i="145"/>
  <c r="I10" i="145"/>
  <c r="J10" i="145"/>
  <c r="K10" i="145"/>
  <c r="K10" i="144"/>
  <c r="K10" i="273"/>
  <c r="L10" i="145"/>
  <c r="M10" i="145"/>
  <c r="N10" i="145"/>
  <c r="O10" i="145"/>
  <c r="O10" i="144"/>
  <c r="O10" i="273"/>
  <c r="P10" i="145"/>
  <c r="Q10" i="145"/>
  <c r="R10" i="145"/>
  <c r="AD10" i="145"/>
  <c r="T10" i="145"/>
  <c r="AA10" i="145"/>
  <c r="U10" i="145"/>
  <c r="V10" i="145"/>
  <c r="W10" i="145"/>
  <c r="Z10" i="145"/>
  <c r="AB10" i="145"/>
  <c r="AC10" i="145"/>
  <c r="AE10" i="145"/>
  <c r="A11" i="145"/>
  <c r="B11" i="145"/>
  <c r="H11" i="145"/>
  <c r="I11" i="145"/>
  <c r="J11" i="145"/>
  <c r="K11" i="145"/>
  <c r="L11" i="145"/>
  <c r="M11" i="145"/>
  <c r="N11" i="145"/>
  <c r="O11" i="145"/>
  <c r="P11" i="145"/>
  <c r="Q11" i="145"/>
  <c r="R11" i="145"/>
  <c r="T11" i="145"/>
  <c r="AA11" i="145"/>
  <c r="U11" i="145"/>
  <c r="V11" i="145"/>
  <c r="V11" i="144"/>
  <c r="V11" i="273"/>
  <c r="W11" i="145"/>
  <c r="Z11" i="145"/>
  <c r="AB11" i="145"/>
  <c r="AC11" i="145"/>
  <c r="AD11" i="145"/>
  <c r="AE11" i="145"/>
  <c r="A12" i="145"/>
  <c r="A33" i="145"/>
  <c r="A54" i="145"/>
  <c r="B12" i="145"/>
  <c r="H12" i="145"/>
  <c r="I12" i="145"/>
  <c r="J12" i="145"/>
  <c r="K12" i="145"/>
  <c r="L12" i="145"/>
  <c r="M12" i="145"/>
  <c r="N12" i="145"/>
  <c r="O12" i="145"/>
  <c r="P12" i="145"/>
  <c r="Q12" i="145"/>
  <c r="R12" i="145"/>
  <c r="T12" i="145"/>
  <c r="AA12" i="145"/>
  <c r="U12" i="145"/>
  <c r="V12" i="145"/>
  <c r="W12" i="145"/>
  <c r="Z12" i="145"/>
  <c r="AB12" i="145"/>
  <c r="AC12" i="145"/>
  <c r="AD12" i="145"/>
  <c r="AE12" i="145"/>
  <c r="A13" i="145"/>
  <c r="B13" i="145"/>
  <c r="H13" i="145"/>
  <c r="H13" i="273"/>
  <c r="I13" i="145"/>
  <c r="J13" i="145"/>
  <c r="K13" i="145"/>
  <c r="L13" i="145"/>
  <c r="L13" i="144"/>
  <c r="L13" i="273"/>
  <c r="M13" i="145"/>
  <c r="N13" i="145"/>
  <c r="O13" i="145"/>
  <c r="P13" i="145"/>
  <c r="P13" i="144"/>
  <c r="P13" i="273"/>
  <c r="Q13" i="145"/>
  <c r="R13" i="145"/>
  <c r="AD13" i="145"/>
  <c r="T13" i="145"/>
  <c r="U13" i="145"/>
  <c r="U13" i="144"/>
  <c r="U13" i="273"/>
  <c r="V13" i="145"/>
  <c r="W13" i="145"/>
  <c r="Z13" i="145"/>
  <c r="AA13" i="145"/>
  <c r="AB13" i="145"/>
  <c r="AC13" i="145"/>
  <c r="AE13" i="145"/>
  <c r="A14" i="145"/>
  <c r="A35" i="145"/>
  <c r="A56" i="145"/>
  <c r="B14" i="145"/>
  <c r="H14" i="145"/>
  <c r="I14" i="145"/>
  <c r="J14" i="145"/>
  <c r="J14" i="144"/>
  <c r="J14" i="273"/>
  <c r="K14" i="145"/>
  <c r="L14" i="145"/>
  <c r="M14" i="145"/>
  <c r="N14" i="145"/>
  <c r="N14" i="144"/>
  <c r="N14" i="273"/>
  <c r="O14" i="145"/>
  <c r="P14" i="145"/>
  <c r="Q14" i="145"/>
  <c r="R14" i="145"/>
  <c r="AD14" i="145"/>
  <c r="T14" i="145"/>
  <c r="AA14" i="145"/>
  <c r="U14" i="145"/>
  <c r="V14" i="145"/>
  <c r="W14" i="145"/>
  <c r="W14" i="144"/>
  <c r="W14" i="273"/>
  <c r="Z14" i="145"/>
  <c r="AB14" i="145"/>
  <c r="AC14" i="145"/>
  <c r="AE14" i="145"/>
  <c r="AE14" i="144"/>
  <c r="AE14" i="273"/>
  <c r="A15" i="145"/>
  <c r="B15" i="145"/>
  <c r="H15" i="145"/>
  <c r="I15" i="145"/>
  <c r="I15" i="144"/>
  <c r="I15" i="273"/>
  <c r="J15" i="145"/>
  <c r="K15" i="145"/>
  <c r="L15" i="145"/>
  <c r="M15" i="145"/>
  <c r="M15" i="144"/>
  <c r="M15" i="273"/>
  <c r="N15" i="145"/>
  <c r="O15" i="145"/>
  <c r="P15" i="145"/>
  <c r="Q15" i="145"/>
  <c r="Q15" i="144"/>
  <c r="Q15" i="273"/>
  <c r="R15" i="145"/>
  <c r="T15" i="145"/>
  <c r="AA15" i="145"/>
  <c r="U15" i="145"/>
  <c r="V15" i="145"/>
  <c r="V15" i="144"/>
  <c r="V15" i="273"/>
  <c r="W15" i="145"/>
  <c r="Z15" i="145"/>
  <c r="AB15" i="145"/>
  <c r="AC15" i="145"/>
  <c r="AD15" i="145"/>
  <c r="AE15" i="145"/>
  <c r="A16" i="145"/>
  <c r="A37" i="145"/>
  <c r="A58" i="145"/>
  <c r="B16" i="145"/>
  <c r="H16" i="145"/>
  <c r="I16" i="145"/>
  <c r="J16" i="145"/>
  <c r="K16" i="145"/>
  <c r="K16" i="144"/>
  <c r="K16" i="273"/>
  <c r="L16" i="145"/>
  <c r="M16" i="145"/>
  <c r="N16" i="145"/>
  <c r="O16" i="145"/>
  <c r="O16" i="144"/>
  <c r="O16" i="273"/>
  <c r="P16" i="145"/>
  <c r="Q16" i="145"/>
  <c r="R16" i="145"/>
  <c r="T16" i="145"/>
  <c r="AA16" i="145"/>
  <c r="U16" i="145"/>
  <c r="V16" i="145"/>
  <c r="W16" i="145"/>
  <c r="Z16" i="145"/>
  <c r="AB16" i="145"/>
  <c r="AC16" i="145"/>
  <c r="AE16" i="145"/>
  <c r="A17" i="145"/>
  <c r="B17" i="145"/>
  <c r="H17" i="145"/>
  <c r="I17" i="145"/>
  <c r="J17" i="145"/>
  <c r="J17" i="144"/>
  <c r="J17" i="273"/>
  <c r="K17" i="145"/>
  <c r="L17" i="145"/>
  <c r="M17" i="145"/>
  <c r="N17" i="145"/>
  <c r="N17" i="144"/>
  <c r="N17" i="273"/>
  <c r="O17" i="145"/>
  <c r="P17" i="145"/>
  <c r="Q17" i="145"/>
  <c r="R17" i="145"/>
  <c r="R17" i="144"/>
  <c r="R17" i="273"/>
  <c r="T17" i="145"/>
  <c r="AA17" i="145"/>
  <c r="U17" i="145"/>
  <c r="V17" i="145"/>
  <c r="W17" i="145"/>
  <c r="W17" i="144"/>
  <c r="W17" i="273"/>
  <c r="Z17" i="145"/>
  <c r="AB17" i="145"/>
  <c r="AC17" i="145"/>
  <c r="AD17" i="145"/>
  <c r="AE17" i="145"/>
  <c r="A18" i="145"/>
  <c r="A39" i="145"/>
  <c r="A60" i="145"/>
  <c r="B18" i="145"/>
  <c r="H18" i="145"/>
  <c r="H18" i="273"/>
  <c r="I18" i="145"/>
  <c r="J18" i="145"/>
  <c r="K18" i="145"/>
  <c r="L18" i="145"/>
  <c r="L18" i="144"/>
  <c r="L18" i="273"/>
  <c r="M18" i="145"/>
  <c r="N18" i="145"/>
  <c r="O18" i="145"/>
  <c r="P18" i="145"/>
  <c r="P18" i="144"/>
  <c r="P18" i="273"/>
  <c r="Q18" i="145"/>
  <c r="R18" i="145"/>
  <c r="AD18" i="145"/>
  <c r="T18" i="145"/>
  <c r="U18" i="145"/>
  <c r="U18" i="144"/>
  <c r="U18" i="273"/>
  <c r="V18" i="145"/>
  <c r="W18" i="145"/>
  <c r="Z18" i="145"/>
  <c r="AA18" i="145"/>
  <c r="AB18" i="145"/>
  <c r="AC18" i="145"/>
  <c r="AE18" i="145"/>
  <c r="A19" i="145"/>
  <c r="B19" i="145"/>
  <c r="H19" i="145"/>
  <c r="I19" i="145"/>
  <c r="J19" i="145"/>
  <c r="K19" i="145"/>
  <c r="L19" i="145"/>
  <c r="M19" i="145"/>
  <c r="N19" i="145"/>
  <c r="O19" i="145"/>
  <c r="P19" i="145"/>
  <c r="Q19" i="145"/>
  <c r="R19" i="145"/>
  <c r="T19" i="145"/>
  <c r="AA19" i="145"/>
  <c r="U19" i="145"/>
  <c r="V19" i="145"/>
  <c r="W19" i="145"/>
  <c r="W19" i="144"/>
  <c r="W19" i="273"/>
  <c r="Z19" i="145"/>
  <c r="AB19" i="145"/>
  <c r="AC19" i="145"/>
  <c r="AD19" i="145"/>
  <c r="AE19" i="145"/>
  <c r="A20" i="145"/>
  <c r="A41" i="145"/>
  <c r="A62" i="145"/>
  <c r="B20" i="145"/>
  <c r="H20" i="145"/>
  <c r="H20" i="144"/>
  <c r="H20" i="273"/>
  <c r="I20" i="145"/>
  <c r="J20" i="145"/>
  <c r="K20" i="145"/>
  <c r="L20" i="145"/>
  <c r="L20" i="144"/>
  <c r="L20" i="273"/>
  <c r="M20" i="145"/>
  <c r="N20" i="145"/>
  <c r="O20" i="145"/>
  <c r="P20" i="145"/>
  <c r="P20" i="144"/>
  <c r="P20" i="273"/>
  <c r="Q20" i="145"/>
  <c r="R20" i="145"/>
  <c r="AD20" i="145"/>
  <c r="T20" i="145"/>
  <c r="U20" i="145"/>
  <c r="U20" i="144"/>
  <c r="U20" i="273"/>
  <c r="V20" i="145"/>
  <c r="W20" i="145"/>
  <c r="Z20" i="145"/>
  <c r="AA20" i="145"/>
  <c r="AB20" i="145"/>
  <c r="AC20" i="145"/>
  <c r="AE20" i="145"/>
  <c r="AE20" i="144"/>
  <c r="AE20" i="273"/>
  <c r="A21" i="145"/>
  <c r="B21" i="145"/>
  <c r="H21" i="145"/>
  <c r="I21" i="145"/>
  <c r="I21" i="144"/>
  <c r="I21" i="273"/>
  <c r="J21" i="145"/>
  <c r="K21" i="145"/>
  <c r="L21" i="145"/>
  <c r="M21" i="145"/>
  <c r="M21" i="144"/>
  <c r="M21" i="273"/>
  <c r="N21" i="145"/>
  <c r="O21" i="145"/>
  <c r="P21" i="145"/>
  <c r="Q21" i="145"/>
  <c r="Q21" i="144"/>
  <c r="Q21" i="273"/>
  <c r="R21" i="145"/>
  <c r="AD21" i="145"/>
  <c r="T21" i="145"/>
  <c r="AA21" i="145"/>
  <c r="U21" i="145"/>
  <c r="V21" i="145"/>
  <c r="V21" i="144"/>
  <c r="V21" i="273"/>
  <c r="W21" i="145"/>
  <c r="Z21" i="145"/>
  <c r="AB21" i="145"/>
  <c r="AC21" i="145"/>
  <c r="AE21" i="145"/>
  <c r="A22" i="145"/>
  <c r="A43" i="145"/>
  <c r="A64" i="145"/>
  <c r="B22" i="145"/>
  <c r="H22" i="145"/>
  <c r="I22" i="145"/>
  <c r="J22" i="145"/>
  <c r="K22" i="145"/>
  <c r="K22" i="144"/>
  <c r="L22" i="145"/>
  <c r="M22" i="145"/>
  <c r="N22" i="145"/>
  <c r="O22" i="145"/>
  <c r="O22" i="144"/>
  <c r="P22" i="145"/>
  <c r="Q22" i="145"/>
  <c r="R22" i="145"/>
  <c r="AD22" i="145"/>
  <c r="T22" i="145"/>
  <c r="AA22" i="145"/>
  <c r="U22" i="145"/>
  <c r="V22" i="145"/>
  <c r="W22" i="145"/>
  <c r="Z22" i="145"/>
  <c r="Z23" i="145"/>
  <c r="Z24" i="145"/>
  <c r="I64" i="145"/>
  <c r="AB22" i="145"/>
  <c r="AC22" i="145"/>
  <c r="AE22" i="145"/>
  <c r="A23" i="145"/>
  <c r="B23" i="145"/>
  <c r="H23" i="145"/>
  <c r="I23" i="145"/>
  <c r="J23" i="145"/>
  <c r="J23" i="144"/>
  <c r="K23" i="145"/>
  <c r="L23" i="145"/>
  <c r="M23" i="145"/>
  <c r="N23" i="145"/>
  <c r="N23" i="144"/>
  <c r="O23" i="145"/>
  <c r="P23" i="145"/>
  <c r="Q23" i="145"/>
  <c r="R23" i="145"/>
  <c r="R23" i="144"/>
  <c r="T23" i="145"/>
  <c r="AA23" i="145"/>
  <c r="U23" i="145"/>
  <c r="V23" i="145"/>
  <c r="W23" i="145"/>
  <c r="W23" i="144"/>
  <c r="AB23" i="145"/>
  <c r="AC23" i="145"/>
  <c r="AD23" i="145"/>
  <c r="AE23" i="145"/>
  <c r="A24" i="145"/>
  <c r="A45" i="145"/>
  <c r="A66" i="145"/>
  <c r="B24" i="145"/>
  <c r="H24" i="145"/>
  <c r="H24" i="144"/>
  <c r="I24" i="145"/>
  <c r="J24" i="145"/>
  <c r="K24" i="145"/>
  <c r="L24" i="145"/>
  <c r="L24" i="144"/>
  <c r="M24" i="145"/>
  <c r="N24" i="145"/>
  <c r="O24" i="145"/>
  <c r="P24" i="145"/>
  <c r="P24" i="144"/>
  <c r="Q24" i="145"/>
  <c r="R24" i="145"/>
  <c r="T24" i="145"/>
  <c r="AA24" i="145"/>
  <c r="U24" i="145"/>
  <c r="V24" i="145"/>
  <c r="W24" i="145"/>
  <c r="AB24" i="145"/>
  <c r="AC24" i="145"/>
  <c r="AE24" i="145"/>
  <c r="D25" i="145"/>
  <c r="X25" i="145"/>
  <c r="G25" i="145"/>
  <c r="Y25" i="145"/>
  <c r="S25" i="145"/>
  <c r="A28" i="145"/>
  <c r="B28" i="145"/>
  <c r="B49" i="145"/>
  <c r="D28" i="145"/>
  <c r="E28" i="145"/>
  <c r="G28" i="145"/>
  <c r="AE28" i="145"/>
  <c r="J28" i="145"/>
  <c r="J28" i="144"/>
  <c r="J28" i="273"/>
  <c r="M28" i="145"/>
  <c r="M29" i="145"/>
  <c r="M30" i="145"/>
  <c r="M31" i="145"/>
  <c r="M32" i="145"/>
  <c r="M33" i="145"/>
  <c r="M34" i="145"/>
  <c r="M35" i="145"/>
  <c r="M36" i="145"/>
  <c r="M37" i="145"/>
  <c r="M38" i="145"/>
  <c r="M39" i="145"/>
  <c r="M40" i="145"/>
  <c r="M41" i="145"/>
  <c r="M42" i="145"/>
  <c r="M43" i="145"/>
  <c r="M44" i="145"/>
  <c r="M45" i="145"/>
  <c r="M46" i="145"/>
  <c r="N28" i="145"/>
  <c r="O28" i="145"/>
  <c r="P28" i="145"/>
  <c r="P28" i="144"/>
  <c r="P28" i="273"/>
  <c r="AL28" i="273"/>
  <c r="Q28" i="145"/>
  <c r="R28" i="145"/>
  <c r="S28" i="145"/>
  <c r="AH28" i="145"/>
  <c r="T28" i="145"/>
  <c r="T28" i="144"/>
  <c r="T28" i="273"/>
  <c r="U28" i="145"/>
  <c r="V28" i="145"/>
  <c r="W28" i="145"/>
  <c r="Z28" i="145"/>
  <c r="Y28" i="145"/>
  <c r="Y28" i="144"/>
  <c r="Y28" i="273"/>
  <c r="AA28" i="145"/>
  <c r="AB28" i="145"/>
  <c r="AD28" i="145"/>
  <c r="U49" i="145"/>
  <c r="AG28" i="145"/>
  <c r="V49" i="145"/>
  <c r="B29" i="145"/>
  <c r="D29" i="145"/>
  <c r="E29" i="145"/>
  <c r="G29" i="145"/>
  <c r="AE29" i="145"/>
  <c r="J29" i="145"/>
  <c r="N29" i="145"/>
  <c r="O29" i="145"/>
  <c r="P29" i="145"/>
  <c r="Q29" i="145"/>
  <c r="R29" i="145"/>
  <c r="S29" i="145"/>
  <c r="AH29" i="145"/>
  <c r="T29" i="145"/>
  <c r="U29" i="145"/>
  <c r="V29" i="145"/>
  <c r="W29" i="145"/>
  <c r="Y29" i="145"/>
  <c r="AA29" i="145"/>
  <c r="AB29" i="145"/>
  <c r="AD29" i="145"/>
  <c r="AG29" i="145"/>
  <c r="A30" i="145"/>
  <c r="B30" i="145"/>
  <c r="D30" i="145"/>
  <c r="E30" i="145"/>
  <c r="G30" i="145"/>
  <c r="AE30" i="145"/>
  <c r="J30" i="145"/>
  <c r="N30" i="145"/>
  <c r="O30" i="145"/>
  <c r="P30" i="145"/>
  <c r="Q30" i="145"/>
  <c r="R30" i="145"/>
  <c r="S30" i="145"/>
  <c r="AH30" i="145"/>
  <c r="T30" i="145"/>
  <c r="U30" i="145"/>
  <c r="V30" i="145"/>
  <c r="W30" i="145"/>
  <c r="Y30" i="145"/>
  <c r="AA30" i="145"/>
  <c r="AB30" i="145"/>
  <c r="AD30" i="145"/>
  <c r="U51" i="145"/>
  <c r="AG30" i="145"/>
  <c r="B31" i="145"/>
  <c r="D31" i="145"/>
  <c r="D31" i="144"/>
  <c r="D31" i="273"/>
  <c r="E31" i="145"/>
  <c r="G31" i="145"/>
  <c r="J31" i="145"/>
  <c r="M31" i="144"/>
  <c r="M31" i="273"/>
  <c r="N31" i="145"/>
  <c r="O31" i="145"/>
  <c r="P31" i="145"/>
  <c r="Q31" i="145"/>
  <c r="Q31" i="144"/>
  <c r="Q31" i="273"/>
  <c r="R31" i="145"/>
  <c r="S31" i="145"/>
  <c r="T31" i="145"/>
  <c r="U31" i="145"/>
  <c r="V31" i="145"/>
  <c r="W31" i="145"/>
  <c r="Y31" i="145"/>
  <c r="AA31" i="145"/>
  <c r="AB31" i="145"/>
  <c r="AD31" i="145"/>
  <c r="AG31" i="145"/>
  <c r="AH31" i="145"/>
  <c r="A32" i="145"/>
  <c r="B32" i="145"/>
  <c r="B53" i="145"/>
  <c r="D32" i="145"/>
  <c r="E32" i="145"/>
  <c r="E32" i="144"/>
  <c r="E32" i="273"/>
  <c r="G32" i="145"/>
  <c r="AE32" i="145"/>
  <c r="J32" i="145"/>
  <c r="N32" i="145"/>
  <c r="N32" i="144"/>
  <c r="N32" i="273"/>
  <c r="O32" i="145"/>
  <c r="P32" i="145"/>
  <c r="Q32" i="145"/>
  <c r="R32" i="145"/>
  <c r="R32" i="144"/>
  <c r="R32" i="273"/>
  <c r="S32" i="145"/>
  <c r="T32" i="145"/>
  <c r="U32" i="145"/>
  <c r="V32" i="145"/>
  <c r="V32" i="144"/>
  <c r="V32" i="273"/>
  <c r="W32" i="145"/>
  <c r="Y32" i="145"/>
  <c r="AA32" i="145"/>
  <c r="AB32" i="145"/>
  <c r="AD32" i="145"/>
  <c r="U53" i="145"/>
  <c r="AG32" i="145"/>
  <c r="AH32" i="145"/>
  <c r="B33" i="145"/>
  <c r="D33" i="145"/>
  <c r="E33" i="145"/>
  <c r="G33" i="145"/>
  <c r="J33" i="145"/>
  <c r="N33" i="145"/>
  <c r="O33" i="145"/>
  <c r="P33" i="145"/>
  <c r="Q33" i="145"/>
  <c r="R33" i="145"/>
  <c r="S33" i="145"/>
  <c r="AH33" i="145"/>
  <c r="T33" i="145"/>
  <c r="U33" i="145"/>
  <c r="V33" i="145"/>
  <c r="W33" i="145"/>
  <c r="Y33" i="145"/>
  <c r="Y33" i="144"/>
  <c r="Y33" i="273"/>
  <c r="AA33" i="145"/>
  <c r="AB33" i="145"/>
  <c r="AD33" i="145"/>
  <c r="AE33" i="145"/>
  <c r="X54" i="145"/>
  <c r="AG33" i="145"/>
  <c r="A34" i="145"/>
  <c r="B34" i="145"/>
  <c r="D34" i="145"/>
  <c r="E34" i="145"/>
  <c r="G34" i="145"/>
  <c r="AE34" i="145"/>
  <c r="J34" i="145"/>
  <c r="N34" i="145"/>
  <c r="O34" i="145"/>
  <c r="P34" i="145"/>
  <c r="Q34" i="145"/>
  <c r="R34" i="145"/>
  <c r="S34" i="145"/>
  <c r="AH34" i="145"/>
  <c r="T34" i="145"/>
  <c r="U34" i="145"/>
  <c r="V34" i="145"/>
  <c r="W34" i="145"/>
  <c r="Z34" i="145"/>
  <c r="Y34" i="145"/>
  <c r="Y34" i="144"/>
  <c r="Y34" i="273"/>
  <c r="AA34" i="145"/>
  <c r="AB34" i="145"/>
  <c r="AD34" i="145"/>
  <c r="AG34" i="145"/>
  <c r="B35" i="145"/>
  <c r="D35" i="145"/>
  <c r="E35" i="145"/>
  <c r="G35" i="145"/>
  <c r="AE35" i="145"/>
  <c r="J35" i="145"/>
  <c r="N35" i="145"/>
  <c r="O35" i="145"/>
  <c r="P35" i="145"/>
  <c r="Q35" i="145"/>
  <c r="R35" i="145"/>
  <c r="S35" i="145"/>
  <c r="AH35" i="145"/>
  <c r="T35" i="145"/>
  <c r="U35" i="145"/>
  <c r="V35" i="145"/>
  <c r="W35" i="145"/>
  <c r="Y35" i="145"/>
  <c r="AA35" i="145"/>
  <c r="AB35" i="145"/>
  <c r="AD35" i="145"/>
  <c r="U56" i="145"/>
  <c r="AG35" i="145"/>
  <c r="A36" i="145"/>
  <c r="B36" i="145"/>
  <c r="B57" i="145"/>
  <c r="D36" i="145"/>
  <c r="E36" i="145"/>
  <c r="G36" i="145"/>
  <c r="AE36" i="145"/>
  <c r="J36" i="145"/>
  <c r="N36" i="145"/>
  <c r="O36" i="145"/>
  <c r="P36" i="145"/>
  <c r="Q36" i="145"/>
  <c r="R36" i="145"/>
  <c r="S36" i="145"/>
  <c r="AH36" i="145"/>
  <c r="T36" i="145"/>
  <c r="U36" i="145"/>
  <c r="V36" i="145"/>
  <c r="W36" i="145"/>
  <c r="Y36" i="145"/>
  <c r="AA36" i="145"/>
  <c r="AB36" i="145"/>
  <c r="AD36" i="145"/>
  <c r="U57" i="145"/>
  <c r="AG36" i="145"/>
  <c r="B37" i="145"/>
  <c r="D37" i="145"/>
  <c r="E37" i="145"/>
  <c r="G37" i="145"/>
  <c r="AE37" i="145"/>
  <c r="J37" i="145"/>
  <c r="N37" i="145"/>
  <c r="O37" i="145"/>
  <c r="P37" i="145"/>
  <c r="Q37" i="145"/>
  <c r="R37" i="145"/>
  <c r="S37" i="145"/>
  <c r="AH37" i="145"/>
  <c r="T37" i="145"/>
  <c r="U37" i="145"/>
  <c r="V37" i="145"/>
  <c r="W37" i="145"/>
  <c r="Z37" i="145"/>
  <c r="Y37" i="145"/>
  <c r="AA37" i="145"/>
  <c r="AB37" i="145"/>
  <c r="AD37" i="145"/>
  <c r="AG37" i="145"/>
  <c r="A38" i="145"/>
  <c r="B38" i="145"/>
  <c r="D38" i="145"/>
  <c r="E38" i="145"/>
  <c r="G38" i="145"/>
  <c r="AE38" i="145"/>
  <c r="J38" i="145"/>
  <c r="N38" i="145"/>
  <c r="O38" i="145"/>
  <c r="P38" i="145"/>
  <c r="Q38" i="145"/>
  <c r="R38" i="145"/>
  <c r="S38" i="145"/>
  <c r="T38" i="145"/>
  <c r="U38" i="145"/>
  <c r="V38" i="145"/>
  <c r="W38" i="145"/>
  <c r="Y38" i="145"/>
  <c r="AA38" i="145"/>
  <c r="AB38" i="145"/>
  <c r="AD38" i="145"/>
  <c r="AG38" i="145"/>
  <c r="AH38" i="145"/>
  <c r="B39" i="145"/>
  <c r="D39" i="145"/>
  <c r="E39" i="145"/>
  <c r="G39" i="145"/>
  <c r="J39" i="145"/>
  <c r="N39" i="145"/>
  <c r="O39" i="145"/>
  <c r="P39" i="145"/>
  <c r="Q39" i="145"/>
  <c r="R39" i="145"/>
  <c r="S39" i="145"/>
  <c r="AH39" i="145"/>
  <c r="T39" i="145"/>
  <c r="U39" i="145"/>
  <c r="V39" i="145"/>
  <c r="W39" i="145"/>
  <c r="Y39" i="145"/>
  <c r="AA39" i="145"/>
  <c r="AB39" i="145"/>
  <c r="AD39" i="145"/>
  <c r="U60" i="145"/>
  <c r="AG39" i="145"/>
  <c r="A40" i="145"/>
  <c r="B40" i="145"/>
  <c r="B61" i="145"/>
  <c r="D40" i="145"/>
  <c r="E40" i="145"/>
  <c r="G40" i="145"/>
  <c r="AE40" i="145"/>
  <c r="J40" i="145"/>
  <c r="N40" i="145"/>
  <c r="O40" i="145"/>
  <c r="P40" i="145"/>
  <c r="Q40" i="145"/>
  <c r="R40" i="145"/>
  <c r="S40" i="145"/>
  <c r="AH40" i="145"/>
  <c r="T40" i="145"/>
  <c r="U40" i="145"/>
  <c r="V40" i="145"/>
  <c r="W40" i="145"/>
  <c r="Y40" i="145"/>
  <c r="AA40" i="145"/>
  <c r="AB40" i="145"/>
  <c r="AD40" i="145"/>
  <c r="U61" i="145"/>
  <c r="AG40" i="145"/>
  <c r="B41" i="145"/>
  <c r="D41" i="145"/>
  <c r="E41" i="145"/>
  <c r="G41" i="145"/>
  <c r="AE41" i="145"/>
  <c r="J41" i="145"/>
  <c r="N41" i="145"/>
  <c r="O41" i="145"/>
  <c r="P41" i="145"/>
  <c r="Q41" i="145"/>
  <c r="R41" i="145"/>
  <c r="S41" i="145"/>
  <c r="AH41" i="145"/>
  <c r="T41" i="145"/>
  <c r="U41" i="145"/>
  <c r="V41" i="145"/>
  <c r="W41" i="145"/>
  <c r="Y41" i="145"/>
  <c r="AA41" i="145"/>
  <c r="AB41" i="145"/>
  <c r="AD41" i="145"/>
  <c r="AG41" i="145"/>
  <c r="A42" i="145"/>
  <c r="B42" i="145"/>
  <c r="D42" i="145"/>
  <c r="E42" i="145"/>
  <c r="G42" i="145"/>
  <c r="AE42" i="145"/>
  <c r="J42" i="145"/>
  <c r="N42" i="145"/>
  <c r="O42" i="145"/>
  <c r="P42" i="145"/>
  <c r="Q42" i="145"/>
  <c r="R42" i="145"/>
  <c r="S42" i="145"/>
  <c r="AH42" i="145"/>
  <c r="T42" i="145"/>
  <c r="U42" i="145"/>
  <c r="V42" i="145"/>
  <c r="W42" i="145"/>
  <c r="Y42" i="145"/>
  <c r="AA42" i="145"/>
  <c r="AB42" i="145"/>
  <c r="AD42" i="145"/>
  <c r="U63" i="145"/>
  <c r="AG42" i="145"/>
  <c r="B43" i="145"/>
  <c r="D43" i="145"/>
  <c r="E43" i="145"/>
  <c r="G43" i="145"/>
  <c r="O43" i="145"/>
  <c r="Q43" i="145"/>
  <c r="AF43" i="145"/>
  <c r="W64" i="145"/>
  <c r="J43" i="145"/>
  <c r="N43" i="145"/>
  <c r="P43" i="145"/>
  <c r="R43" i="145"/>
  <c r="S43" i="145"/>
  <c r="T43" i="145"/>
  <c r="U43" i="145"/>
  <c r="V43" i="145"/>
  <c r="W43" i="145"/>
  <c r="Z43" i="145"/>
  <c r="Y43" i="145"/>
  <c r="AA43" i="145"/>
  <c r="AB43" i="145"/>
  <c r="AD43" i="145"/>
  <c r="AE43" i="145"/>
  <c r="Y64" i="145"/>
  <c r="AG43" i="145"/>
  <c r="AH43" i="145"/>
  <c r="A44" i="145"/>
  <c r="B44" i="145"/>
  <c r="B65" i="145"/>
  <c r="D44" i="145"/>
  <c r="E44" i="145"/>
  <c r="G44" i="145"/>
  <c r="AE44" i="145"/>
  <c r="J44" i="145"/>
  <c r="N44" i="145"/>
  <c r="O44" i="145"/>
  <c r="P44" i="145"/>
  <c r="Q44" i="145"/>
  <c r="R44" i="145"/>
  <c r="S44" i="145"/>
  <c r="AH44" i="145"/>
  <c r="T44" i="145"/>
  <c r="U44" i="145"/>
  <c r="V44" i="145"/>
  <c r="W44" i="145"/>
  <c r="Z44" i="145"/>
  <c r="Y44" i="145"/>
  <c r="AA44" i="145"/>
  <c r="AB44" i="145"/>
  <c r="AD44" i="145"/>
  <c r="U65" i="145"/>
  <c r="AG44" i="145"/>
  <c r="B45" i="145"/>
  <c r="D45" i="145"/>
  <c r="E45" i="145"/>
  <c r="G45" i="145"/>
  <c r="AE45" i="145"/>
  <c r="J45" i="145"/>
  <c r="N45" i="145"/>
  <c r="O45" i="145"/>
  <c r="P45" i="145"/>
  <c r="Q45" i="145"/>
  <c r="R45" i="145"/>
  <c r="S45" i="145"/>
  <c r="AH45" i="145"/>
  <c r="T45" i="145"/>
  <c r="U45" i="145"/>
  <c r="V45" i="145"/>
  <c r="W45" i="145"/>
  <c r="Y45" i="145"/>
  <c r="AA45" i="145"/>
  <c r="AB45" i="145"/>
  <c r="AD45" i="145"/>
  <c r="U66" i="145"/>
  <c r="AG45" i="145"/>
  <c r="C46" i="145"/>
  <c r="F46" i="145"/>
  <c r="AA46" i="145"/>
  <c r="H46" i="145"/>
  <c r="I46" i="145"/>
  <c r="X46" i="145"/>
  <c r="A49" i="145"/>
  <c r="G49" i="145"/>
  <c r="H49" i="145"/>
  <c r="K49" i="145"/>
  <c r="P49" i="145"/>
  <c r="Q49" i="145"/>
  <c r="R49" i="145"/>
  <c r="AF49" i="145"/>
  <c r="T49" i="145"/>
  <c r="AG49" i="145"/>
  <c r="Z49" i="145"/>
  <c r="AA49" i="145"/>
  <c r="AC49" i="145"/>
  <c r="G50" i="145"/>
  <c r="G51" i="145"/>
  <c r="G52" i="145"/>
  <c r="G53" i="145"/>
  <c r="G54" i="145"/>
  <c r="J54" i="145"/>
  <c r="G55" i="145"/>
  <c r="G56" i="145"/>
  <c r="I56" i="145"/>
  <c r="G57" i="145"/>
  <c r="G58" i="145"/>
  <c r="I58" i="145"/>
  <c r="G59" i="145"/>
  <c r="G60" i="145"/>
  <c r="G61" i="145"/>
  <c r="G62" i="145"/>
  <c r="G63" i="145"/>
  <c r="G64" i="145"/>
  <c r="G65" i="145"/>
  <c r="G66" i="145"/>
  <c r="AD49" i="145"/>
  <c r="AE49" i="145"/>
  <c r="B50" i="145"/>
  <c r="H50" i="145"/>
  <c r="K50" i="145"/>
  <c r="P50" i="145"/>
  <c r="Q50" i="145"/>
  <c r="R50" i="145"/>
  <c r="AF50" i="145"/>
  <c r="T50" i="145"/>
  <c r="U50" i="145"/>
  <c r="AG50" i="145"/>
  <c r="Z50" i="145"/>
  <c r="AA50" i="145"/>
  <c r="AC50" i="145"/>
  <c r="AD50" i="145"/>
  <c r="A51" i="145"/>
  <c r="B51" i="145"/>
  <c r="H51" i="145"/>
  <c r="K51" i="145"/>
  <c r="P51" i="145"/>
  <c r="Q51" i="145"/>
  <c r="R51" i="145"/>
  <c r="AF51" i="145"/>
  <c r="T51" i="145"/>
  <c r="AG51" i="145"/>
  <c r="Z51" i="145"/>
  <c r="AA51" i="145"/>
  <c r="AC51" i="145"/>
  <c r="AD51" i="145"/>
  <c r="B52" i="145"/>
  <c r="H52" i="145"/>
  <c r="K52" i="145"/>
  <c r="P52" i="145"/>
  <c r="Q52" i="145"/>
  <c r="R52" i="145"/>
  <c r="AF52" i="145"/>
  <c r="V52" i="145"/>
  <c r="U52" i="145"/>
  <c r="AG52" i="145"/>
  <c r="Z52" i="145"/>
  <c r="AA52" i="145"/>
  <c r="AC52" i="145"/>
  <c r="AD52" i="145"/>
  <c r="AE52" i="145"/>
  <c r="A53" i="145"/>
  <c r="H53" i="145"/>
  <c r="K53" i="145"/>
  <c r="P53" i="145"/>
  <c r="Q53" i="145"/>
  <c r="R53" i="145"/>
  <c r="AF53" i="145"/>
  <c r="V53" i="145"/>
  <c r="AG53" i="145"/>
  <c r="Z53" i="145"/>
  <c r="AA53" i="145"/>
  <c r="AC53" i="145"/>
  <c r="AD53" i="145"/>
  <c r="AE53" i="145"/>
  <c r="B54" i="145"/>
  <c r="H54" i="145"/>
  <c r="K54" i="145"/>
  <c r="P54" i="145"/>
  <c r="Q54" i="145"/>
  <c r="R54" i="145"/>
  <c r="AF54" i="145"/>
  <c r="T54" i="145"/>
  <c r="U54" i="145"/>
  <c r="AG54" i="145"/>
  <c r="Z54" i="145"/>
  <c r="AA54" i="145"/>
  <c r="AC54" i="145"/>
  <c r="AD54" i="145"/>
  <c r="AE54" i="145"/>
  <c r="A55" i="145"/>
  <c r="B55" i="145"/>
  <c r="H55" i="145"/>
  <c r="K55" i="145"/>
  <c r="P55" i="145"/>
  <c r="Q55" i="145"/>
  <c r="R55" i="145"/>
  <c r="AF55" i="145"/>
  <c r="T55" i="145"/>
  <c r="U55" i="145"/>
  <c r="V55" i="145"/>
  <c r="AG55" i="145"/>
  <c r="Z55" i="145"/>
  <c r="AA55" i="145"/>
  <c r="AC55" i="145"/>
  <c r="AD55" i="145"/>
  <c r="AE55" i="145"/>
  <c r="B56" i="145"/>
  <c r="H56" i="145"/>
  <c r="K56" i="145"/>
  <c r="P56" i="145"/>
  <c r="Q56" i="145"/>
  <c r="R56" i="145"/>
  <c r="AF56" i="145"/>
  <c r="V56" i="145"/>
  <c r="AG56" i="145"/>
  <c r="Z56" i="145"/>
  <c r="AA56" i="145"/>
  <c r="AC56" i="145"/>
  <c r="AD56" i="145"/>
  <c r="A57" i="145"/>
  <c r="H57" i="145"/>
  <c r="K57" i="145"/>
  <c r="P57" i="145"/>
  <c r="Q57" i="145"/>
  <c r="R57" i="145"/>
  <c r="AF57" i="145"/>
  <c r="V57" i="145"/>
  <c r="T57" i="145"/>
  <c r="AG57" i="145"/>
  <c r="Z57" i="145"/>
  <c r="AA57" i="145"/>
  <c r="AC57" i="145"/>
  <c r="AD57" i="145"/>
  <c r="AE57" i="145"/>
  <c r="B58" i="145"/>
  <c r="H58" i="145"/>
  <c r="K58" i="145"/>
  <c r="P58" i="145"/>
  <c r="Q58" i="145"/>
  <c r="R58" i="145"/>
  <c r="AF58" i="145"/>
  <c r="T58" i="145"/>
  <c r="U58" i="145"/>
  <c r="AG58" i="145"/>
  <c r="Z58" i="145"/>
  <c r="AA58" i="145"/>
  <c r="AC58" i="145"/>
  <c r="AD58" i="145"/>
  <c r="AE58" i="145"/>
  <c r="A59" i="145"/>
  <c r="B59" i="145"/>
  <c r="H59" i="145"/>
  <c r="K59" i="145"/>
  <c r="P59" i="145"/>
  <c r="Q59" i="145"/>
  <c r="R59" i="145"/>
  <c r="AF59" i="145"/>
  <c r="V59" i="145"/>
  <c r="U59" i="145"/>
  <c r="AG59" i="145"/>
  <c r="Z59" i="145"/>
  <c r="AA59" i="145"/>
  <c r="AC59" i="145"/>
  <c r="AD59" i="145"/>
  <c r="AE59" i="145"/>
  <c r="B60" i="145"/>
  <c r="H60" i="145"/>
  <c r="K60" i="145"/>
  <c r="P60" i="145"/>
  <c r="Q60" i="145"/>
  <c r="R60" i="145"/>
  <c r="AF60" i="145"/>
  <c r="V60" i="145"/>
  <c r="AG60" i="145"/>
  <c r="Z60" i="145"/>
  <c r="AA60" i="145"/>
  <c r="AC60" i="145"/>
  <c r="AD60" i="145"/>
  <c r="A61" i="145"/>
  <c r="H61" i="145"/>
  <c r="K61" i="145"/>
  <c r="P61" i="145"/>
  <c r="Q61" i="145"/>
  <c r="R61" i="145"/>
  <c r="AF61" i="145"/>
  <c r="V61" i="145"/>
  <c r="AG61" i="145"/>
  <c r="Z61" i="145"/>
  <c r="AA61" i="145"/>
  <c r="AC61" i="145"/>
  <c r="AD61" i="145"/>
  <c r="AE61" i="145"/>
  <c r="B62" i="145"/>
  <c r="H62" i="145"/>
  <c r="K62" i="145"/>
  <c r="P62" i="145"/>
  <c r="Q62" i="145"/>
  <c r="R62" i="145"/>
  <c r="AF62" i="145"/>
  <c r="T62" i="145"/>
  <c r="U62" i="145"/>
  <c r="AG62" i="145"/>
  <c r="Z62" i="145"/>
  <c r="AA62" i="145"/>
  <c r="AC62" i="145"/>
  <c r="AD62" i="145"/>
  <c r="AE62" i="145"/>
  <c r="A63" i="145"/>
  <c r="B63" i="145"/>
  <c r="H63" i="145"/>
  <c r="K63" i="145"/>
  <c r="P63" i="145"/>
  <c r="Q63" i="145"/>
  <c r="R63" i="145"/>
  <c r="AF63" i="145"/>
  <c r="V63" i="145"/>
  <c r="AG63" i="145"/>
  <c r="Z63" i="145"/>
  <c r="AA63" i="145"/>
  <c r="AC63" i="145"/>
  <c r="AD63" i="145"/>
  <c r="B64" i="145"/>
  <c r="H64" i="145"/>
  <c r="K64" i="145"/>
  <c r="P64" i="145"/>
  <c r="Q64" i="145"/>
  <c r="R64" i="145"/>
  <c r="AF64" i="145"/>
  <c r="V64" i="145"/>
  <c r="U64" i="145"/>
  <c r="X64" i="145"/>
  <c r="AG64" i="145"/>
  <c r="Z64" i="145"/>
  <c r="AA64" i="145"/>
  <c r="AC64" i="145"/>
  <c r="AD64" i="145"/>
  <c r="AE64" i="145"/>
  <c r="A65" i="145"/>
  <c r="H65" i="145"/>
  <c r="K65" i="145"/>
  <c r="P65" i="145"/>
  <c r="Q65" i="145"/>
  <c r="R65" i="145"/>
  <c r="AF65" i="145"/>
  <c r="V65" i="145"/>
  <c r="AG65" i="145"/>
  <c r="Z65" i="145"/>
  <c r="AA65" i="145"/>
  <c r="AC65" i="145"/>
  <c r="AD65" i="145"/>
  <c r="B66" i="145"/>
  <c r="H66" i="145"/>
  <c r="K66" i="145"/>
  <c r="P66" i="145"/>
  <c r="Q66" i="145"/>
  <c r="R66" i="145"/>
  <c r="AF66" i="145"/>
  <c r="T66" i="145"/>
  <c r="AG66" i="145"/>
  <c r="Z66" i="145"/>
  <c r="AA66" i="145"/>
  <c r="AC66" i="145"/>
  <c r="AD66" i="145"/>
  <c r="L67" i="145"/>
  <c r="M67" i="145"/>
  <c r="Q67" i="145"/>
  <c r="N67" i="145"/>
  <c r="O67" i="145"/>
  <c r="AD67" i="145"/>
  <c r="AF67" i="145"/>
  <c r="B2" i="144"/>
  <c r="E25" i="144"/>
  <c r="D2" i="144"/>
  <c r="F25" i="144"/>
  <c r="E2" i="144"/>
  <c r="F2" i="144"/>
  <c r="G2" i="144"/>
  <c r="J2" i="144"/>
  <c r="M2" i="144"/>
  <c r="P2" i="144"/>
  <c r="S2" i="144"/>
  <c r="V2" i="144"/>
  <c r="Y2" i="144"/>
  <c r="L46" i="144"/>
  <c r="D3" i="144"/>
  <c r="K28" i="144"/>
  <c r="K29" i="144"/>
  <c r="K31" i="144"/>
  <c r="K32" i="144"/>
  <c r="K33" i="144"/>
  <c r="K35" i="144"/>
  <c r="K36" i="144"/>
  <c r="K37" i="144"/>
  <c r="K39" i="144"/>
  <c r="K40" i="144"/>
  <c r="K41" i="144"/>
  <c r="K43" i="144"/>
  <c r="K44" i="144"/>
  <c r="K45" i="144"/>
  <c r="K46" i="144"/>
  <c r="E3" i="144"/>
  <c r="G37" i="144"/>
  <c r="O37" i="144"/>
  <c r="Q37" i="144"/>
  <c r="AF37" i="144"/>
  <c r="W58" i="144"/>
  <c r="F3" i="144"/>
  <c r="G3" i="144"/>
  <c r="J3" i="144"/>
  <c r="M3" i="144"/>
  <c r="P3" i="144"/>
  <c r="S3" i="144"/>
  <c r="V3" i="144"/>
  <c r="Y3" i="144"/>
  <c r="J4" i="144"/>
  <c r="M4" i="144"/>
  <c r="P4" i="144"/>
  <c r="S4" i="144"/>
  <c r="V4" i="144"/>
  <c r="A7" i="144"/>
  <c r="B7" i="144"/>
  <c r="I7" i="144"/>
  <c r="I8" i="144"/>
  <c r="I10" i="144"/>
  <c r="I11" i="144"/>
  <c r="I12" i="144"/>
  <c r="I13" i="144"/>
  <c r="I14" i="144"/>
  <c r="I16" i="144"/>
  <c r="I17" i="144"/>
  <c r="I18" i="144"/>
  <c r="I19" i="144"/>
  <c r="I20" i="144"/>
  <c r="I22" i="144"/>
  <c r="I23" i="144"/>
  <c r="I24" i="144"/>
  <c r="I25" i="144"/>
  <c r="J7" i="144"/>
  <c r="K7" i="144"/>
  <c r="K8" i="144"/>
  <c r="K9" i="144"/>
  <c r="K11" i="144"/>
  <c r="K12" i="144"/>
  <c r="K13" i="144"/>
  <c r="K14" i="144"/>
  <c r="K15" i="144"/>
  <c r="K17" i="144"/>
  <c r="K18" i="144"/>
  <c r="K19" i="144"/>
  <c r="K20" i="144"/>
  <c r="K21" i="144"/>
  <c r="K23" i="144"/>
  <c r="K24" i="144"/>
  <c r="K25" i="144"/>
  <c r="M7" i="144"/>
  <c r="M8" i="144"/>
  <c r="M10" i="144"/>
  <c r="M11" i="144"/>
  <c r="M12" i="144"/>
  <c r="M13" i="144"/>
  <c r="M14" i="144"/>
  <c r="M16" i="144"/>
  <c r="M17" i="144"/>
  <c r="M18" i="144"/>
  <c r="M19" i="144"/>
  <c r="M20" i="144"/>
  <c r="M22" i="144"/>
  <c r="M23" i="144"/>
  <c r="M24" i="144"/>
  <c r="M25" i="144"/>
  <c r="N7" i="144"/>
  <c r="O7" i="144"/>
  <c r="O8" i="144"/>
  <c r="O9" i="144"/>
  <c r="O11" i="144"/>
  <c r="O12" i="144"/>
  <c r="O13" i="144"/>
  <c r="O14" i="144"/>
  <c r="O15" i="144"/>
  <c r="O17" i="144"/>
  <c r="O18" i="144"/>
  <c r="O19" i="144"/>
  <c r="O20" i="144"/>
  <c r="O21" i="144"/>
  <c r="O23" i="144"/>
  <c r="O24" i="144"/>
  <c r="O25" i="144"/>
  <c r="Q7" i="144"/>
  <c r="Q8" i="144"/>
  <c r="Q10" i="144"/>
  <c r="Q11" i="144"/>
  <c r="Q12" i="144"/>
  <c r="Q13" i="144"/>
  <c r="Q14" i="144"/>
  <c r="Q16" i="144"/>
  <c r="Q17" i="144"/>
  <c r="Q18" i="144"/>
  <c r="Q19" i="144"/>
  <c r="Q20" i="144"/>
  <c r="Q22" i="144"/>
  <c r="Q23" i="144"/>
  <c r="Q24" i="144"/>
  <c r="Q25" i="144"/>
  <c r="R7" i="144"/>
  <c r="R8" i="144"/>
  <c r="R9" i="144"/>
  <c r="R10" i="144"/>
  <c r="R11" i="144"/>
  <c r="R12" i="144"/>
  <c r="R13" i="144"/>
  <c r="R14" i="144"/>
  <c r="R15" i="144"/>
  <c r="R16" i="144"/>
  <c r="R18" i="144"/>
  <c r="R19" i="144"/>
  <c r="R20" i="144"/>
  <c r="R21" i="144"/>
  <c r="R22" i="144"/>
  <c r="R24" i="144"/>
  <c r="J49" i="144"/>
  <c r="T7" i="144"/>
  <c r="AA7" i="144"/>
  <c r="U7" i="144"/>
  <c r="V7" i="144"/>
  <c r="W7" i="144"/>
  <c r="Z7" i="144"/>
  <c r="AB7" i="144"/>
  <c r="AC7" i="144"/>
  <c r="AD7" i="144"/>
  <c r="AE7" i="144"/>
  <c r="A8" i="144"/>
  <c r="B8" i="144"/>
  <c r="B29" i="144"/>
  <c r="B50" i="144"/>
  <c r="L8" i="144"/>
  <c r="P8" i="144"/>
  <c r="T8" i="144"/>
  <c r="U8" i="144"/>
  <c r="U9" i="144"/>
  <c r="U10" i="144"/>
  <c r="U11" i="144"/>
  <c r="U12" i="144"/>
  <c r="U14" i="144"/>
  <c r="U15" i="144"/>
  <c r="U16" i="144"/>
  <c r="U17" i="144"/>
  <c r="U19" i="144"/>
  <c r="U21" i="144"/>
  <c r="U22" i="144"/>
  <c r="U23" i="144"/>
  <c r="U24" i="144"/>
  <c r="U25" i="144"/>
  <c r="V8" i="144"/>
  <c r="V10" i="144"/>
  <c r="V12" i="144"/>
  <c r="V13" i="144"/>
  <c r="V14" i="144"/>
  <c r="V16" i="144"/>
  <c r="V17" i="144"/>
  <c r="V18" i="144"/>
  <c r="V19" i="144"/>
  <c r="V20" i="144"/>
  <c r="V22" i="144"/>
  <c r="V23" i="144"/>
  <c r="V24" i="144"/>
  <c r="V25" i="144"/>
  <c r="Z8" i="144"/>
  <c r="AA8" i="144"/>
  <c r="AB8" i="144"/>
  <c r="AC8" i="144"/>
  <c r="AD8" i="144"/>
  <c r="A9" i="144"/>
  <c r="A30" i="144"/>
  <c r="A51" i="144"/>
  <c r="B9" i="144"/>
  <c r="J9" i="144"/>
  <c r="L9" i="144"/>
  <c r="N9" i="144"/>
  <c r="P9" i="144"/>
  <c r="T9" i="144"/>
  <c r="AA9" i="144"/>
  <c r="W9" i="144"/>
  <c r="Z9" i="144"/>
  <c r="AB9" i="144"/>
  <c r="AC9" i="144"/>
  <c r="AD9" i="144"/>
  <c r="AE9" i="144"/>
  <c r="A10" i="144"/>
  <c r="B10" i="144"/>
  <c r="J10" i="144"/>
  <c r="L10" i="144"/>
  <c r="N10" i="144"/>
  <c r="P10" i="144"/>
  <c r="T10" i="144"/>
  <c r="W10" i="144"/>
  <c r="Z10" i="144"/>
  <c r="AA10" i="144"/>
  <c r="AB10" i="144"/>
  <c r="AC10" i="144"/>
  <c r="AD10" i="144"/>
  <c r="AE10" i="144"/>
  <c r="A11" i="144"/>
  <c r="A32" i="144"/>
  <c r="A53" i="144"/>
  <c r="B11" i="144"/>
  <c r="J11" i="144"/>
  <c r="L11" i="144"/>
  <c r="N11" i="144"/>
  <c r="P11" i="144"/>
  <c r="T11" i="144"/>
  <c r="AA11" i="144"/>
  <c r="W11" i="144"/>
  <c r="Z11" i="144"/>
  <c r="AB11" i="144"/>
  <c r="AC11" i="144"/>
  <c r="AD11" i="144"/>
  <c r="AE11" i="144"/>
  <c r="A12" i="144"/>
  <c r="B12" i="144"/>
  <c r="B33" i="144"/>
  <c r="B54" i="144"/>
  <c r="J12" i="144"/>
  <c r="L12" i="144"/>
  <c r="N12" i="144"/>
  <c r="P12" i="144"/>
  <c r="T12" i="144"/>
  <c r="W12" i="144"/>
  <c r="Z12" i="144"/>
  <c r="AA12" i="144"/>
  <c r="AB12" i="144"/>
  <c r="AC12" i="144"/>
  <c r="AD12" i="144"/>
  <c r="AE12" i="144"/>
  <c r="A13" i="144"/>
  <c r="B13" i="144"/>
  <c r="J13" i="144"/>
  <c r="N13" i="144"/>
  <c r="J50" i="144"/>
  <c r="T13" i="144"/>
  <c r="AA13" i="144"/>
  <c r="W13" i="144"/>
  <c r="Z13" i="144"/>
  <c r="AB13" i="144"/>
  <c r="AC13" i="144"/>
  <c r="AD13" i="144"/>
  <c r="AE13" i="144"/>
  <c r="A14" i="144"/>
  <c r="B14" i="144"/>
  <c r="L14" i="144"/>
  <c r="P14" i="144"/>
  <c r="T14" i="144"/>
  <c r="Z14" i="144"/>
  <c r="AA14" i="144"/>
  <c r="AB14" i="144"/>
  <c r="AC14" i="144"/>
  <c r="AD14" i="144"/>
  <c r="A15" i="144"/>
  <c r="B15" i="144"/>
  <c r="J15" i="144"/>
  <c r="L15" i="144"/>
  <c r="N15" i="144"/>
  <c r="P15" i="144"/>
  <c r="J52" i="144"/>
  <c r="T15" i="144"/>
  <c r="AA15" i="144"/>
  <c r="W15" i="144"/>
  <c r="Z15" i="144"/>
  <c r="Z16" i="144"/>
  <c r="Z17" i="144"/>
  <c r="Z18" i="144"/>
  <c r="Z19" i="144"/>
  <c r="Z20" i="144"/>
  <c r="Z21" i="144"/>
  <c r="Z22" i="144"/>
  <c r="Z23" i="144"/>
  <c r="Z24" i="144"/>
  <c r="I51" i="144"/>
  <c r="AB15" i="144"/>
  <c r="AC15" i="144"/>
  <c r="AD15" i="144"/>
  <c r="AE15" i="144"/>
  <c r="A16" i="144"/>
  <c r="B16" i="144"/>
  <c r="J16" i="144"/>
  <c r="L16" i="144"/>
  <c r="N16" i="144"/>
  <c r="P16" i="144"/>
  <c r="T16" i="144"/>
  <c r="W16" i="144"/>
  <c r="AA16" i="144"/>
  <c r="AB16" i="144"/>
  <c r="AC16" i="144"/>
  <c r="AD16" i="144"/>
  <c r="AE16" i="144"/>
  <c r="A17" i="144"/>
  <c r="A38" i="144"/>
  <c r="A59" i="144"/>
  <c r="B17" i="144"/>
  <c r="L17" i="144"/>
  <c r="P17" i="144"/>
  <c r="J54" i="144"/>
  <c r="T17" i="144"/>
  <c r="AA17" i="144"/>
  <c r="I55" i="144"/>
  <c r="AB17" i="144"/>
  <c r="AC17" i="144"/>
  <c r="AD17" i="144"/>
  <c r="AE17" i="144"/>
  <c r="A18" i="144"/>
  <c r="B18" i="144"/>
  <c r="B39" i="144"/>
  <c r="B60" i="144"/>
  <c r="J18" i="144"/>
  <c r="N18" i="144"/>
  <c r="T18" i="144"/>
  <c r="W18" i="144"/>
  <c r="AA18" i="144"/>
  <c r="AB18" i="144"/>
  <c r="AC18" i="144"/>
  <c r="AD18" i="144"/>
  <c r="AE18" i="144"/>
  <c r="A19" i="144"/>
  <c r="A40" i="144"/>
  <c r="A61" i="144"/>
  <c r="B19" i="144"/>
  <c r="H19" i="144"/>
  <c r="J19" i="144"/>
  <c r="J20" i="144"/>
  <c r="J21" i="144"/>
  <c r="J22" i="144"/>
  <c r="J24" i="144"/>
  <c r="J25" i="144"/>
  <c r="L19" i="144"/>
  <c r="N19" i="144"/>
  <c r="N20" i="144"/>
  <c r="N21" i="144"/>
  <c r="N22" i="144"/>
  <c r="N24" i="144"/>
  <c r="N25" i="144"/>
  <c r="P19" i="144"/>
  <c r="AD19" i="144"/>
  <c r="T19" i="144"/>
  <c r="W20" i="144"/>
  <c r="W21" i="144"/>
  <c r="W22" i="144"/>
  <c r="W24" i="144"/>
  <c r="W25" i="144"/>
  <c r="AA19" i="144"/>
  <c r="AB19" i="144"/>
  <c r="AC19" i="144"/>
  <c r="AE19" i="144"/>
  <c r="A20" i="144"/>
  <c r="B20" i="144"/>
  <c r="B41" i="144"/>
  <c r="B62" i="144"/>
  <c r="T20" i="144"/>
  <c r="AA20" i="144"/>
  <c r="I57" i="144"/>
  <c r="E57" i="144"/>
  <c r="F57" i="144"/>
  <c r="G57" i="144"/>
  <c r="J57" i="144"/>
  <c r="C57" i="144"/>
  <c r="AB20" i="144"/>
  <c r="AC20" i="144"/>
  <c r="AD20" i="144"/>
  <c r="A21" i="144"/>
  <c r="B21" i="144"/>
  <c r="H21" i="144"/>
  <c r="L21" i="144"/>
  <c r="P21" i="144"/>
  <c r="T21" i="144"/>
  <c r="AA21" i="144"/>
  <c r="AB21" i="144"/>
  <c r="AC21" i="144"/>
  <c r="AD21" i="144"/>
  <c r="AE21" i="144"/>
  <c r="AE22" i="144"/>
  <c r="AE23" i="144"/>
  <c r="AE24" i="144"/>
  <c r="AE25" i="144"/>
  <c r="A22" i="144"/>
  <c r="B22" i="144"/>
  <c r="B43" i="144"/>
  <c r="B64" i="144"/>
  <c r="H22" i="144"/>
  <c r="L22" i="144"/>
  <c r="P22" i="144"/>
  <c r="T22" i="144"/>
  <c r="AA22" i="144"/>
  <c r="AB22" i="144"/>
  <c r="AC22" i="144"/>
  <c r="AD22" i="144"/>
  <c r="A23" i="144"/>
  <c r="A44" i="144"/>
  <c r="A65" i="144"/>
  <c r="B23" i="144"/>
  <c r="H23" i="144"/>
  <c r="L23" i="144"/>
  <c r="P23" i="144"/>
  <c r="AD23" i="144"/>
  <c r="T23" i="144"/>
  <c r="AA23" i="144"/>
  <c r="AB23" i="144"/>
  <c r="AC23" i="144"/>
  <c r="A24" i="144"/>
  <c r="B24" i="144"/>
  <c r="B45" i="144"/>
  <c r="B66" i="144"/>
  <c r="T24" i="144"/>
  <c r="AA24" i="144"/>
  <c r="I63" i="144"/>
  <c r="E63" i="144"/>
  <c r="F63" i="144"/>
  <c r="G63" i="144"/>
  <c r="J63" i="144"/>
  <c r="C63" i="144"/>
  <c r="AB24" i="144"/>
  <c r="AC24" i="144"/>
  <c r="AD24" i="144"/>
  <c r="D25" i="144"/>
  <c r="AC25" i="144"/>
  <c r="G25" i="144"/>
  <c r="Y25" i="144"/>
  <c r="H25" i="144"/>
  <c r="L25" i="144"/>
  <c r="P25" i="144"/>
  <c r="S25" i="144"/>
  <c r="T25" i="144"/>
  <c r="AA25" i="144"/>
  <c r="X25" i="144"/>
  <c r="Z25" i="144"/>
  <c r="AB25" i="144"/>
  <c r="A28" i="144"/>
  <c r="A49" i="144"/>
  <c r="B28" i="144"/>
  <c r="D28" i="144"/>
  <c r="E28" i="144"/>
  <c r="G28" i="144"/>
  <c r="O28" i="144"/>
  <c r="Q28" i="144"/>
  <c r="AF28" i="144"/>
  <c r="W49" i="144"/>
  <c r="M28" i="144"/>
  <c r="N28" i="144"/>
  <c r="R28" i="144"/>
  <c r="S28" i="144"/>
  <c r="AH28" i="144"/>
  <c r="U28" i="144"/>
  <c r="Z28" i="144"/>
  <c r="AA28" i="144"/>
  <c r="AB28" i="144"/>
  <c r="AD28" i="144"/>
  <c r="AE28" i="144"/>
  <c r="X49" i="144"/>
  <c r="AG28" i="144"/>
  <c r="V49" i="144"/>
  <c r="A29" i="144"/>
  <c r="A50" i="144"/>
  <c r="D29" i="144"/>
  <c r="E29" i="144"/>
  <c r="G29" i="144"/>
  <c r="AE29" i="144"/>
  <c r="J29" i="144"/>
  <c r="M29" i="144"/>
  <c r="N29" i="144"/>
  <c r="O29" i="144"/>
  <c r="P29" i="144"/>
  <c r="Q29" i="144"/>
  <c r="R29" i="144"/>
  <c r="S29" i="144"/>
  <c r="AH29" i="144"/>
  <c r="T29" i="144"/>
  <c r="U29" i="144"/>
  <c r="V29" i="144"/>
  <c r="W29" i="144"/>
  <c r="Z29" i="144"/>
  <c r="Y29" i="144"/>
  <c r="AA29" i="144"/>
  <c r="AB29" i="144"/>
  <c r="AD29" i="144"/>
  <c r="AG29" i="144"/>
  <c r="B30" i="144"/>
  <c r="D30" i="144"/>
  <c r="D32" i="144"/>
  <c r="D33" i="144"/>
  <c r="D34" i="144"/>
  <c r="D35" i="144"/>
  <c r="D36" i="144"/>
  <c r="D37" i="144"/>
  <c r="D38" i="144"/>
  <c r="D39" i="144"/>
  <c r="D40" i="144"/>
  <c r="D41" i="144"/>
  <c r="D42" i="144"/>
  <c r="D43" i="144"/>
  <c r="D44" i="144"/>
  <c r="D45" i="144"/>
  <c r="D46" i="144"/>
  <c r="E30" i="144"/>
  <c r="G30" i="144"/>
  <c r="J30" i="144"/>
  <c r="J31" i="144"/>
  <c r="J32" i="144"/>
  <c r="J33" i="144"/>
  <c r="J34" i="144"/>
  <c r="J35" i="144"/>
  <c r="J36" i="144"/>
  <c r="J37" i="144"/>
  <c r="J38" i="144"/>
  <c r="J39" i="144"/>
  <c r="J40" i="144"/>
  <c r="J41" i="144"/>
  <c r="J42" i="144"/>
  <c r="J43" i="144"/>
  <c r="J44" i="144"/>
  <c r="J45" i="144"/>
  <c r="J46" i="144"/>
  <c r="M30" i="144"/>
  <c r="M32" i="144"/>
  <c r="M33" i="144"/>
  <c r="M34" i="144"/>
  <c r="M35" i="144"/>
  <c r="M36" i="144"/>
  <c r="M37" i="144"/>
  <c r="M38" i="144"/>
  <c r="M39" i="144"/>
  <c r="M40" i="144"/>
  <c r="M41" i="144"/>
  <c r="M42" i="144"/>
  <c r="M43" i="144"/>
  <c r="M44" i="144"/>
  <c r="M45" i="144"/>
  <c r="M46" i="144"/>
  <c r="N30" i="144"/>
  <c r="O30" i="144"/>
  <c r="P30" i="144"/>
  <c r="P31" i="144"/>
  <c r="P32" i="144"/>
  <c r="P33" i="144"/>
  <c r="P34" i="144"/>
  <c r="P35" i="144"/>
  <c r="P36" i="144"/>
  <c r="P37" i="144"/>
  <c r="P38" i="144"/>
  <c r="P39" i="144"/>
  <c r="P40" i="144"/>
  <c r="P41" i="144"/>
  <c r="P42" i="144"/>
  <c r="P43" i="144"/>
  <c r="P44" i="144"/>
  <c r="P45" i="144"/>
  <c r="P46" i="144"/>
  <c r="AG46" i="144"/>
  <c r="Q30" i="144"/>
  <c r="Q32" i="144"/>
  <c r="Q33" i="144"/>
  <c r="Q34" i="144"/>
  <c r="Q35" i="144"/>
  <c r="Q36" i="144"/>
  <c r="Q38" i="144"/>
  <c r="Q39" i="144"/>
  <c r="Q40" i="144"/>
  <c r="Q41" i="144"/>
  <c r="Q42" i="144"/>
  <c r="Q43" i="144"/>
  <c r="Q44" i="144"/>
  <c r="Q45" i="144"/>
  <c r="Q46" i="144"/>
  <c r="R30" i="144"/>
  <c r="S30" i="144"/>
  <c r="AH30" i="144"/>
  <c r="T30" i="144"/>
  <c r="T31" i="144"/>
  <c r="T32" i="144"/>
  <c r="T33" i="144"/>
  <c r="T34" i="144"/>
  <c r="T35" i="144"/>
  <c r="T36" i="144"/>
  <c r="T37" i="144"/>
  <c r="T38" i="144"/>
  <c r="T39" i="144"/>
  <c r="T40" i="144"/>
  <c r="T41" i="144"/>
  <c r="T42" i="144"/>
  <c r="T43" i="144"/>
  <c r="T44" i="144"/>
  <c r="T45" i="144"/>
  <c r="T46" i="144"/>
  <c r="U30" i="144"/>
  <c r="U31" i="144"/>
  <c r="U32" i="144"/>
  <c r="U33" i="144"/>
  <c r="U34" i="144"/>
  <c r="U35" i="144"/>
  <c r="U36" i="144"/>
  <c r="U37" i="144"/>
  <c r="U38" i="144"/>
  <c r="U39" i="144"/>
  <c r="U40" i="144"/>
  <c r="U41" i="144"/>
  <c r="U42" i="144"/>
  <c r="U43" i="144"/>
  <c r="U44" i="144"/>
  <c r="U45" i="144"/>
  <c r="U46" i="144"/>
  <c r="Y30" i="144"/>
  <c r="Z30" i="144"/>
  <c r="AA30" i="144"/>
  <c r="AB30" i="144"/>
  <c r="AD30" i="144"/>
  <c r="AE30" i="144"/>
  <c r="AG30" i="144"/>
  <c r="A31" i="144"/>
  <c r="B31" i="144"/>
  <c r="E31" i="144"/>
  <c r="G31" i="144"/>
  <c r="N31" i="144"/>
  <c r="O31" i="144"/>
  <c r="AF31" i="144"/>
  <c r="W52" i="144"/>
  <c r="R31" i="144"/>
  <c r="S31" i="144"/>
  <c r="AH31" i="144"/>
  <c r="Y31" i="144"/>
  <c r="Z31" i="144"/>
  <c r="AA31" i="144"/>
  <c r="AB31" i="144"/>
  <c r="AD31" i="144"/>
  <c r="AE31" i="144"/>
  <c r="AG31" i="144"/>
  <c r="B32" i="144"/>
  <c r="G32" i="144"/>
  <c r="O32" i="144"/>
  <c r="AF32" i="144"/>
  <c r="W53" i="144"/>
  <c r="S32" i="144"/>
  <c r="W32" i="144"/>
  <c r="Y32" i="144"/>
  <c r="Z32" i="144"/>
  <c r="AA32" i="144"/>
  <c r="AB32" i="144"/>
  <c r="AD32" i="144"/>
  <c r="AE32" i="144"/>
  <c r="AG32" i="144"/>
  <c r="AH32" i="144"/>
  <c r="A33" i="144"/>
  <c r="A54" i="144"/>
  <c r="E33" i="144"/>
  <c r="G33" i="144"/>
  <c r="O33" i="144"/>
  <c r="AF33" i="144"/>
  <c r="W54" i="144"/>
  <c r="N33" i="144"/>
  <c r="R33" i="144"/>
  <c r="S33" i="144"/>
  <c r="AH33" i="144"/>
  <c r="Z33" i="144"/>
  <c r="AA33" i="144"/>
  <c r="AB33" i="144"/>
  <c r="AD33" i="144"/>
  <c r="AE33" i="144"/>
  <c r="X54" i="144"/>
  <c r="AG33" i="144"/>
  <c r="A34" i="144"/>
  <c r="B34" i="144"/>
  <c r="E34" i="144"/>
  <c r="G34" i="144"/>
  <c r="AE34" i="144"/>
  <c r="N34" i="144"/>
  <c r="O34" i="144"/>
  <c r="R34" i="144"/>
  <c r="S34" i="144"/>
  <c r="AH34" i="144"/>
  <c r="V34" i="144"/>
  <c r="W34" i="144"/>
  <c r="Z34" i="144"/>
  <c r="AA34" i="144"/>
  <c r="AB34" i="144"/>
  <c r="AD34" i="144"/>
  <c r="AG34" i="144"/>
  <c r="A35" i="144"/>
  <c r="B35" i="144"/>
  <c r="E35" i="144"/>
  <c r="G35" i="144"/>
  <c r="O35" i="144"/>
  <c r="AF35" i="144"/>
  <c r="W56" i="144"/>
  <c r="N35" i="144"/>
  <c r="R35" i="144"/>
  <c r="S35" i="144"/>
  <c r="V35" i="144"/>
  <c r="W35" i="144"/>
  <c r="Y35" i="144"/>
  <c r="Z35" i="144"/>
  <c r="AA35" i="144"/>
  <c r="AB35" i="144"/>
  <c r="AD35" i="144"/>
  <c r="AE35" i="144"/>
  <c r="X56" i="144"/>
  <c r="AG35" i="144"/>
  <c r="AH35" i="144"/>
  <c r="A36" i="144"/>
  <c r="B36" i="144"/>
  <c r="E36" i="144"/>
  <c r="G36" i="144"/>
  <c r="AE36" i="144"/>
  <c r="N36" i="144"/>
  <c r="O36" i="144"/>
  <c r="R36" i="144"/>
  <c r="S36" i="144"/>
  <c r="AH36" i="144"/>
  <c r="V36" i="144"/>
  <c r="W36" i="144"/>
  <c r="Z36" i="144"/>
  <c r="Y36" i="144"/>
  <c r="AA36" i="144"/>
  <c r="AB36" i="144"/>
  <c r="AD36" i="144"/>
  <c r="AG36" i="144"/>
  <c r="A37" i="144"/>
  <c r="B37" i="144"/>
  <c r="E37" i="144"/>
  <c r="N37" i="144"/>
  <c r="R37" i="144"/>
  <c r="S37" i="144"/>
  <c r="AH37" i="144"/>
  <c r="Y37" i="144"/>
  <c r="Z37" i="144"/>
  <c r="AA37" i="144"/>
  <c r="AB37" i="144"/>
  <c r="AD37" i="144"/>
  <c r="AE37" i="144"/>
  <c r="AG37" i="144"/>
  <c r="B38" i="144"/>
  <c r="E38" i="144"/>
  <c r="G38" i="144"/>
  <c r="O38" i="144"/>
  <c r="AF38" i="144"/>
  <c r="W59" i="144"/>
  <c r="N38" i="144"/>
  <c r="R38" i="144"/>
  <c r="S38" i="144"/>
  <c r="V38" i="144"/>
  <c r="W38" i="144"/>
  <c r="Y38" i="144"/>
  <c r="Z38" i="144"/>
  <c r="AA38" i="144"/>
  <c r="AB38" i="144"/>
  <c r="AD38" i="144"/>
  <c r="AE38" i="144"/>
  <c r="AG38" i="144"/>
  <c r="AH38" i="144"/>
  <c r="A39" i="144"/>
  <c r="A60" i="144"/>
  <c r="E39" i="144"/>
  <c r="G39" i="144"/>
  <c r="AE39" i="144"/>
  <c r="N39" i="144"/>
  <c r="O39" i="144"/>
  <c r="R39" i="144"/>
  <c r="S39" i="144"/>
  <c r="AH39" i="144"/>
  <c r="V39" i="144"/>
  <c r="W39" i="144"/>
  <c r="Z39" i="144"/>
  <c r="Y39" i="144"/>
  <c r="AA39" i="144"/>
  <c r="AB39" i="144"/>
  <c r="AD39" i="144"/>
  <c r="AG39" i="144"/>
  <c r="B40" i="144"/>
  <c r="E40" i="144"/>
  <c r="G40" i="144"/>
  <c r="O40" i="144"/>
  <c r="AF40" i="144"/>
  <c r="W61" i="144"/>
  <c r="N40" i="144"/>
  <c r="R40" i="144"/>
  <c r="S40" i="144"/>
  <c r="V40" i="144"/>
  <c r="W40" i="144"/>
  <c r="Y40" i="144"/>
  <c r="Z40" i="144"/>
  <c r="AA40" i="144"/>
  <c r="AB40" i="144"/>
  <c r="AD40" i="144"/>
  <c r="AE40" i="144"/>
  <c r="AG40" i="144"/>
  <c r="AH40" i="144"/>
  <c r="A41" i="144"/>
  <c r="A62" i="144"/>
  <c r="E41" i="144"/>
  <c r="G41" i="144"/>
  <c r="AE41" i="144"/>
  <c r="N41" i="144"/>
  <c r="O41" i="144"/>
  <c r="R41" i="144"/>
  <c r="S41" i="144"/>
  <c r="AH41" i="144"/>
  <c r="V41" i="144"/>
  <c r="W41" i="144"/>
  <c r="Z41" i="144"/>
  <c r="Y41" i="144"/>
  <c r="AA41" i="144"/>
  <c r="AB41" i="144"/>
  <c r="AD41" i="144"/>
  <c r="AG41" i="144"/>
  <c r="A42" i="144"/>
  <c r="A63" i="144"/>
  <c r="B42" i="144"/>
  <c r="E42" i="144"/>
  <c r="G42" i="144"/>
  <c r="O42" i="144"/>
  <c r="AF42" i="144"/>
  <c r="W63" i="144"/>
  <c r="N42" i="144"/>
  <c r="R42" i="144"/>
  <c r="S42" i="144"/>
  <c r="V42" i="144"/>
  <c r="W42" i="144"/>
  <c r="Y42" i="144"/>
  <c r="Z42" i="144"/>
  <c r="AA42" i="144"/>
  <c r="AB42" i="144"/>
  <c r="AD42" i="144"/>
  <c r="AE42" i="144"/>
  <c r="AG42" i="144"/>
  <c r="AH42" i="144"/>
  <c r="A43" i="144"/>
  <c r="A64" i="144"/>
  <c r="E43" i="144"/>
  <c r="G43" i="144"/>
  <c r="AE43" i="144"/>
  <c r="N43" i="144"/>
  <c r="O43" i="144"/>
  <c r="R43" i="144"/>
  <c r="S43" i="144"/>
  <c r="AH43" i="144"/>
  <c r="V43" i="144"/>
  <c r="W43" i="144"/>
  <c r="Z43" i="144"/>
  <c r="Y43" i="144"/>
  <c r="AA43" i="144"/>
  <c r="AB43" i="144"/>
  <c r="AD43" i="144"/>
  <c r="AG43" i="144"/>
  <c r="B44" i="144"/>
  <c r="E44" i="144"/>
  <c r="G44" i="144"/>
  <c r="O44" i="144"/>
  <c r="AF44" i="144"/>
  <c r="W65" i="144"/>
  <c r="N44" i="144"/>
  <c r="R44" i="144"/>
  <c r="S44" i="144"/>
  <c r="V44" i="144"/>
  <c r="W44" i="144"/>
  <c r="Y44" i="144"/>
  <c r="Y45" i="144"/>
  <c r="Y46" i="144"/>
  <c r="Z44" i="144"/>
  <c r="AA44" i="144"/>
  <c r="AB44" i="144"/>
  <c r="AD44" i="144"/>
  <c r="AE44" i="144"/>
  <c r="AG44" i="144"/>
  <c r="AH44" i="144"/>
  <c r="A45" i="144"/>
  <c r="A66" i="144"/>
  <c r="E45" i="144"/>
  <c r="G45" i="144"/>
  <c r="AE45" i="144"/>
  <c r="N45" i="144"/>
  <c r="O45" i="144"/>
  <c r="R45" i="144"/>
  <c r="S45" i="144"/>
  <c r="AH45" i="144"/>
  <c r="V45" i="144"/>
  <c r="W45" i="144"/>
  <c r="Z45" i="144"/>
  <c r="AA45" i="144"/>
  <c r="AB45" i="144"/>
  <c r="AD45" i="144"/>
  <c r="AG45" i="144"/>
  <c r="C46" i="144"/>
  <c r="E46" i="144"/>
  <c r="F46" i="144"/>
  <c r="H46" i="144"/>
  <c r="I46" i="144"/>
  <c r="N46" i="144"/>
  <c r="O46" i="144"/>
  <c r="R46" i="144"/>
  <c r="S46" i="144"/>
  <c r="V46" i="144"/>
  <c r="W46" i="144"/>
  <c r="Z46" i="144"/>
  <c r="X46" i="144"/>
  <c r="AA46" i="144"/>
  <c r="AB46" i="144"/>
  <c r="AC46" i="144"/>
  <c r="AD46" i="144"/>
  <c r="B49" i="144"/>
  <c r="E49" i="144"/>
  <c r="F49" i="144"/>
  <c r="G49" i="144"/>
  <c r="I49" i="144"/>
  <c r="C49" i="144"/>
  <c r="H49" i="144"/>
  <c r="K49" i="144"/>
  <c r="K50" i="144"/>
  <c r="K51" i="144"/>
  <c r="K52" i="144"/>
  <c r="K53" i="144"/>
  <c r="K54" i="144"/>
  <c r="K55" i="144"/>
  <c r="K56" i="144"/>
  <c r="K57" i="144"/>
  <c r="K58" i="144"/>
  <c r="K59" i="144"/>
  <c r="K60" i="144"/>
  <c r="K61" i="144"/>
  <c r="K62" i="144"/>
  <c r="K63" i="144"/>
  <c r="K64" i="144"/>
  <c r="K65" i="144"/>
  <c r="K66" i="144"/>
  <c r="K67" i="144"/>
  <c r="P49" i="144"/>
  <c r="Q49" i="144"/>
  <c r="Q50" i="144"/>
  <c r="Q51" i="144"/>
  <c r="R51" i="144"/>
  <c r="Q52" i="144"/>
  <c r="Q53" i="144"/>
  <c r="Q54" i="144"/>
  <c r="Q55" i="144"/>
  <c r="Q56" i="144"/>
  <c r="Q57" i="144"/>
  <c r="Q58" i="144"/>
  <c r="Q59" i="144"/>
  <c r="R59" i="144"/>
  <c r="Q60" i="144"/>
  <c r="Q61" i="144"/>
  <c r="Q62" i="144"/>
  <c r="Q63" i="144"/>
  <c r="R63" i="144"/>
  <c r="Q64" i="144"/>
  <c r="Q65" i="144"/>
  <c r="Q66" i="144"/>
  <c r="R49" i="144"/>
  <c r="AF49" i="144"/>
  <c r="AF50" i="144"/>
  <c r="V50" i="144"/>
  <c r="AF51" i="144"/>
  <c r="V51" i="144"/>
  <c r="AF52" i="144"/>
  <c r="V52" i="144"/>
  <c r="AF53" i="144"/>
  <c r="AF54" i="144"/>
  <c r="T54" i="144"/>
  <c r="AF55" i="144"/>
  <c r="T55" i="144"/>
  <c r="AF56" i="144"/>
  <c r="T56" i="144"/>
  <c r="AF57" i="144"/>
  <c r="AF58" i="144"/>
  <c r="V58" i="144"/>
  <c r="AF59" i="144"/>
  <c r="V59" i="144"/>
  <c r="AF60" i="144"/>
  <c r="V60" i="144"/>
  <c r="AF61" i="144"/>
  <c r="AF62" i="144"/>
  <c r="V62" i="144"/>
  <c r="AF63" i="144"/>
  <c r="V63" i="144"/>
  <c r="AF64" i="144"/>
  <c r="V64" i="144"/>
  <c r="AF65" i="144"/>
  <c r="AF66" i="144"/>
  <c r="V66" i="144"/>
  <c r="T49" i="144"/>
  <c r="U49" i="144"/>
  <c r="Y49" i="144"/>
  <c r="AG49" i="144"/>
  <c r="AG50" i="144"/>
  <c r="AG51" i="144"/>
  <c r="AG52" i="144"/>
  <c r="Z52" i="144"/>
  <c r="AA52" i="144"/>
  <c r="AC52" i="144"/>
  <c r="AG53" i="144"/>
  <c r="AG54" i="144"/>
  <c r="AG55" i="144"/>
  <c r="AG56" i="144"/>
  <c r="Z56" i="144"/>
  <c r="AA56" i="144"/>
  <c r="AC56" i="144"/>
  <c r="AG57" i="144"/>
  <c r="AG58" i="144"/>
  <c r="AG59" i="144"/>
  <c r="AG60" i="144"/>
  <c r="AG61" i="144"/>
  <c r="AG62" i="144"/>
  <c r="AG63" i="144"/>
  <c r="AG64" i="144"/>
  <c r="AG65" i="144"/>
  <c r="AG66" i="144"/>
  <c r="Z49" i="144"/>
  <c r="AA49" i="144"/>
  <c r="AC49" i="144"/>
  <c r="E50" i="144"/>
  <c r="F50" i="144"/>
  <c r="G50" i="144"/>
  <c r="I50" i="144"/>
  <c r="E51" i="144"/>
  <c r="F51" i="144"/>
  <c r="G51" i="144"/>
  <c r="E52" i="144"/>
  <c r="F52" i="144"/>
  <c r="G52" i="144"/>
  <c r="I52" i="144"/>
  <c r="C52" i="144"/>
  <c r="E53" i="144"/>
  <c r="F53" i="144"/>
  <c r="G53" i="144"/>
  <c r="E54" i="144"/>
  <c r="F54" i="144"/>
  <c r="G54" i="144"/>
  <c r="I54" i="144"/>
  <c r="E55" i="144"/>
  <c r="F55" i="144"/>
  <c r="G55" i="144"/>
  <c r="E56" i="144"/>
  <c r="F56" i="144"/>
  <c r="G56" i="144"/>
  <c r="I56" i="144"/>
  <c r="E58" i="144"/>
  <c r="F58" i="144"/>
  <c r="G58" i="144"/>
  <c r="I58" i="144"/>
  <c r="E59" i="144"/>
  <c r="F59" i="144"/>
  <c r="G59" i="144"/>
  <c r="J59" i="144"/>
  <c r="E60" i="144"/>
  <c r="F60" i="144"/>
  <c r="G60" i="144"/>
  <c r="I60" i="144"/>
  <c r="E61" i="144"/>
  <c r="F61" i="144"/>
  <c r="G61" i="144"/>
  <c r="J61" i="144"/>
  <c r="E62" i="144"/>
  <c r="F62" i="144"/>
  <c r="G62" i="144"/>
  <c r="I62" i="144"/>
  <c r="E64" i="144"/>
  <c r="F64" i="144"/>
  <c r="G64" i="144"/>
  <c r="I64" i="144"/>
  <c r="E65" i="144"/>
  <c r="F65" i="144"/>
  <c r="G65" i="144"/>
  <c r="J65" i="144"/>
  <c r="E66" i="144"/>
  <c r="F66" i="144"/>
  <c r="G66" i="144"/>
  <c r="I66" i="144"/>
  <c r="Z50" i="144"/>
  <c r="AA50" i="144"/>
  <c r="AC50" i="144"/>
  <c r="Z51" i="144"/>
  <c r="AA51" i="144"/>
  <c r="AC51" i="144"/>
  <c r="T51" i="144"/>
  <c r="U51" i="144"/>
  <c r="X51" i="144"/>
  <c r="Y51" i="144"/>
  <c r="U52" i="144"/>
  <c r="X52" i="144"/>
  <c r="Y52" i="144"/>
  <c r="Z53" i="144"/>
  <c r="AA53" i="144"/>
  <c r="AC53" i="144"/>
  <c r="Z54" i="144"/>
  <c r="AA54" i="144"/>
  <c r="AC54" i="144"/>
  <c r="U54" i="144"/>
  <c r="V54" i="144"/>
  <c r="Z55" i="144"/>
  <c r="AA55" i="144"/>
  <c r="AC55" i="144"/>
  <c r="Z57" i="144"/>
  <c r="AA57" i="144"/>
  <c r="AC57" i="144"/>
  <c r="Z58" i="144"/>
  <c r="AA58" i="144"/>
  <c r="AC58" i="144"/>
  <c r="T58" i="144"/>
  <c r="U58" i="144"/>
  <c r="X58" i="144"/>
  <c r="Y58" i="144"/>
  <c r="Z59" i="144"/>
  <c r="AA59" i="144"/>
  <c r="Z60" i="144"/>
  <c r="AA60" i="144"/>
  <c r="AC60" i="144"/>
  <c r="Z61" i="144"/>
  <c r="AA61" i="144"/>
  <c r="Z62" i="144"/>
  <c r="AA62" i="144"/>
  <c r="AC62" i="144"/>
  <c r="Z63" i="144"/>
  <c r="AA63" i="144"/>
  <c r="Z64" i="144"/>
  <c r="AA64" i="144"/>
  <c r="AC64" i="144"/>
  <c r="Z65" i="144"/>
  <c r="AA65" i="144"/>
  <c r="Z66" i="144"/>
  <c r="AA66" i="144"/>
  <c r="AC66" i="144"/>
  <c r="AD49" i="144"/>
  <c r="AE49" i="144"/>
  <c r="H50" i="144"/>
  <c r="P50" i="144"/>
  <c r="R50" i="144"/>
  <c r="T50" i="144"/>
  <c r="U50" i="144"/>
  <c r="AD50" i="144"/>
  <c r="AE50" i="144"/>
  <c r="B51" i="144"/>
  <c r="H51" i="144"/>
  <c r="P51" i="144"/>
  <c r="AD51" i="144"/>
  <c r="AE51" i="144"/>
  <c r="A52" i="144"/>
  <c r="B52" i="144"/>
  <c r="H52" i="144"/>
  <c r="P52" i="144"/>
  <c r="R52" i="144"/>
  <c r="AD52" i="144"/>
  <c r="AE52" i="144"/>
  <c r="B53" i="144"/>
  <c r="H53" i="144"/>
  <c r="P53" i="144"/>
  <c r="R53" i="144"/>
  <c r="T53" i="144"/>
  <c r="U53" i="144"/>
  <c r="V53" i="144"/>
  <c r="X53" i="144"/>
  <c r="Y53" i="144"/>
  <c r="AD53" i="144"/>
  <c r="AE53" i="144"/>
  <c r="H54" i="144"/>
  <c r="P54" i="144"/>
  <c r="R54" i="144"/>
  <c r="AD54" i="144"/>
  <c r="A55" i="144"/>
  <c r="B55" i="144"/>
  <c r="H55" i="144"/>
  <c r="P55" i="144"/>
  <c r="R55" i="144"/>
  <c r="U55" i="144"/>
  <c r="V55" i="144"/>
  <c r="AD55" i="144"/>
  <c r="A56" i="144"/>
  <c r="B56" i="144"/>
  <c r="H56" i="144"/>
  <c r="P56" i="144"/>
  <c r="P57" i="144"/>
  <c r="P58" i="144"/>
  <c r="P59" i="144"/>
  <c r="P60" i="144"/>
  <c r="P61" i="144"/>
  <c r="P62" i="144"/>
  <c r="P63" i="144"/>
  <c r="P64" i="144"/>
  <c r="P65" i="144"/>
  <c r="P66" i="144"/>
  <c r="P67" i="144"/>
  <c r="R56" i="144"/>
  <c r="U56" i="144"/>
  <c r="AD56" i="144"/>
  <c r="AE56" i="144"/>
  <c r="A57" i="144"/>
  <c r="B57" i="144"/>
  <c r="H57" i="144"/>
  <c r="R57" i="144"/>
  <c r="T57" i="144"/>
  <c r="U57" i="144"/>
  <c r="V57" i="144"/>
  <c r="AD57" i="144"/>
  <c r="A58" i="144"/>
  <c r="B58" i="144"/>
  <c r="H58" i="144"/>
  <c r="R58" i="144"/>
  <c r="AD58" i="144"/>
  <c r="AE58" i="144"/>
  <c r="B59" i="144"/>
  <c r="H59" i="144"/>
  <c r="T59" i="144"/>
  <c r="U59" i="144"/>
  <c r="X59" i="144"/>
  <c r="Y59" i="144"/>
  <c r="AC59" i="144"/>
  <c r="AD59" i="144"/>
  <c r="AE59" i="144"/>
  <c r="H60" i="144"/>
  <c r="R60" i="144"/>
  <c r="U60" i="144"/>
  <c r="AD60" i="144"/>
  <c r="AE60" i="144"/>
  <c r="B61" i="144"/>
  <c r="H61" i="144"/>
  <c r="R61" i="144"/>
  <c r="T61" i="144"/>
  <c r="U61" i="144"/>
  <c r="V61" i="144"/>
  <c r="X61" i="144"/>
  <c r="Y61" i="144"/>
  <c r="AC61" i="144"/>
  <c r="AD61" i="144"/>
  <c r="AE61" i="144"/>
  <c r="H62" i="144"/>
  <c r="R62" i="144"/>
  <c r="T62" i="144"/>
  <c r="U62" i="144"/>
  <c r="AD62" i="144"/>
  <c r="AE62" i="144"/>
  <c r="B63" i="144"/>
  <c r="H63" i="144"/>
  <c r="T63" i="144"/>
  <c r="U63" i="144"/>
  <c r="X63" i="144"/>
  <c r="Y63" i="144"/>
  <c r="AC63" i="144"/>
  <c r="AD63" i="144"/>
  <c r="AE63" i="144"/>
  <c r="H64" i="144"/>
  <c r="R64" i="144"/>
  <c r="U64" i="144"/>
  <c r="AD64" i="144"/>
  <c r="AE64" i="144"/>
  <c r="B65" i="144"/>
  <c r="H65" i="144"/>
  <c r="R65" i="144"/>
  <c r="T65" i="144"/>
  <c r="U65" i="144"/>
  <c r="V65" i="144"/>
  <c r="X65" i="144"/>
  <c r="Y65" i="144"/>
  <c r="AC65" i="144"/>
  <c r="AD65" i="144"/>
  <c r="AE65" i="144"/>
  <c r="H66" i="144"/>
  <c r="R66" i="144"/>
  <c r="T66" i="144"/>
  <c r="U66" i="144"/>
  <c r="AD66" i="144"/>
  <c r="AE66" i="144"/>
  <c r="L67" i="144"/>
  <c r="M67" i="144"/>
  <c r="N67" i="144"/>
  <c r="O67" i="144"/>
  <c r="Q67" i="144"/>
  <c r="S67" i="144"/>
  <c r="O68" i="144"/>
  <c r="AD67" i="144"/>
  <c r="AF67" i="144"/>
  <c r="AG67" i="144"/>
  <c r="B1" i="273"/>
  <c r="AE1" i="273"/>
  <c r="B2" i="273"/>
  <c r="E7" i="273"/>
  <c r="E8" i="273"/>
  <c r="E9" i="273"/>
  <c r="E10" i="273"/>
  <c r="E11" i="273"/>
  <c r="E12" i="273"/>
  <c r="E13" i="273"/>
  <c r="E14" i="273"/>
  <c r="E15" i="273"/>
  <c r="E16" i="273"/>
  <c r="E17" i="273"/>
  <c r="E18" i="273"/>
  <c r="E19" i="273"/>
  <c r="E20" i="273"/>
  <c r="E21" i="273"/>
  <c r="E25" i="273"/>
  <c r="D2" i="273"/>
  <c r="F7" i="273"/>
  <c r="F8" i="273"/>
  <c r="F9" i="273"/>
  <c r="F10" i="273"/>
  <c r="F11" i="273"/>
  <c r="F12" i="273"/>
  <c r="F13" i="273"/>
  <c r="F14" i="273"/>
  <c r="F15" i="273"/>
  <c r="F16" i="273"/>
  <c r="F17" i="273"/>
  <c r="F18" i="273"/>
  <c r="F19" i="273"/>
  <c r="F20" i="273"/>
  <c r="F21" i="273"/>
  <c r="F2" i="273"/>
  <c r="G2" i="273"/>
  <c r="P2" i="273"/>
  <c r="V2" i="273"/>
  <c r="AE2" i="273"/>
  <c r="L28" i="273"/>
  <c r="L29" i="273"/>
  <c r="L30" i="273"/>
  <c r="L31" i="273"/>
  <c r="L32" i="273"/>
  <c r="L33" i="273"/>
  <c r="L34" i="273"/>
  <c r="L35" i="273"/>
  <c r="L36" i="273"/>
  <c r="L37" i="273"/>
  <c r="L38" i="273"/>
  <c r="L39" i="273"/>
  <c r="L40" i="273"/>
  <c r="L41" i="273"/>
  <c r="L42" i="273"/>
  <c r="L43" i="273"/>
  <c r="L44" i="273"/>
  <c r="L45" i="273"/>
  <c r="K29" i="273"/>
  <c r="K31" i="273"/>
  <c r="K33" i="273"/>
  <c r="K35" i="273"/>
  <c r="K37" i="273"/>
  <c r="K39" i="273"/>
  <c r="K41" i="273"/>
  <c r="K43" i="273"/>
  <c r="K45" i="273"/>
  <c r="F3" i="273"/>
  <c r="G3" i="273"/>
  <c r="P3" i="273"/>
  <c r="V3" i="273"/>
  <c r="AE3" i="273"/>
  <c r="P4" i="273"/>
  <c r="V4" i="273"/>
  <c r="A7" i="273"/>
  <c r="B7" i="273"/>
  <c r="AG7" i="273"/>
  <c r="C7" i="273"/>
  <c r="D7" i="273"/>
  <c r="X7" i="273"/>
  <c r="G7" i="273"/>
  <c r="Y7" i="273"/>
  <c r="I7" i="273"/>
  <c r="J7" i="273"/>
  <c r="K7" i="273"/>
  <c r="M7" i="273"/>
  <c r="N7" i="273"/>
  <c r="O7" i="273"/>
  <c r="Q7" i="273"/>
  <c r="R7" i="273"/>
  <c r="AD7" i="273"/>
  <c r="S7" i="273"/>
  <c r="T7" i="273"/>
  <c r="U7" i="273"/>
  <c r="AA7" i="273"/>
  <c r="V7" i="273"/>
  <c r="W7" i="273"/>
  <c r="AE7" i="273"/>
  <c r="A8" i="273"/>
  <c r="B8" i="273"/>
  <c r="C8" i="273"/>
  <c r="D8" i="273"/>
  <c r="X8" i="273"/>
  <c r="G8" i="273"/>
  <c r="H8" i="273"/>
  <c r="Y8" i="273"/>
  <c r="I8" i="273"/>
  <c r="L8" i="273"/>
  <c r="M8" i="273"/>
  <c r="P8" i="273"/>
  <c r="Q8" i="273"/>
  <c r="S8" i="273"/>
  <c r="U8" i="273"/>
  <c r="V8" i="273"/>
  <c r="AG8" i="273"/>
  <c r="A9" i="273"/>
  <c r="B9" i="273"/>
  <c r="AG9" i="273"/>
  <c r="C9" i="273"/>
  <c r="D9" i="273"/>
  <c r="P9" i="273"/>
  <c r="AC9" i="273"/>
  <c r="G9" i="273"/>
  <c r="H9" i="273"/>
  <c r="Y9" i="273"/>
  <c r="K9" i="273"/>
  <c r="L9" i="273"/>
  <c r="O9" i="273"/>
  <c r="S9" i="273"/>
  <c r="T9" i="273"/>
  <c r="U9" i="273"/>
  <c r="AA9" i="273"/>
  <c r="X9" i="273"/>
  <c r="R9" i="273"/>
  <c r="AB9" i="273"/>
  <c r="AE9" i="273"/>
  <c r="A10" i="273"/>
  <c r="B10" i="273"/>
  <c r="C10" i="273"/>
  <c r="D10" i="273"/>
  <c r="X10" i="273"/>
  <c r="G10" i="273"/>
  <c r="H10" i="273"/>
  <c r="Y10" i="273"/>
  <c r="J10" i="273"/>
  <c r="L10" i="273"/>
  <c r="N10" i="273"/>
  <c r="P10" i="273"/>
  <c r="R10" i="273"/>
  <c r="AD10" i="273"/>
  <c r="S10" i="273"/>
  <c r="U10" i="273"/>
  <c r="V10" i="273"/>
  <c r="W10" i="273"/>
  <c r="AE10" i="273"/>
  <c r="AG10" i="273"/>
  <c r="A11" i="273"/>
  <c r="B11" i="273"/>
  <c r="C11" i="273"/>
  <c r="D11" i="273"/>
  <c r="X11" i="273"/>
  <c r="G11" i="273"/>
  <c r="H11" i="273"/>
  <c r="I11" i="273"/>
  <c r="J11" i="273"/>
  <c r="K11" i="273"/>
  <c r="M11" i="273"/>
  <c r="N11" i="273"/>
  <c r="O11" i="273"/>
  <c r="Q11" i="273"/>
  <c r="R11" i="273"/>
  <c r="S11" i="273"/>
  <c r="T11" i="273"/>
  <c r="U11" i="273"/>
  <c r="AA11" i="273"/>
  <c r="W11" i="273"/>
  <c r="Y11" i="273"/>
  <c r="L11" i="273"/>
  <c r="Z11" i="273"/>
  <c r="P11" i="273"/>
  <c r="AD11" i="273"/>
  <c r="AE11" i="273"/>
  <c r="AG11" i="273"/>
  <c r="A12" i="273"/>
  <c r="B12" i="273"/>
  <c r="C12" i="273"/>
  <c r="D12" i="273"/>
  <c r="X12" i="273"/>
  <c r="G12" i="273"/>
  <c r="H12" i="273"/>
  <c r="Y12" i="273"/>
  <c r="I12" i="273"/>
  <c r="J12" i="273"/>
  <c r="K12" i="273"/>
  <c r="L12" i="273"/>
  <c r="M12" i="273"/>
  <c r="N12" i="273"/>
  <c r="O12" i="273"/>
  <c r="P12" i="273"/>
  <c r="Q12" i="273"/>
  <c r="R12" i="273"/>
  <c r="AD12" i="273"/>
  <c r="S12" i="273"/>
  <c r="U12" i="273"/>
  <c r="V12" i="273"/>
  <c r="W12" i="273"/>
  <c r="AE12" i="273"/>
  <c r="AG12" i="273"/>
  <c r="A13" i="273"/>
  <c r="B13" i="273"/>
  <c r="AG13" i="273"/>
  <c r="C13" i="273"/>
  <c r="D13" i="273"/>
  <c r="AC13" i="273"/>
  <c r="G13" i="273"/>
  <c r="Y13" i="273"/>
  <c r="I13" i="273"/>
  <c r="J13" i="273"/>
  <c r="K13" i="273"/>
  <c r="M13" i="273"/>
  <c r="N13" i="273"/>
  <c r="O13" i="273"/>
  <c r="Q13" i="273"/>
  <c r="R13" i="273"/>
  <c r="AD13" i="273"/>
  <c r="S13" i="273"/>
  <c r="T13" i="273"/>
  <c r="V13" i="273"/>
  <c r="AB13" i="273"/>
  <c r="AE13" i="273"/>
  <c r="A14" i="273"/>
  <c r="B14" i="273"/>
  <c r="C14" i="273"/>
  <c r="D14" i="273"/>
  <c r="X14" i="273"/>
  <c r="G14" i="273"/>
  <c r="H14" i="273"/>
  <c r="Y14" i="273"/>
  <c r="K14" i="273"/>
  <c r="L14" i="273"/>
  <c r="O14" i="273"/>
  <c r="P14" i="273"/>
  <c r="S14" i="273"/>
  <c r="T14" i="273"/>
  <c r="AA14" i="273"/>
  <c r="U14" i="273"/>
  <c r="AG14" i="273"/>
  <c r="A15" i="273"/>
  <c r="B15" i="273"/>
  <c r="C15" i="273"/>
  <c r="D15" i="273"/>
  <c r="X15" i="273"/>
  <c r="G15" i="273"/>
  <c r="H15" i="273"/>
  <c r="Y15" i="273"/>
  <c r="J15" i="273"/>
  <c r="K15" i="273"/>
  <c r="N15" i="273"/>
  <c r="O15" i="273"/>
  <c r="P15" i="273"/>
  <c r="R15" i="273"/>
  <c r="AD15" i="273"/>
  <c r="S15" i="273"/>
  <c r="T15" i="273"/>
  <c r="AA15" i="273"/>
  <c r="U15" i="273"/>
  <c r="W15" i="273"/>
  <c r="AE15" i="273"/>
  <c r="AG15" i="273"/>
  <c r="A16" i="273"/>
  <c r="B16" i="273"/>
  <c r="C16" i="273"/>
  <c r="D16" i="273"/>
  <c r="X16" i="273"/>
  <c r="G16" i="273"/>
  <c r="H16" i="273"/>
  <c r="Y16" i="273"/>
  <c r="I16" i="273"/>
  <c r="J16" i="273"/>
  <c r="L16" i="273"/>
  <c r="M16" i="273"/>
  <c r="N16" i="273"/>
  <c r="P16" i="273"/>
  <c r="Q16" i="273"/>
  <c r="R16" i="273"/>
  <c r="S16" i="273"/>
  <c r="U16" i="273"/>
  <c r="V16" i="273"/>
  <c r="W16" i="273"/>
  <c r="AE16" i="273"/>
  <c r="AG16" i="273"/>
  <c r="A17" i="273"/>
  <c r="B17" i="273"/>
  <c r="AG17" i="273"/>
  <c r="C17" i="273"/>
  <c r="D17" i="273"/>
  <c r="P17" i="273"/>
  <c r="AC17" i="273"/>
  <c r="G17" i="273"/>
  <c r="H17" i="273"/>
  <c r="Y17" i="273"/>
  <c r="I17" i="273"/>
  <c r="K17" i="273"/>
  <c r="L17" i="273"/>
  <c r="M17" i="273"/>
  <c r="O17" i="273"/>
  <c r="Q17" i="273"/>
  <c r="S17" i="273"/>
  <c r="T17" i="273"/>
  <c r="U17" i="273"/>
  <c r="AA17" i="273"/>
  <c r="V17" i="273"/>
  <c r="AB17" i="273"/>
  <c r="AE17" i="273"/>
  <c r="A18" i="273"/>
  <c r="B18" i="273"/>
  <c r="C18" i="273"/>
  <c r="D18" i="273"/>
  <c r="AC18" i="273"/>
  <c r="G18" i="273"/>
  <c r="Y18" i="273"/>
  <c r="I18" i="273"/>
  <c r="J18" i="273"/>
  <c r="K18" i="273"/>
  <c r="M18" i="273"/>
  <c r="N18" i="273"/>
  <c r="O18" i="273"/>
  <c r="Q18" i="273"/>
  <c r="R18" i="273"/>
  <c r="AD18" i="273"/>
  <c r="S18" i="273"/>
  <c r="T18" i="273"/>
  <c r="AA18" i="273"/>
  <c r="V18" i="273"/>
  <c r="W18" i="273"/>
  <c r="AB18" i="273"/>
  <c r="AE18" i="273"/>
  <c r="AG18" i="273"/>
  <c r="A19" i="273"/>
  <c r="B19" i="273"/>
  <c r="C19" i="273"/>
  <c r="D19" i="273"/>
  <c r="X19" i="273"/>
  <c r="G19" i="273"/>
  <c r="H19" i="273"/>
  <c r="Y19" i="273"/>
  <c r="I19" i="273"/>
  <c r="J19" i="273"/>
  <c r="K19" i="273"/>
  <c r="L19" i="273"/>
  <c r="M19" i="273"/>
  <c r="N19" i="273"/>
  <c r="O19" i="273"/>
  <c r="P19" i="273"/>
  <c r="Q19" i="273"/>
  <c r="R19" i="273"/>
  <c r="AD19" i="273"/>
  <c r="S19" i="273"/>
  <c r="T19" i="273"/>
  <c r="U19" i="273"/>
  <c r="AA19" i="273"/>
  <c r="V19" i="273"/>
  <c r="AE19" i="273"/>
  <c r="AG19" i="273"/>
  <c r="A20" i="273"/>
  <c r="B20" i="273"/>
  <c r="C20" i="273"/>
  <c r="D20" i="273"/>
  <c r="X20" i="273"/>
  <c r="G20" i="273"/>
  <c r="Y20" i="273"/>
  <c r="I20" i="273"/>
  <c r="J20" i="273"/>
  <c r="K20" i="273"/>
  <c r="M20" i="273"/>
  <c r="N20" i="273"/>
  <c r="O20" i="273"/>
  <c r="Q20" i="273"/>
  <c r="R20" i="273"/>
  <c r="AD20" i="273"/>
  <c r="S20" i="273"/>
  <c r="T20" i="273"/>
  <c r="V20" i="273"/>
  <c r="W20" i="273"/>
  <c r="AA20" i="273"/>
  <c r="AG20" i="273"/>
  <c r="A21" i="273"/>
  <c r="B21" i="273"/>
  <c r="AG21" i="273"/>
  <c r="C21" i="273"/>
  <c r="D21" i="273"/>
  <c r="P21" i="273"/>
  <c r="AC21" i="273"/>
  <c r="G21" i="273"/>
  <c r="H21" i="273"/>
  <c r="Y21" i="273"/>
  <c r="J21" i="273"/>
  <c r="K21" i="273"/>
  <c r="L21" i="273"/>
  <c r="N21" i="273"/>
  <c r="O21" i="273"/>
  <c r="R21" i="273"/>
  <c r="AD21" i="273"/>
  <c r="S21" i="273"/>
  <c r="T21" i="273"/>
  <c r="U21" i="273"/>
  <c r="AA21" i="273"/>
  <c r="W21" i="273"/>
  <c r="AB21" i="273"/>
  <c r="AE21" i="273"/>
  <c r="A28" i="273"/>
  <c r="A49" i="273"/>
  <c r="AP49" i="273"/>
  <c r="B28" i="273"/>
  <c r="AJ28" i="273"/>
  <c r="C28" i="273"/>
  <c r="D28" i="273"/>
  <c r="E28" i="273"/>
  <c r="F28" i="273"/>
  <c r="V28" i="273"/>
  <c r="AA28" i="273"/>
  <c r="G28" i="273"/>
  <c r="H28" i="273"/>
  <c r="I28" i="273"/>
  <c r="AF49" i="273"/>
  <c r="H29" i="273"/>
  <c r="AF50" i="273"/>
  <c r="H30" i="273"/>
  <c r="AF51" i="273"/>
  <c r="H31" i="273"/>
  <c r="AF52" i="273"/>
  <c r="H32" i="273"/>
  <c r="AF53" i="273"/>
  <c r="H33" i="273"/>
  <c r="I33" i="273"/>
  <c r="AF54" i="273"/>
  <c r="H34" i="273"/>
  <c r="I34" i="273"/>
  <c r="AF55" i="273"/>
  <c r="H35" i="273"/>
  <c r="AF56" i="273"/>
  <c r="H36" i="273"/>
  <c r="AF57" i="273"/>
  <c r="H37" i="273"/>
  <c r="AF58" i="273"/>
  <c r="H38" i="273"/>
  <c r="AF59" i="273"/>
  <c r="H39" i="273"/>
  <c r="AF60" i="273"/>
  <c r="H40" i="273"/>
  <c r="I40" i="273"/>
  <c r="AF61" i="273"/>
  <c r="H41" i="273"/>
  <c r="AF62" i="273"/>
  <c r="H42" i="273"/>
  <c r="AF63" i="273"/>
  <c r="H43" i="273"/>
  <c r="AF64" i="273"/>
  <c r="H44" i="273"/>
  <c r="AF65" i="273"/>
  <c r="H45" i="273"/>
  <c r="I45" i="273"/>
  <c r="AF66" i="273"/>
  <c r="T49" i="273"/>
  <c r="M28" i="273"/>
  <c r="N28" i="273"/>
  <c r="O28" i="273"/>
  <c r="Q28" i="273"/>
  <c r="R28" i="273"/>
  <c r="S28" i="273"/>
  <c r="U28" i="273"/>
  <c r="W28" i="273"/>
  <c r="X28" i="273"/>
  <c r="AH28" i="273"/>
  <c r="Y29" i="273"/>
  <c r="Y30" i="273"/>
  <c r="Y31" i="273"/>
  <c r="Y32" i="273"/>
  <c r="Y35" i="273"/>
  <c r="Y36" i="273"/>
  <c r="Y37" i="273"/>
  <c r="Y38" i="273"/>
  <c r="Y39" i="273"/>
  <c r="B49" i="273"/>
  <c r="AO49" i="273"/>
  <c r="B34" i="273"/>
  <c r="B55" i="273"/>
  <c r="AO55" i="273"/>
  <c r="B29" i="273"/>
  <c r="B50" i="273"/>
  <c r="AO50" i="273"/>
  <c r="B33" i="273"/>
  <c r="B54" i="273"/>
  <c r="AO54" i="273"/>
  <c r="A34" i="273"/>
  <c r="A55" i="273"/>
  <c r="AP55" i="273"/>
  <c r="A29" i="273"/>
  <c r="A50" i="273"/>
  <c r="AP50" i="273"/>
  <c r="A33" i="273"/>
  <c r="A54" i="273"/>
  <c r="AP54" i="273"/>
  <c r="C29" i="273"/>
  <c r="D29" i="273"/>
  <c r="E29" i="273"/>
  <c r="F29" i="273"/>
  <c r="AA29" i="273"/>
  <c r="I29" i="273"/>
  <c r="J29" i="273"/>
  <c r="M29" i="273"/>
  <c r="N29" i="273"/>
  <c r="O29" i="273"/>
  <c r="P29" i="273"/>
  <c r="Q29" i="273"/>
  <c r="R29" i="273"/>
  <c r="S29" i="273"/>
  <c r="AH29" i="273"/>
  <c r="T29" i="273"/>
  <c r="U29" i="273"/>
  <c r="V29" i="273"/>
  <c r="W29" i="273"/>
  <c r="Z29" i="273"/>
  <c r="AI29" i="273"/>
  <c r="X29" i="273"/>
  <c r="AB29" i="273"/>
  <c r="AJ29" i="273"/>
  <c r="AL29" i="273"/>
  <c r="B32" i="273"/>
  <c r="B53" i="273"/>
  <c r="AO53" i="273"/>
  <c r="B31" i="273"/>
  <c r="B52" i="273"/>
  <c r="AO52" i="273"/>
  <c r="A32" i="273"/>
  <c r="A53" i="273"/>
  <c r="AP53" i="273"/>
  <c r="A31" i="273"/>
  <c r="A52" i="273"/>
  <c r="AP52" i="273"/>
  <c r="A30" i="273"/>
  <c r="B30" i="273"/>
  <c r="AJ30" i="273"/>
  <c r="C30" i="273"/>
  <c r="D30" i="273"/>
  <c r="E30" i="273"/>
  <c r="F30" i="273"/>
  <c r="AA30" i="273"/>
  <c r="I30" i="273"/>
  <c r="J30" i="273"/>
  <c r="M30" i="273"/>
  <c r="N30" i="273"/>
  <c r="O30" i="273"/>
  <c r="P30" i="273"/>
  <c r="AL30" i="273"/>
  <c r="Q30" i="273"/>
  <c r="R30" i="273"/>
  <c r="S30" i="273"/>
  <c r="AH30" i="273"/>
  <c r="T30" i="273"/>
  <c r="U30" i="273"/>
  <c r="V30" i="273"/>
  <c r="W30" i="273"/>
  <c r="X30" i="273"/>
  <c r="AG30" i="273"/>
  <c r="B36" i="273"/>
  <c r="B57" i="273"/>
  <c r="AO57" i="273"/>
  <c r="B37" i="273"/>
  <c r="B58" i="273"/>
  <c r="AO58" i="273"/>
  <c r="A36" i="273"/>
  <c r="A57" i="273"/>
  <c r="AP57" i="273"/>
  <c r="A37" i="273"/>
  <c r="A58" i="273"/>
  <c r="AP58" i="273"/>
  <c r="C31" i="273"/>
  <c r="E31" i="273"/>
  <c r="F31" i="273"/>
  <c r="AC31" i="273"/>
  <c r="G31" i="273"/>
  <c r="I31" i="273"/>
  <c r="J31" i="273"/>
  <c r="N31" i="273"/>
  <c r="O31" i="273"/>
  <c r="P31" i="273"/>
  <c r="AL31" i="273"/>
  <c r="R31" i="273"/>
  <c r="S31" i="273"/>
  <c r="AH31" i="273"/>
  <c r="T31" i="273"/>
  <c r="V31" i="273"/>
  <c r="W31" i="273"/>
  <c r="X31" i="273"/>
  <c r="AE31" i="273"/>
  <c r="AJ31" i="273"/>
  <c r="B38" i="273"/>
  <c r="B59" i="273"/>
  <c r="AO59" i="273"/>
  <c r="B35" i="273"/>
  <c r="B56" i="273"/>
  <c r="AO56" i="273"/>
  <c r="A38" i="273"/>
  <c r="A59" i="273"/>
  <c r="AP59" i="273"/>
  <c r="A35" i="273"/>
  <c r="A56" i="273"/>
  <c r="AP56" i="273"/>
  <c r="C32" i="273"/>
  <c r="D32" i="273"/>
  <c r="F32" i="273"/>
  <c r="AA32" i="273"/>
  <c r="G32" i="273"/>
  <c r="AE32" i="273"/>
  <c r="I32" i="273"/>
  <c r="J32" i="273"/>
  <c r="M32" i="273"/>
  <c r="O32" i="273"/>
  <c r="P32" i="273"/>
  <c r="Q32" i="273"/>
  <c r="S32" i="273"/>
  <c r="T32" i="273"/>
  <c r="U32" i="273"/>
  <c r="W32" i="273"/>
  <c r="X32" i="273"/>
  <c r="AC32" i="273"/>
  <c r="AH32" i="273"/>
  <c r="AJ32" i="273"/>
  <c r="AL32" i="273"/>
  <c r="C33" i="273"/>
  <c r="D33" i="273"/>
  <c r="E33" i="273"/>
  <c r="F33" i="273"/>
  <c r="V33" i="273"/>
  <c r="AA33" i="273"/>
  <c r="G33" i="273"/>
  <c r="AE33" i="273"/>
  <c r="J33" i="273"/>
  <c r="M33" i="273"/>
  <c r="N33" i="273"/>
  <c r="O33" i="273"/>
  <c r="P33" i="273"/>
  <c r="AL33" i="273"/>
  <c r="Q33" i="273"/>
  <c r="R33" i="273"/>
  <c r="S33" i="273"/>
  <c r="T33" i="273"/>
  <c r="U33" i="273"/>
  <c r="W33" i="273"/>
  <c r="X33" i="273"/>
  <c r="AH33" i="273"/>
  <c r="AJ33" i="273"/>
  <c r="C34" i="273"/>
  <c r="D34" i="273"/>
  <c r="E34" i="273"/>
  <c r="F34" i="273"/>
  <c r="V34" i="273"/>
  <c r="AA34" i="273"/>
  <c r="G34" i="273"/>
  <c r="AE34" i="273"/>
  <c r="J34" i="273"/>
  <c r="M34" i="273"/>
  <c r="N34" i="273"/>
  <c r="O34" i="273"/>
  <c r="P34" i="273"/>
  <c r="Q34" i="273"/>
  <c r="R34" i="273"/>
  <c r="S34" i="273"/>
  <c r="T34" i="273"/>
  <c r="AH34" i="273"/>
  <c r="U34" i="273"/>
  <c r="W34" i="273"/>
  <c r="X34" i="273"/>
  <c r="AC34" i="273"/>
  <c r="AG34" i="273"/>
  <c r="AJ34" i="273"/>
  <c r="AL34" i="273"/>
  <c r="B51" i="273"/>
  <c r="AO51" i="273"/>
  <c r="B39" i="273"/>
  <c r="B60" i="273"/>
  <c r="AO60" i="273"/>
  <c r="A51" i="273"/>
  <c r="AP51" i="273"/>
  <c r="A39" i="273"/>
  <c r="A60" i="273"/>
  <c r="AP60" i="273"/>
  <c r="C35" i="273"/>
  <c r="D35" i="273"/>
  <c r="E35" i="273"/>
  <c r="F35" i="273"/>
  <c r="V35" i="273"/>
  <c r="AA35" i="273"/>
  <c r="G35" i="273"/>
  <c r="I35" i="273"/>
  <c r="J35" i="273"/>
  <c r="M35" i="273"/>
  <c r="N35" i="273"/>
  <c r="O35" i="273"/>
  <c r="P35" i="273"/>
  <c r="AL35" i="273"/>
  <c r="Q35" i="273"/>
  <c r="R35" i="273"/>
  <c r="S35" i="273"/>
  <c r="T35" i="273"/>
  <c r="AH35" i="273"/>
  <c r="U35" i="273"/>
  <c r="W35" i="273"/>
  <c r="X35" i="273"/>
  <c r="AE35" i="273"/>
  <c r="AG35" i="273"/>
  <c r="AJ35" i="273"/>
  <c r="C36" i="273"/>
  <c r="D36" i="273"/>
  <c r="E36" i="273"/>
  <c r="F36" i="273"/>
  <c r="AA36" i="273"/>
  <c r="G36" i="273"/>
  <c r="AE36" i="273"/>
  <c r="I36" i="273"/>
  <c r="J36" i="273"/>
  <c r="M36" i="273"/>
  <c r="N36" i="273"/>
  <c r="O36" i="273"/>
  <c r="P36" i="273"/>
  <c r="AL36" i="273"/>
  <c r="Q36" i="273"/>
  <c r="R36" i="273"/>
  <c r="S36" i="273"/>
  <c r="AH36" i="273"/>
  <c r="T36" i="273"/>
  <c r="U36" i="273"/>
  <c r="V36" i="273"/>
  <c r="W36" i="273"/>
  <c r="Z36" i="273"/>
  <c r="AI36" i="273"/>
  <c r="X36" i="273"/>
  <c r="AJ36" i="273"/>
  <c r="C37" i="273"/>
  <c r="D37" i="273"/>
  <c r="E37" i="273"/>
  <c r="F37" i="273"/>
  <c r="AA37" i="273"/>
  <c r="G37" i="273"/>
  <c r="AE37" i="273"/>
  <c r="I37" i="273"/>
  <c r="J37" i="273"/>
  <c r="M37" i="273"/>
  <c r="N37" i="273"/>
  <c r="O37" i="273"/>
  <c r="P37" i="273"/>
  <c r="Q37" i="273"/>
  <c r="R37" i="273"/>
  <c r="S37" i="273"/>
  <c r="AH37" i="273"/>
  <c r="T37" i="273"/>
  <c r="U37" i="273"/>
  <c r="V37" i="273"/>
  <c r="W37" i="273"/>
  <c r="X37" i="273"/>
  <c r="AC37" i="273"/>
  <c r="AG37" i="273"/>
  <c r="AJ37" i="273"/>
  <c r="AL37" i="273"/>
  <c r="C38" i="273"/>
  <c r="D38" i="273"/>
  <c r="E38" i="273"/>
  <c r="F38" i="273"/>
  <c r="V38" i="273"/>
  <c r="AA38" i="273"/>
  <c r="G38" i="273"/>
  <c r="I38" i="273"/>
  <c r="J38" i="273"/>
  <c r="M38" i="273"/>
  <c r="N38" i="273"/>
  <c r="O38" i="273"/>
  <c r="P38" i="273"/>
  <c r="Q38" i="273"/>
  <c r="R38" i="273"/>
  <c r="S38" i="273"/>
  <c r="AH38" i="273"/>
  <c r="T38" i="273"/>
  <c r="U38" i="273"/>
  <c r="W38" i="273"/>
  <c r="X38" i="273"/>
  <c r="AC38" i="273"/>
  <c r="AE38" i="273"/>
  <c r="K28" i="273"/>
  <c r="AE28" i="273"/>
  <c r="G29" i="273"/>
  <c r="AE29" i="273"/>
  <c r="G30" i="273"/>
  <c r="AE30" i="273"/>
  <c r="G39" i="273"/>
  <c r="AE39" i="273"/>
  <c r="G40" i="273"/>
  <c r="K40" i="273"/>
  <c r="AE40" i="273"/>
  <c r="G41" i="273"/>
  <c r="AE41" i="273"/>
  <c r="G42" i="273"/>
  <c r="AE42" i="273"/>
  <c r="G43" i="273"/>
  <c r="AE43" i="273"/>
  <c r="G44" i="273"/>
  <c r="AE44" i="273"/>
  <c r="G45" i="273"/>
  <c r="AE45" i="273"/>
  <c r="X59" i="273"/>
  <c r="AG38" i="273"/>
  <c r="AJ38" i="273"/>
  <c r="AL38" i="273"/>
  <c r="C39" i="273"/>
  <c r="D39" i="273"/>
  <c r="E39" i="273"/>
  <c r="F39" i="273"/>
  <c r="AA39" i="273"/>
  <c r="AE60" i="273"/>
  <c r="I39" i="273"/>
  <c r="J39" i="273"/>
  <c r="M39" i="273"/>
  <c r="N39" i="273"/>
  <c r="O39" i="273"/>
  <c r="P39" i="273"/>
  <c r="AL39" i="273"/>
  <c r="Q39" i="273"/>
  <c r="R39" i="273"/>
  <c r="S39" i="273"/>
  <c r="AH39" i="273"/>
  <c r="T39" i="273"/>
  <c r="U39" i="273"/>
  <c r="V39" i="273"/>
  <c r="W39" i="273"/>
  <c r="X39" i="273"/>
  <c r="X60" i="273"/>
  <c r="AJ39" i="273"/>
  <c r="A40" i="273"/>
  <c r="B40" i="273"/>
  <c r="C40" i="273"/>
  <c r="D40" i="273"/>
  <c r="E40" i="273"/>
  <c r="F40" i="273"/>
  <c r="M40" i="273"/>
  <c r="AD40" i="273"/>
  <c r="AD38" i="273"/>
  <c r="AD35" i="273"/>
  <c r="AD28" i="273"/>
  <c r="AD29" i="273"/>
  <c r="AD30" i="273"/>
  <c r="AD31" i="273"/>
  <c r="AD32" i="273"/>
  <c r="AD33" i="273"/>
  <c r="AD34" i="273"/>
  <c r="AD36" i="273"/>
  <c r="AD37" i="273"/>
  <c r="AD39" i="273"/>
  <c r="F41" i="273"/>
  <c r="AD41" i="273"/>
  <c r="F42" i="273"/>
  <c r="AD42" i="273"/>
  <c r="F43" i="273"/>
  <c r="AD43" i="273"/>
  <c r="F44" i="273"/>
  <c r="AD44" i="273"/>
  <c r="F45" i="273"/>
  <c r="AD45" i="273"/>
  <c r="U61" i="273"/>
  <c r="J40" i="273"/>
  <c r="N40" i="273"/>
  <c r="O40" i="273"/>
  <c r="P40" i="273"/>
  <c r="AL40" i="273"/>
  <c r="Q40" i="273"/>
  <c r="R40" i="273"/>
  <c r="S40" i="273"/>
  <c r="T40" i="273"/>
  <c r="AH40" i="273"/>
  <c r="U40" i="273"/>
  <c r="V40" i="273"/>
  <c r="W40" i="273"/>
  <c r="X40" i="273"/>
  <c r="Y40" i="273"/>
  <c r="AJ40" i="273"/>
  <c r="A41" i="273"/>
  <c r="B41" i="273"/>
  <c r="C41" i="273"/>
  <c r="D41" i="273"/>
  <c r="E41" i="273"/>
  <c r="AB41" i="273"/>
  <c r="I41" i="273"/>
  <c r="J41" i="273"/>
  <c r="M41" i="273"/>
  <c r="N41" i="273"/>
  <c r="O41" i="273"/>
  <c r="P41" i="273"/>
  <c r="Q41" i="273"/>
  <c r="R41" i="273"/>
  <c r="S41" i="273"/>
  <c r="AH41" i="273"/>
  <c r="T41" i="273"/>
  <c r="U41" i="273"/>
  <c r="V41" i="273"/>
  <c r="W41" i="273"/>
  <c r="Z41" i="273"/>
  <c r="AI41" i="273"/>
  <c r="X41" i="273"/>
  <c r="Y41" i="273"/>
  <c r="AJ41" i="273"/>
  <c r="AL41" i="273"/>
  <c r="A42" i="273"/>
  <c r="B42" i="273"/>
  <c r="C42" i="273"/>
  <c r="D42" i="273"/>
  <c r="E42" i="273"/>
  <c r="U63" i="273"/>
  <c r="I42" i="273"/>
  <c r="J42" i="273"/>
  <c r="M42" i="273"/>
  <c r="N42" i="273"/>
  <c r="O42" i="273"/>
  <c r="P42" i="273"/>
  <c r="Q42" i="273"/>
  <c r="R42" i="273"/>
  <c r="S42" i="273"/>
  <c r="T42" i="273"/>
  <c r="U42" i="273"/>
  <c r="V42" i="273"/>
  <c r="W42" i="273"/>
  <c r="Z42" i="273"/>
  <c r="AI42" i="273"/>
  <c r="X42" i="273"/>
  <c r="Y42" i="273"/>
  <c r="AB42" i="273"/>
  <c r="AH42" i="273"/>
  <c r="AJ42" i="273"/>
  <c r="A43" i="273"/>
  <c r="B43" i="273"/>
  <c r="C43" i="273"/>
  <c r="D43" i="273"/>
  <c r="E43" i="273"/>
  <c r="AA43" i="273"/>
  <c r="I43" i="273"/>
  <c r="J43" i="273"/>
  <c r="M43" i="273"/>
  <c r="N43" i="273"/>
  <c r="O43" i="273"/>
  <c r="P43" i="273"/>
  <c r="AL43" i="273"/>
  <c r="Q43" i="273"/>
  <c r="R43" i="273"/>
  <c r="S43" i="273"/>
  <c r="T43" i="273"/>
  <c r="U43" i="273"/>
  <c r="V43" i="273"/>
  <c r="W43" i="273"/>
  <c r="X43" i="273"/>
  <c r="Y43" i="273"/>
  <c r="AH43" i="273"/>
  <c r="AJ43" i="273"/>
  <c r="A44" i="273"/>
  <c r="B44" i="273"/>
  <c r="C44" i="273"/>
  <c r="D44" i="273"/>
  <c r="E44" i="273"/>
  <c r="AA44" i="273"/>
  <c r="I44" i="273"/>
  <c r="J44" i="273"/>
  <c r="M44" i="273"/>
  <c r="N44" i="273"/>
  <c r="O44" i="273"/>
  <c r="P44" i="273"/>
  <c r="AL44" i="273"/>
  <c r="Q44" i="273"/>
  <c r="R44" i="273"/>
  <c r="S44" i="273"/>
  <c r="AH44" i="273"/>
  <c r="T44" i="273"/>
  <c r="U44" i="273"/>
  <c r="V44" i="273"/>
  <c r="W44" i="273"/>
  <c r="Z44" i="273"/>
  <c r="AI44" i="273"/>
  <c r="X44" i="273"/>
  <c r="Y44" i="273"/>
  <c r="AG44" i="273"/>
  <c r="AJ44" i="273"/>
  <c r="A45" i="273"/>
  <c r="B45" i="273"/>
  <c r="C45" i="273"/>
  <c r="D45" i="273"/>
  <c r="E45" i="273"/>
  <c r="W45" i="273"/>
  <c r="AB45" i="273"/>
  <c r="AE66" i="273"/>
  <c r="J45" i="273"/>
  <c r="M45" i="273"/>
  <c r="N45" i="273"/>
  <c r="O45" i="273"/>
  <c r="P45" i="273"/>
  <c r="Q45" i="273"/>
  <c r="R45" i="273"/>
  <c r="S45" i="273"/>
  <c r="T45" i="273"/>
  <c r="AH45" i="273"/>
  <c r="U45" i="273"/>
  <c r="V45" i="273"/>
  <c r="X45" i="273"/>
  <c r="Y45" i="273"/>
  <c r="AC45" i="273"/>
  <c r="U66" i="273"/>
  <c r="AJ45" i="273"/>
  <c r="AL45" i="273"/>
  <c r="B61" i="273"/>
  <c r="AO61" i="273"/>
  <c r="A61" i="273"/>
  <c r="AP61" i="273"/>
  <c r="AK46" i="273"/>
  <c r="H49" i="273"/>
  <c r="K49" i="273"/>
  <c r="V50" i="273"/>
  <c r="T51" i="273"/>
  <c r="T52" i="273"/>
  <c r="T54" i="273"/>
  <c r="T55" i="273"/>
  <c r="T57" i="273"/>
  <c r="T61" i="273"/>
  <c r="V62" i="273"/>
  <c r="T65" i="273"/>
  <c r="AG49" i="273"/>
  <c r="AG50" i="273"/>
  <c r="AG51" i="273"/>
  <c r="AG52" i="273"/>
  <c r="AG53" i="273"/>
  <c r="AG54" i="273"/>
  <c r="AG55" i="273"/>
  <c r="AG56" i="273"/>
  <c r="AG57" i="273"/>
  <c r="AG58" i="273"/>
  <c r="AG59" i="273"/>
  <c r="AG60" i="273"/>
  <c r="AG61" i="273"/>
  <c r="AG62" i="273"/>
  <c r="AG63" i="273"/>
  <c r="AG64" i="273"/>
  <c r="AG65" i="273"/>
  <c r="AG66" i="273"/>
  <c r="Z49" i="273"/>
  <c r="U49" i="273"/>
  <c r="AG28" i="273"/>
  <c r="AG29" i="273"/>
  <c r="AG31" i="273"/>
  <c r="AG32" i="273"/>
  <c r="AG33" i="273"/>
  <c r="AG36" i="273"/>
  <c r="AG39" i="273"/>
  <c r="AG40" i="273"/>
  <c r="AG41" i="273"/>
  <c r="AG42" i="273"/>
  <c r="AG43" i="273"/>
  <c r="AG45" i="273"/>
  <c r="V49" i="273"/>
  <c r="AF28" i="273"/>
  <c r="AF29" i="273"/>
  <c r="AF30" i="273"/>
  <c r="AF31" i="273"/>
  <c r="K32" i="273"/>
  <c r="AF32" i="273"/>
  <c r="AF33" i="273"/>
  <c r="AF34" i="273"/>
  <c r="AF35" i="273"/>
  <c r="K36" i="273"/>
  <c r="AF36" i="273"/>
  <c r="AF37" i="273"/>
  <c r="AF38" i="273"/>
  <c r="AF39" i="273"/>
  <c r="AF40" i="273"/>
  <c r="AF41" i="273"/>
  <c r="AF42" i="273"/>
  <c r="AF43" i="273"/>
  <c r="K44" i="273"/>
  <c r="AF44" i="273"/>
  <c r="AF45" i="273"/>
  <c r="W49" i="273"/>
  <c r="X49" i="273"/>
  <c r="Y49" i="273"/>
  <c r="AA49" i="273"/>
  <c r="Z50" i="273"/>
  <c r="AA50" i="273"/>
  <c r="Z51" i="273"/>
  <c r="AA51" i="273"/>
  <c r="Z52" i="273"/>
  <c r="AA52" i="273"/>
  <c r="Z53" i="273"/>
  <c r="AA53" i="273"/>
  <c r="Z54" i="273"/>
  <c r="U54" i="273"/>
  <c r="V54" i="273"/>
  <c r="W54" i="273"/>
  <c r="X54" i="273"/>
  <c r="Y54" i="273"/>
  <c r="AA54" i="273"/>
  <c r="Z55" i="273"/>
  <c r="U55" i="273"/>
  <c r="V55" i="273"/>
  <c r="W55" i="273"/>
  <c r="X55" i="273"/>
  <c r="Y55" i="273"/>
  <c r="AA55" i="273"/>
  <c r="Z56" i="273"/>
  <c r="U56" i="273"/>
  <c r="T56" i="273"/>
  <c r="V56" i="273"/>
  <c r="W56" i="273"/>
  <c r="X56" i="273"/>
  <c r="Y56" i="273"/>
  <c r="AA56" i="273"/>
  <c r="Z57" i="273"/>
  <c r="AA57" i="273"/>
  <c r="Z58" i="273"/>
  <c r="AA58" i="273"/>
  <c r="Z59" i="273"/>
  <c r="U59" i="273"/>
  <c r="W59" i="273"/>
  <c r="Y59" i="273"/>
  <c r="T59" i="273"/>
  <c r="V59" i="273"/>
  <c r="AA59" i="273"/>
  <c r="Z60" i="273"/>
  <c r="AA60" i="273"/>
  <c r="Z61" i="273"/>
  <c r="W61" i="273"/>
  <c r="X61" i="273"/>
  <c r="Y61" i="273"/>
  <c r="V61" i="273"/>
  <c r="AA61" i="273"/>
  <c r="Z62" i="273"/>
  <c r="AA62" i="273"/>
  <c r="Z63" i="273"/>
  <c r="AA63" i="273"/>
  <c r="Z64" i="273"/>
  <c r="AA64" i="273"/>
  <c r="Z65" i="273"/>
  <c r="AA65" i="273"/>
  <c r="Z66" i="273"/>
  <c r="T66" i="273"/>
  <c r="V66" i="273"/>
  <c r="W66" i="273"/>
  <c r="X66" i="273"/>
  <c r="Y66" i="273"/>
  <c r="AA66" i="273"/>
  <c r="AC49" i="273"/>
  <c r="AC50" i="273"/>
  <c r="AC51" i="273"/>
  <c r="AC53" i="273"/>
  <c r="AC55" i="273"/>
  <c r="AC57" i="273"/>
  <c r="AC58" i="273"/>
  <c r="AC59" i="273"/>
  <c r="AC62" i="273"/>
  <c r="AC63" i="273"/>
  <c r="AC66" i="273"/>
  <c r="X52" i="273"/>
  <c r="Y52" i="273"/>
  <c r="T53" i="273"/>
  <c r="V53" i="273"/>
  <c r="AC56" i="273"/>
  <c r="AC60" i="273"/>
  <c r="AC64" i="273"/>
  <c r="AC65" i="273"/>
  <c r="AD49" i="273"/>
  <c r="AE49" i="273"/>
  <c r="AJ49" i="273"/>
  <c r="H50" i="273"/>
  <c r="K50" i="273"/>
  <c r="AD50" i="273"/>
  <c r="AI50" i="273"/>
  <c r="AJ50" i="273"/>
  <c r="H51" i="273"/>
  <c r="K51" i="273"/>
  <c r="AD51" i="273"/>
  <c r="AI51" i="273"/>
  <c r="AJ51" i="273"/>
  <c r="H52" i="273"/>
  <c r="K52" i="273"/>
  <c r="AD52" i="273"/>
  <c r="AE52" i="273"/>
  <c r="AI52" i="273"/>
  <c r="AJ52" i="273"/>
  <c r="H53" i="273"/>
  <c r="K53" i="273"/>
  <c r="AD53" i="273"/>
  <c r="AI53" i="273"/>
  <c r="AJ53" i="273"/>
  <c r="H54" i="273"/>
  <c r="K54" i="273"/>
  <c r="AD54" i="273"/>
  <c r="AE54" i="273"/>
  <c r="AI54" i="273"/>
  <c r="AJ54" i="273"/>
  <c r="H55" i="273"/>
  <c r="K55" i="273"/>
  <c r="AD55" i="273"/>
  <c r="AE55" i="273"/>
  <c r="AI55" i="273"/>
  <c r="AJ55" i="273"/>
  <c r="H56" i="273"/>
  <c r="K56" i="273"/>
  <c r="AD56" i="273"/>
  <c r="AE56" i="273"/>
  <c r="AI56" i="273"/>
  <c r="AJ56" i="273"/>
  <c r="H57" i="273"/>
  <c r="K57" i="273"/>
  <c r="AD57" i="273"/>
  <c r="AE57" i="273"/>
  <c r="AI57" i="273"/>
  <c r="AJ57" i="273"/>
  <c r="H58" i="273"/>
  <c r="K58" i="273"/>
  <c r="AD58" i="273"/>
  <c r="AE58" i="273"/>
  <c r="AI58" i="273"/>
  <c r="AJ58" i="273"/>
  <c r="H59" i="273"/>
  <c r="K59" i="273"/>
  <c r="AD59" i="273"/>
  <c r="AE59" i="273"/>
  <c r="AJ59" i="273"/>
  <c r="H60" i="273"/>
  <c r="K60" i="273"/>
  <c r="T60" i="273"/>
  <c r="V60" i="273"/>
  <c r="AD60" i="273"/>
  <c r="AI60" i="273"/>
  <c r="AJ60" i="273"/>
  <c r="H61" i="273"/>
  <c r="K61" i="273"/>
  <c r="AD61" i="273"/>
  <c r="AI61" i="273"/>
  <c r="AJ61" i="273"/>
  <c r="A62" i="273"/>
  <c r="B62" i="273"/>
  <c r="H62" i="273"/>
  <c r="K62" i="273"/>
  <c r="AD62" i="273"/>
  <c r="AJ62" i="273"/>
  <c r="AO62" i="273"/>
  <c r="AP62" i="273"/>
  <c r="A63" i="273"/>
  <c r="B63" i="273"/>
  <c r="H63" i="273"/>
  <c r="K63" i="273"/>
  <c r="AD63" i="273"/>
  <c r="AE63" i="273"/>
  <c r="AJ63" i="273"/>
  <c r="AO63" i="273"/>
  <c r="AP63" i="273"/>
  <c r="A64" i="273"/>
  <c r="B64" i="273"/>
  <c r="H64" i="273"/>
  <c r="K64" i="273"/>
  <c r="AD64" i="273"/>
  <c r="AE64" i="273"/>
  <c r="AI64" i="273"/>
  <c r="AJ64" i="273"/>
  <c r="AO64" i="273"/>
  <c r="AP64" i="273"/>
  <c r="A65" i="273"/>
  <c r="B65" i="273"/>
  <c r="AO65" i="273"/>
  <c r="H65" i="273"/>
  <c r="K65" i="273"/>
  <c r="V65" i="273"/>
  <c r="AD65" i="273"/>
  <c r="AJ65" i="273"/>
  <c r="AP65" i="273"/>
  <c r="A66" i="273"/>
  <c r="AP66" i="273"/>
  <c r="B66" i="273"/>
  <c r="H66" i="273"/>
  <c r="K66" i="273"/>
  <c r="AD66" i="273"/>
  <c r="AJ66" i="273"/>
  <c r="AO66" i="273"/>
  <c r="B1" i="12"/>
  <c r="B2" i="12"/>
  <c r="G2" i="12"/>
  <c r="G3" i="12"/>
  <c r="AE7" i="12"/>
  <c r="AE8" i="12"/>
  <c r="AE9" i="12"/>
  <c r="AE10" i="12"/>
  <c r="AE11" i="12"/>
  <c r="AE12" i="12"/>
  <c r="AE13" i="12"/>
  <c r="AE14" i="12"/>
  <c r="AE15" i="12"/>
  <c r="AE16" i="12"/>
  <c r="AE17" i="12"/>
  <c r="AE18" i="12"/>
  <c r="AE19" i="12"/>
  <c r="AE20" i="12"/>
  <c r="AE21" i="12"/>
  <c r="A28" i="12"/>
  <c r="A49" i="12"/>
  <c r="AP49" i="12"/>
  <c r="X28" i="12"/>
  <c r="B49" i="12"/>
  <c r="AO49" i="12"/>
  <c r="B50" i="12"/>
  <c r="AO50" i="12"/>
  <c r="B51" i="12"/>
  <c r="AO51" i="12"/>
  <c r="B52" i="12"/>
  <c r="AO52" i="12"/>
  <c r="B53" i="12"/>
  <c r="AO53" i="12"/>
  <c r="B54" i="12"/>
  <c r="AO54" i="12"/>
  <c r="B55" i="12"/>
  <c r="AO55" i="12"/>
  <c r="B57" i="12"/>
  <c r="AO57" i="12"/>
  <c r="B58" i="12"/>
  <c r="AO58" i="12"/>
  <c r="B59" i="12"/>
  <c r="AO59" i="12"/>
  <c r="B60" i="12"/>
  <c r="AO60" i="12"/>
  <c r="A31" i="12"/>
  <c r="A52" i="12"/>
  <c r="AP52" i="12"/>
  <c r="A30" i="12"/>
  <c r="A51" i="12"/>
  <c r="AP51" i="12"/>
  <c r="A29" i="12"/>
  <c r="A50" i="12"/>
  <c r="AP50" i="12"/>
  <c r="X29" i="12"/>
  <c r="A37" i="12"/>
  <c r="A58" i="12"/>
  <c r="AP58" i="12"/>
  <c r="A33" i="12"/>
  <c r="A54" i="12"/>
  <c r="AP54" i="12"/>
  <c r="A34" i="12"/>
  <c r="A55" i="12"/>
  <c r="AP55" i="12"/>
  <c r="X30" i="12"/>
  <c r="A38" i="12"/>
  <c r="A59" i="12"/>
  <c r="AP59" i="12"/>
  <c r="X31" i="12"/>
  <c r="A36" i="12"/>
  <c r="A57" i="12"/>
  <c r="AP57" i="12"/>
  <c r="A32" i="12"/>
  <c r="A53" i="12"/>
  <c r="AP53" i="12"/>
  <c r="X32" i="12"/>
  <c r="X33" i="12"/>
  <c r="A39" i="12"/>
  <c r="A60" i="12"/>
  <c r="AP60" i="12"/>
  <c r="X34" i="12"/>
  <c r="A35" i="12"/>
  <c r="A56" i="12"/>
  <c r="AP56" i="12"/>
  <c r="X35" i="12"/>
  <c r="X36" i="12"/>
  <c r="X37" i="12"/>
  <c r="X38" i="12"/>
  <c r="X39" i="12"/>
  <c r="A40" i="12"/>
  <c r="A61" i="12"/>
  <c r="AP61" i="12"/>
  <c r="X40" i="12"/>
  <c r="B61" i="12"/>
  <c r="AO61" i="12"/>
  <c r="A41" i="12"/>
  <c r="A62" i="12"/>
  <c r="AP62" i="12"/>
  <c r="X41" i="12"/>
  <c r="A42" i="12"/>
  <c r="X42" i="12"/>
  <c r="A43" i="12"/>
  <c r="A64" i="12"/>
  <c r="AP64" i="12"/>
  <c r="X43" i="12"/>
  <c r="A44" i="12"/>
  <c r="X44" i="12"/>
  <c r="A45" i="12"/>
  <c r="A66" i="12"/>
  <c r="AP66" i="12"/>
  <c r="X45" i="12"/>
  <c r="AJ49" i="12"/>
  <c r="AJ50" i="12"/>
  <c r="AJ51" i="12"/>
  <c r="AI52" i="12"/>
  <c r="AJ52" i="12"/>
  <c r="AJ53" i="12"/>
  <c r="AJ54" i="12"/>
  <c r="AJ55" i="12"/>
  <c r="AJ56" i="12"/>
  <c r="AJ57" i="12"/>
  <c r="AI58" i="12"/>
  <c r="X14" i="70"/>
  <c r="AJ58" i="12"/>
  <c r="AJ59" i="12"/>
  <c r="AJ60" i="12"/>
  <c r="AJ61" i="12"/>
  <c r="B62" i="12"/>
  <c r="AJ62" i="12"/>
  <c r="AO62" i="12"/>
  <c r="A63" i="12"/>
  <c r="B63" i="12"/>
  <c r="AJ63" i="12"/>
  <c r="AO63" i="12"/>
  <c r="AP63" i="12"/>
  <c r="B64" i="12"/>
  <c r="AO64" i="12"/>
  <c r="AJ64" i="12"/>
  <c r="A65" i="12"/>
  <c r="AP65" i="12"/>
  <c r="B65" i="12"/>
  <c r="AO65" i="12"/>
  <c r="AJ65" i="12"/>
  <c r="B66" i="12"/>
  <c r="AJ66" i="12"/>
  <c r="AO66" i="12"/>
  <c r="W1" i="70"/>
  <c r="S2" i="70"/>
  <c r="U3" i="70"/>
  <c r="V3" i="70"/>
  <c r="X17" i="70"/>
  <c r="H4" i="70"/>
  <c r="S4" i="70"/>
  <c r="X20" i="70"/>
  <c r="U4" i="70"/>
  <c r="X22" i="70"/>
  <c r="H6" i="70"/>
  <c r="S6" i="70"/>
  <c r="X28" i="70"/>
  <c r="U6" i="70"/>
  <c r="X30" i="70"/>
  <c r="V6" i="70"/>
  <c r="H8" i="70"/>
  <c r="H10" i="70"/>
  <c r="X10" i="70"/>
  <c r="H12" i="70"/>
  <c r="H13" i="70"/>
  <c r="H14" i="70"/>
  <c r="Q14" i="70"/>
  <c r="H15" i="70"/>
  <c r="Q15" i="70"/>
  <c r="H16" i="70"/>
  <c r="Q16" i="70"/>
  <c r="H17" i="70"/>
  <c r="Q17" i="70"/>
  <c r="H18" i="70"/>
  <c r="Q18" i="70"/>
  <c r="X18" i="70"/>
  <c r="H19" i="70"/>
  <c r="Q19" i="70"/>
  <c r="E23" i="70"/>
  <c r="E24" i="70"/>
  <c r="S24" i="70"/>
  <c r="V24" i="70"/>
  <c r="E25" i="70"/>
  <c r="S25" i="70"/>
  <c r="E26" i="70"/>
  <c r="E27" i="70"/>
  <c r="E28" i="70"/>
  <c r="E29" i="70"/>
  <c r="X29" i="70"/>
  <c r="X34" i="70"/>
  <c r="Q35" i="70"/>
  <c r="Q36" i="70"/>
  <c r="Q37" i="70"/>
  <c r="Q38" i="70"/>
  <c r="K41" i="70"/>
  <c r="N41" i="70"/>
  <c r="B42" i="70"/>
  <c r="E42" i="70"/>
  <c r="B43" i="70"/>
  <c r="E43" i="70"/>
  <c r="K43" i="70"/>
  <c r="N43" i="70"/>
  <c r="B44" i="70"/>
  <c r="E44" i="70"/>
  <c r="B45" i="70"/>
  <c r="E45" i="70"/>
  <c r="K45" i="70"/>
  <c r="N45" i="70"/>
  <c r="B46" i="70"/>
  <c r="E46" i="70"/>
  <c r="B47" i="70"/>
  <c r="K47" i="70"/>
  <c r="N47" i="70"/>
  <c r="B48" i="70"/>
  <c r="E48" i="70"/>
  <c r="B49" i="70"/>
  <c r="K49" i="70"/>
  <c r="N49" i="70"/>
  <c r="B50" i="70"/>
  <c r="E50" i="70"/>
  <c r="B51" i="70"/>
  <c r="K51" i="70"/>
  <c r="N51" i="70"/>
  <c r="B52" i="70"/>
  <c r="E52" i="70"/>
  <c r="K52" i="70"/>
  <c r="N52" i="70"/>
  <c r="K53" i="70"/>
  <c r="N53" i="70"/>
  <c r="E54" i="70"/>
  <c r="K54" i="70"/>
  <c r="N54" i="70"/>
  <c r="K55" i="70"/>
  <c r="N55" i="70"/>
  <c r="E56" i="70"/>
  <c r="K56" i="70"/>
  <c r="N56" i="70"/>
  <c r="J57" i="70"/>
  <c r="K57" i="70"/>
  <c r="N57" i="70"/>
  <c r="E58" i="70"/>
  <c r="B60" i="70"/>
  <c r="H61" i="70"/>
  <c r="X61" i="70"/>
  <c r="Y61" i="70"/>
  <c r="Z61" i="70"/>
  <c r="B62" i="70"/>
  <c r="H63" i="70"/>
  <c r="B64" i="70"/>
  <c r="H65" i="70"/>
  <c r="B66" i="70"/>
  <c r="B67" i="70"/>
  <c r="H67" i="70"/>
  <c r="B68" i="70"/>
  <c r="E68" i="70"/>
  <c r="H68" i="70"/>
  <c r="T68" i="70"/>
  <c r="B69" i="70"/>
  <c r="E69" i="70"/>
  <c r="H69" i="70"/>
  <c r="B70" i="70"/>
  <c r="E70" i="70"/>
  <c r="H70" i="70"/>
  <c r="B71" i="70"/>
  <c r="E71" i="70"/>
  <c r="H71" i="70"/>
  <c r="B72" i="70"/>
  <c r="E72" i="70"/>
  <c r="H72" i="70"/>
  <c r="B73" i="70"/>
  <c r="E73" i="70"/>
  <c r="H73" i="70"/>
  <c r="B74" i="70"/>
  <c r="E74" i="70"/>
  <c r="H74" i="70"/>
  <c r="B75" i="70"/>
  <c r="E75" i="70"/>
  <c r="H75" i="70"/>
  <c r="B76" i="70"/>
  <c r="E76" i="70"/>
  <c r="H76" i="70"/>
  <c r="A1" i="210"/>
  <c r="F1" i="24"/>
  <c r="A2" i="210"/>
  <c r="B3" i="210"/>
  <c r="A4" i="210"/>
  <c r="B4" i="210"/>
  <c r="D4" i="210"/>
  <c r="E4" i="210"/>
  <c r="F4" i="210"/>
  <c r="A5" i="210"/>
  <c r="B5" i="210"/>
  <c r="C5" i="210"/>
  <c r="D5" i="210"/>
  <c r="E5" i="210"/>
  <c r="F5" i="210"/>
  <c r="A6" i="210"/>
  <c r="B6" i="210"/>
  <c r="C6" i="210"/>
  <c r="D6" i="210"/>
  <c r="E6" i="210"/>
  <c r="F6" i="210"/>
  <c r="A7" i="210"/>
  <c r="B7" i="210"/>
  <c r="C7" i="210"/>
  <c r="D7" i="210"/>
  <c r="E7" i="210"/>
  <c r="F7" i="210"/>
  <c r="A8" i="210"/>
  <c r="B8" i="210"/>
  <c r="C8" i="210"/>
  <c r="D8" i="210"/>
  <c r="E8" i="210"/>
  <c r="F8" i="210"/>
  <c r="A9" i="210"/>
  <c r="B9" i="210"/>
  <c r="C9" i="210"/>
  <c r="D9" i="210"/>
  <c r="E9" i="210"/>
  <c r="F9" i="210"/>
  <c r="A10" i="210"/>
  <c r="B10" i="210"/>
  <c r="C10" i="210"/>
  <c r="D10" i="210"/>
  <c r="E10" i="210"/>
  <c r="F10" i="210"/>
  <c r="A11" i="210"/>
  <c r="B11" i="210"/>
  <c r="C11" i="210"/>
  <c r="D11" i="210"/>
  <c r="E11" i="210"/>
  <c r="F11" i="210"/>
  <c r="A12" i="210"/>
  <c r="B12" i="210"/>
  <c r="C12" i="210"/>
  <c r="D12" i="210"/>
  <c r="E12" i="210"/>
  <c r="F12" i="210"/>
  <c r="A13" i="210"/>
  <c r="B13" i="210"/>
  <c r="C13" i="210"/>
  <c r="D13" i="210"/>
  <c r="E13" i="210"/>
  <c r="F13" i="210"/>
  <c r="A14" i="210"/>
  <c r="B14" i="210"/>
  <c r="C14" i="210"/>
  <c r="D14" i="210"/>
  <c r="E14" i="210"/>
  <c r="F14" i="210"/>
  <c r="A15" i="210"/>
  <c r="B15" i="210"/>
  <c r="C15" i="210"/>
  <c r="D15" i="210"/>
  <c r="E15" i="210"/>
  <c r="F15" i="210"/>
  <c r="A16" i="210"/>
  <c r="B16" i="210"/>
  <c r="C16" i="210"/>
  <c r="D16" i="210"/>
  <c r="E16" i="210"/>
  <c r="F16" i="210"/>
  <c r="A17" i="210"/>
  <c r="B17" i="210"/>
  <c r="C17" i="210"/>
  <c r="D17" i="210"/>
  <c r="E17" i="210"/>
  <c r="F17" i="210"/>
  <c r="A18" i="210"/>
  <c r="B18" i="210"/>
  <c r="C18" i="210"/>
  <c r="D18" i="210"/>
  <c r="E18" i="210"/>
  <c r="F18" i="210"/>
  <c r="A19" i="210"/>
  <c r="B19" i="210"/>
  <c r="C19" i="210"/>
  <c r="D19" i="210"/>
  <c r="E19" i="210"/>
  <c r="F19" i="210"/>
  <c r="A20" i="210"/>
  <c r="B20" i="210"/>
  <c r="C20" i="210"/>
  <c r="D20" i="210"/>
  <c r="E20" i="210"/>
  <c r="F20" i="210"/>
  <c r="A21" i="210"/>
  <c r="B21" i="210"/>
  <c r="C21" i="210"/>
  <c r="D21" i="210"/>
  <c r="E21" i="210"/>
  <c r="F21" i="210"/>
  <c r="A22" i="210"/>
  <c r="B22" i="210"/>
  <c r="C22" i="210"/>
  <c r="D22" i="210"/>
  <c r="E22" i="210"/>
  <c r="F22" i="210"/>
  <c r="B2" i="227"/>
  <c r="C2" i="227"/>
  <c r="D2" i="227"/>
  <c r="E2" i="227"/>
  <c r="B3" i="227"/>
  <c r="C3" i="227"/>
  <c r="D3" i="227"/>
  <c r="E3" i="227"/>
  <c r="B4" i="227"/>
  <c r="C4" i="227"/>
  <c r="D4" i="227"/>
  <c r="E4" i="227"/>
  <c r="B5" i="227"/>
  <c r="C5" i="227"/>
  <c r="D5" i="227"/>
  <c r="E5" i="227"/>
  <c r="B6" i="227"/>
  <c r="C6" i="227"/>
  <c r="D6" i="227"/>
  <c r="E6" i="227"/>
  <c r="B7" i="227"/>
  <c r="C7" i="227"/>
  <c r="D7" i="227"/>
  <c r="E7" i="227"/>
  <c r="B8" i="227"/>
  <c r="C8" i="227"/>
  <c r="D8" i="227"/>
  <c r="E8" i="227"/>
  <c r="B9" i="227"/>
  <c r="C9" i="227"/>
  <c r="D9" i="227"/>
  <c r="E9" i="227"/>
  <c r="B10" i="227"/>
  <c r="C10" i="227"/>
  <c r="D10" i="227"/>
  <c r="E10" i="227"/>
  <c r="B11" i="227"/>
  <c r="C11" i="227"/>
  <c r="D11" i="227"/>
  <c r="E11" i="227"/>
  <c r="B12" i="227"/>
  <c r="C12" i="227"/>
  <c r="D12" i="227"/>
  <c r="E12" i="227"/>
  <c r="B13" i="227"/>
  <c r="C13" i="227"/>
  <c r="D13" i="227"/>
  <c r="E13" i="227"/>
  <c r="B14" i="227"/>
  <c r="C14" i="227"/>
  <c r="D14" i="227"/>
  <c r="E14" i="227"/>
  <c r="B15" i="227"/>
  <c r="C15" i="227"/>
  <c r="D15" i="227"/>
  <c r="E15" i="227"/>
  <c r="B16" i="227"/>
  <c r="C16" i="227"/>
  <c r="D16" i="227"/>
  <c r="E16" i="227"/>
  <c r="B17" i="227"/>
  <c r="C17" i="227"/>
  <c r="D17" i="227"/>
  <c r="E17" i="227"/>
  <c r="B18" i="227"/>
  <c r="C18" i="227"/>
  <c r="D18" i="227"/>
  <c r="E18" i="227"/>
  <c r="B19" i="227"/>
  <c r="C19" i="227"/>
  <c r="D19" i="227"/>
  <c r="E19" i="227"/>
  <c r="B22" i="227"/>
  <c r="C22" i="227"/>
  <c r="D22" i="227"/>
  <c r="E22" i="227"/>
  <c r="B23" i="227"/>
  <c r="C23" i="227"/>
  <c r="D23" i="227"/>
  <c r="E23" i="227"/>
  <c r="B24" i="227"/>
  <c r="C24" i="227"/>
  <c r="D24" i="227"/>
  <c r="E24" i="227"/>
  <c r="B25" i="227"/>
  <c r="C25" i="227"/>
  <c r="D25" i="227"/>
  <c r="E25" i="227"/>
  <c r="B26" i="227"/>
  <c r="C26" i="227"/>
  <c r="D26" i="227"/>
  <c r="E26" i="227"/>
  <c r="B27" i="227"/>
  <c r="C27" i="227"/>
  <c r="D27" i="227"/>
  <c r="E27" i="227"/>
  <c r="B28" i="227"/>
  <c r="C28" i="227"/>
  <c r="D28" i="227"/>
  <c r="E28" i="227"/>
  <c r="B29" i="227"/>
  <c r="C29" i="227"/>
  <c r="D29" i="227"/>
  <c r="E29" i="227"/>
  <c r="B30" i="227"/>
  <c r="C30" i="227"/>
  <c r="D30" i="227"/>
  <c r="E30" i="227"/>
  <c r="B31" i="227"/>
  <c r="C31" i="227"/>
  <c r="D31" i="227"/>
  <c r="E31" i="227"/>
  <c r="B32" i="227"/>
  <c r="C32" i="227"/>
  <c r="D32" i="227"/>
  <c r="E32" i="227"/>
  <c r="B33" i="227"/>
  <c r="C33" i="227"/>
  <c r="D33" i="227"/>
  <c r="E33" i="227"/>
  <c r="B34" i="227"/>
  <c r="C34" i="227"/>
  <c r="D34" i="227"/>
  <c r="E34" i="227"/>
  <c r="B35" i="227"/>
  <c r="C35" i="227"/>
  <c r="D35" i="227"/>
  <c r="E35" i="227"/>
  <c r="B36" i="227"/>
  <c r="C36" i="227"/>
  <c r="D36" i="227"/>
  <c r="E36" i="227"/>
  <c r="B37" i="227"/>
  <c r="C37" i="227"/>
  <c r="D37" i="227"/>
  <c r="E37" i="227"/>
  <c r="B38" i="227"/>
  <c r="C38" i="227"/>
  <c r="D38" i="227"/>
  <c r="E38" i="227"/>
  <c r="B39" i="227"/>
  <c r="C39" i="227"/>
  <c r="D39" i="227"/>
  <c r="E39" i="227"/>
  <c r="B42" i="227"/>
  <c r="C42" i="227"/>
  <c r="D42" i="227"/>
  <c r="E42" i="227"/>
  <c r="B43" i="227"/>
  <c r="C43" i="227"/>
  <c r="D43" i="227"/>
  <c r="E43" i="227"/>
  <c r="B44" i="227"/>
  <c r="C44" i="227"/>
  <c r="D44" i="227"/>
  <c r="E44" i="227"/>
  <c r="B45" i="227"/>
  <c r="C45" i="227"/>
  <c r="D45" i="227"/>
  <c r="E45" i="227"/>
  <c r="B46" i="227"/>
  <c r="C46" i="227"/>
  <c r="D46" i="227"/>
  <c r="E46" i="227"/>
  <c r="B47" i="227"/>
  <c r="C47" i="227"/>
  <c r="D47" i="227"/>
  <c r="E47" i="227"/>
  <c r="B48" i="227"/>
  <c r="C48" i="227"/>
  <c r="D48" i="227"/>
  <c r="E48" i="227"/>
  <c r="B49" i="227"/>
  <c r="C49" i="227"/>
  <c r="D49" i="227"/>
  <c r="E49" i="227"/>
  <c r="B50" i="227"/>
  <c r="C50" i="227"/>
  <c r="D50" i="227"/>
  <c r="E50" i="227"/>
  <c r="B51" i="227"/>
  <c r="C51" i="227"/>
  <c r="D51" i="227"/>
  <c r="E51" i="227"/>
  <c r="B52" i="227"/>
  <c r="C52" i="227"/>
  <c r="D52" i="227"/>
  <c r="E52" i="227"/>
  <c r="B53" i="227"/>
  <c r="C53" i="227"/>
  <c r="D53" i="227"/>
  <c r="E53" i="227"/>
  <c r="B54" i="227"/>
  <c r="C54" i="227"/>
  <c r="D54" i="227"/>
  <c r="E54" i="227"/>
  <c r="B55" i="227"/>
  <c r="C55" i="227"/>
  <c r="D55" i="227"/>
  <c r="E55" i="227"/>
  <c r="B56" i="227"/>
  <c r="C56" i="227"/>
  <c r="D56" i="227"/>
  <c r="E56" i="227"/>
  <c r="B57" i="227"/>
  <c r="C57" i="227"/>
  <c r="D57" i="227"/>
  <c r="E57" i="227"/>
  <c r="B58" i="227"/>
  <c r="C58" i="227"/>
  <c r="D58" i="227"/>
  <c r="E58" i="227"/>
  <c r="B59" i="227"/>
  <c r="C59" i="227"/>
  <c r="D59" i="227"/>
  <c r="E59" i="227"/>
  <c r="Q3" i="24"/>
  <c r="Q4" i="24"/>
  <c r="Q5" i="24"/>
  <c r="Q7" i="24"/>
  <c r="B21" i="24"/>
  <c r="CR3" i="69"/>
  <c r="Q87" i="69"/>
  <c r="AQ87" i="69"/>
  <c r="CJ87" i="69"/>
  <c r="AP88" i="69"/>
  <c r="BI88" i="69"/>
  <c r="D24" i="70"/>
  <c r="CI88" i="69"/>
  <c r="U89" i="69"/>
  <c r="AP89" i="69"/>
  <c r="BI89" i="69"/>
  <c r="D25" i="70"/>
  <c r="CJ89" i="69"/>
  <c r="AP90" i="69"/>
  <c r="BG90" i="69"/>
  <c r="A45" i="70"/>
  <c r="CI90" i="69"/>
  <c r="AA91" i="69"/>
  <c r="G8" i="70"/>
  <c r="AQ91" i="69"/>
  <c r="G92" i="69"/>
  <c r="A66" i="70"/>
  <c r="AT92" i="69"/>
  <c r="J47" i="70"/>
  <c r="G93" i="69"/>
  <c r="A67" i="70"/>
  <c r="AK93" i="69"/>
  <c r="BI93" i="69"/>
  <c r="D29" i="70"/>
  <c r="F94" i="69"/>
  <c r="D68" i="70"/>
  <c r="AK94" i="69"/>
  <c r="AT94" i="69"/>
  <c r="J49" i="70"/>
  <c r="CI94" i="69"/>
  <c r="M95" i="69"/>
  <c r="AK95" i="69"/>
  <c r="M96" i="69"/>
  <c r="AA96" i="69"/>
  <c r="G13" i="70"/>
  <c r="AT96" i="69"/>
  <c r="J51" i="70"/>
  <c r="CJ96" i="69"/>
  <c r="M97" i="69"/>
  <c r="AA97" i="69"/>
  <c r="G14" i="70"/>
  <c r="AN97" i="69"/>
  <c r="F98" i="69"/>
  <c r="D72" i="70"/>
  <c r="N98" i="69"/>
  <c r="U98" i="69"/>
  <c r="AK98" i="69"/>
  <c r="M99" i="69"/>
  <c r="T99" i="69"/>
  <c r="P16" i="70"/>
  <c r="AL99" i="69"/>
  <c r="M54" i="70"/>
  <c r="H100" i="69"/>
  <c r="Q100" i="69"/>
  <c r="V100" i="69"/>
  <c r="AL100" i="69"/>
  <c r="M55" i="70"/>
  <c r="BJ100" i="69"/>
  <c r="G101" i="69"/>
  <c r="A75" i="70"/>
  <c r="N101" i="69"/>
  <c r="U101" i="69"/>
  <c r="AK101" i="69"/>
  <c r="BA101" i="69"/>
  <c r="F102" i="69"/>
  <c r="D76" i="70"/>
  <c r="M102" i="69"/>
  <c r="T102" i="69"/>
  <c r="P19" i="70"/>
  <c r="AJ102" i="69"/>
  <c r="G76" i="70"/>
  <c r="AW102" i="69"/>
  <c r="AA87" i="69"/>
  <c r="G4" i="70"/>
  <c r="AU87" i="69"/>
  <c r="G88" i="69"/>
  <c r="A62" i="70"/>
  <c r="AQ88" i="69"/>
  <c r="CJ88" i="69"/>
  <c r="AA89" i="69"/>
  <c r="G6" i="70"/>
  <c r="AQ89" i="69"/>
  <c r="G90" i="69"/>
  <c r="A64" i="70"/>
  <c r="AQ90" i="69"/>
  <c r="BI90" i="69"/>
  <c r="D26" i="70"/>
  <c r="CJ90" i="69"/>
  <c r="AJ91" i="69"/>
  <c r="G65" i="70"/>
  <c r="AU91" i="69"/>
  <c r="CG91" i="69"/>
  <c r="AK92" i="69"/>
  <c r="AU92" i="69"/>
  <c r="CG92" i="69"/>
  <c r="M93" i="69"/>
  <c r="AQ93" i="69"/>
  <c r="G94" i="69"/>
  <c r="A68" i="70"/>
  <c r="AL94" i="69"/>
  <c r="M49" i="70"/>
  <c r="BG94" i="69"/>
  <c r="A49" i="70"/>
  <c r="CJ94" i="69"/>
  <c r="N95" i="69"/>
  <c r="AN95" i="69"/>
  <c r="CI95" i="69"/>
  <c r="N96" i="69"/>
  <c r="AJ96" i="69"/>
  <c r="G70" i="70"/>
  <c r="BA96" i="69"/>
  <c r="F97" i="69"/>
  <c r="D71" i="70"/>
  <c r="N97" i="69"/>
  <c r="AJ97" i="69"/>
  <c r="G71" i="70"/>
  <c r="AT97" i="69"/>
  <c r="J52" i="70"/>
  <c r="G98" i="69"/>
  <c r="A72" i="70"/>
  <c r="Q98" i="69"/>
  <c r="V98" i="69"/>
  <c r="AL98" i="69"/>
  <c r="M53" i="70"/>
  <c r="F99" i="69"/>
  <c r="D73" i="70"/>
  <c r="N99" i="69"/>
  <c r="V99" i="69"/>
  <c r="AT99" i="69"/>
  <c r="J54" i="70"/>
  <c r="E100" i="69"/>
  <c r="I100" i="69"/>
  <c r="P36" i="70"/>
  <c r="R100" i="69"/>
  <c r="AA100" i="69"/>
  <c r="G17" i="70"/>
  <c r="AT100" i="69"/>
  <c r="J55" i="70"/>
  <c r="H101" i="69"/>
  <c r="Q101" i="69"/>
  <c r="V101" i="69"/>
  <c r="AL101" i="69"/>
  <c r="M56" i="70"/>
  <c r="H102" i="69"/>
  <c r="N102" i="69"/>
  <c r="U102" i="69"/>
  <c r="AK102" i="69"/>
  <c r="G86" i="69"/>
  <c r="A60" i="70"/>
  <c r="AT86" i="69"/>
  <c r="J41" i="70"/>
  <c r="AJ87" i="69"/>
  <c r="G61" i="70"/>
  <c r="BG87" i="69"/>
  <c r="A42" i="70"/>
  <c r="CG87" i="69"/>
  <c r="AL88" i="69"/>
  <c r="M43" i="70"/>
  <c r="AU88" i="69"/>
  <c r="M89" i="69"/>
  <c r="AJ89" i="69"/>
  <c r="G63" i="70"/>
  <c r="AU89" i="69"/>
  <c r="AL90" i="69"/>
  <c r="M45" i="70"/>
  <c r="AT90" i="69"/>
  <c r="J45" i="70"/>
  <c r="M91" i="69"/>
  <c r="AN91" i="69"/>
  <c r="BG91" i="69"/>
  <c r="A46" i="70"/>
  <c r="CI91" i="69"/>
  <c r="AN92" i="69"/>
  <c r="BG92" i="69"/>
  <c r="A47" i="70"/>
  <c r="CI92" i="69"/>
  <c r="U93" i="69"/>
  <c r="AU93" i="69"/>
  <c r="N94" i="69"/>
  <c r="AN94" i="69"/>
  <c r="F95" i="69"/>
  <c r="D69" i="70"/>
  <c r="U95" i="69"/>
  <c r="BG95" i="69"/>
  <c r="A50" i="70"/>
  <c r="CJ95" i="69"/>
  <c r="Q96" i="69"/>
  <c r="AK96" i="69"/>
  <c r="BG96" i="69"/>
  <c r="A51" i="70"/>
  <c r="G97" i="69"/>
  <c r="A71" i="70"/>
  <c r="Q97" i="69"/>
  <c r="AK97" i="69"/>
  <c r="BA97" i="69"/>
  <c r="CI97" i="69"/>
  <c r="H98" i="69"/>
  <c r="R98" i="69"/>
  <c r="AA98" i="69"/>
  <c r="G15" i="70"/>
  <c r="AP98" i="69"/>
  <c r="G99" i="69"/>
  <c r="A73" i="70"/>
  <c r="Q99" i="69"/>
  <c r="AJ99" i="69"/>
  <c r="G73" i="70"/>
  <c r="AW99" i="69"/>
  <c r="F100" i="69"/>
  <c r="D74" i="70"/>
  <c r="M100" i="69"/>
  <c r="T100" i="69"/>
  <c r="P17" i="70"/>
  <c r="AJ100" i="69"/>
  <c r="G74" i="70"/>
  <c r="AW100" i="69"/>
  <c r="E101" i="69"/>
  <c r="I101" i="69"/>
  <c r="P37" i="70"/>
  <c r="R101" i="69"/>
  <c r="AA101" i="69"/>
  <c r="G18" i="70"/>
  <c r="AN101" i="69"/>
  <c r="I102" i="69"/>
  <c r="P38" i="70"/>
  <c r="Q102" i="69"/>
  <c r="V102" i="69"/>
  <c r="AP102" i="69"/>
  <c r="M87" i="69"/>
  <c r="AP87" i="69"/>
  <c r="BI87" i="69"/>
  <c r="D23" i="70"/>
  <c r="CI87" i="69"/>
  <c r="AN88" i="69"/>
  <c r="BG88" i="69"/>
  <c r="A43" i="70"/>
  <c r="CG88" i="69"/>
  <c r="Q89" i="69"/>
  <c r="AN89" i="69"/>
  <c r="BG89" i="69"/>
  <c r="A44" i="70"/>
  <c r="CG89" i="69"/>
  <c r="AN90" i="69"/>
  <c r="AU90" i="69"/>
  <c r="U91" i="69"/>
  <c r="AP91" i="69"/>
  <c r="BI91" i="69"/>
  <c r="D27" i="70"/>
  <c r="CJ91" i="69"/>
  <c r="AQ92" i="69"/>
  <c r="BI92" i="69"/>
  <c r="D28" i="70"/>
  <c r="CJ92" i="69"/>
  <c r="AJ93" i="69"/>
  <c r="G67" i="70"/>
  <c r="BG93" i="69"/>
  <c r="A48" i="70"/>
  <c r="CJ93" i="69"/>
  <c r="AJ94" i="69"/>
  <c r="G68" i="70"/>
  <c r="AP94" i="69"/>
  <c r="CG94" i="69"/>
  <c r="G95" i="69"/>
  <c r="A69" i="70"/>
  <c r="AJ95" i="69"/>
  <c r="G69" i="70"/>
  <c r="F96" i="69"/>
  <c r="D70" i="70"/>
  <c r="U96" i="69"/>
  <c r="AL96" i="69"/>
  <c r="M51" i="70"/>
  <c r="H97" i="69"/>
  <c r="T97" i="69"/>
  <c r="P14" i="70"/>
  <c r="AL97" i="69"/>
  <c r="M52" i="70"/>
  <c r="BG97" i="69"/>
  <c r="A52" i="70"/>
  <c r="CJ97" i="69"/>
  <c r="M98" i="69"/>
  <c r="T98" i="69"/>
  <c r="P15" i="70"/>
  <c r="AJ98" i="69"/>
  <c r="G72" i="70"/>
  <c r="BA98" i="69"/>
  <c r="H99" i="69"/>
  <c r="R99" i="69"/>
  <c r="AK99" i="69"/>
  <c r="BA99" i="69"/>
  <c r="G100" i="69"/>
  <c r="A74" i="70"/>
  <c r="N100" i="69"/>
  <c r="U100" i="69"/>
  <c r="AK100" i="69"/>
  <c r="BA100" i="69"/>
  <c r="F101" i="69"/>
  <c r="D75" i="70"/>
  <c r="K101" i="69"/>
  <c r="T101" i="69"/>
  <c r="P18" i="70"/>
  <c r="AJ101" i="69"/>
  <c r="G75" i="70"/>
  <c r="AT101" i="69"/>
  <c r="J56" i="70"/>
  <c r="E102" i="69"/>
  <c r="K102" i="69"/>
  <c r="R102" i="69"/>
  <c r="AA102" i="69"/>
  <c r="G19" i="70"/>
  <c r="G102" i="69"/>
  <c r="A76" i="70"/>
  <c r="AW101" i="69"/>
  <c r="AN99" i="69"/>
  <c r="AA99" i="69"/>
  <c r="G16" i="70"/>
  <c r="I99" i="69"/>
  <c r="P35" i="70"/>
  <c r="E99" i="69"/>
  <c r="AP96" i="69"/>
  <c r="AN93" i="69"/>
  <c r="Q91" i="69"/>
  <c r="CG90" i="69"/>
  <c r="AT88" i="69"/>
  <c r="J43" i="70"/>
  <c r="AN87" i="69"/>
  <c r="M101" i="69"/>
  <c r="G96" i="69"/>
  <c r="A70" i="70"/>
  <c r="Q95" i="69"/>
  <c r="CI93" i="69"/>
  <c r="Q93" i="69"/>
  <c r="AP92" i="69"/>
  <c r="CI89" i="69"/>
  <c r="CG96" i="69"/>
  <c r="AL102" i="69"/>
  <c r="M57" i="70"/>
  <c r="BJ101" i="69"/>
  <c r="AP100" i="69"/>
  <c r="U99" i="69"/>
  <c r="CG102" i="69"/>
  <c r="CI101" i="69"/>
  <c r="AZ100" i="69"/>
  <c r="AT98" i="69"/>
  <c r="J53" i="70"/>
  <c r="U97" i="69"/>
  <c r="AA95" i="69"/>
  <c r="G12" i="70"/>
  <c r="AA93" i="69"/>
  <c r="G10" i="70"/>
  <c r="AL92" i="69"/>
  <c r="M47" i="70"/>
  <c r="U87" i="69"/>
  <c r="AL86" i="69"/>
  <c r="M41" i="70"/>
  <c r="A296" i="261"/>
  <c r="C385" i="261"/>
  <c r="A320" i="274"/>
  <c r="A366" i="274"/>
  <c r="C341" i="274"/>
  <c r="T58" i="273"/>
  <c r="V58" i="273"/>
  <c r="V51" i="273"/>
  <c r="AA45" i="273"/>
  <c r="AB44" i="273"/>
  <c r="AC40" i="273"/>
  <c r="Z30" i="273"/>
  <c r="AI30" i="273"/>
  <c r="AC29" i="273"/>
  <c r="G51" i="273"/>
  <c r="G50" i="273"/>
  <c r="J9" i="273"/>
  <c r="Z9" i="273"/>
  <c r="T53" i="145"/>
  <c r="V51" i="145"/>
  <c r="AC46" i="145"/>
  <c r="AF37" i="145"/>
  <c r="W58" i="145"/>
  <c r="I54" i="145"/>
  <c r="T62" i="146"/>
  <c r="Z41" i="146"/>
  <c r="Z39" i="146"/>
  <c r="Y59" i="149"/>
  <c r="X59" i="149"/>
  <c r="Z32" i="273"/>
  <c r="AI32" i="273"/>
  <c r="U46" i="145"/>
  <c r="Q46" i="273"/>
  <c r="J59" i="146"/>
  <c r="I58" i="146"/>
  <c r="L15" i="273"/>
  <c r="V14" i="273"/>
  <c r="Q14" i="273"/>
  <c r="M14" i="273"/>
  <c r="I14" i="273"/>
  <c r="W13" i="273"/>
  <c r="I54" i="146"/>
  <c r="Q10" i="273"/>
  <c r="M10" i="273"/>
  <c r="I10" i="273"/>
  <c r="W9" i="273"/>
  <c r="J51" i="146"/>
  <c r="N9" i="273"/>
  <c r="X59" i="143"/>
  <c r="Y59" i="143"/>
  <c r="X58" i="143"/>
  <c r="Y58" i="143"/>
  <c r="AC43" i="273"/>
  <c r="R14" i="273"/>
  <c r="AB14" i="273"/>
  <c r="AG67" i="145"/>
  <c r="AE65" i="145"/>
  <c r="T59" i="145"/>
  <c r="T54" i="146"/>
  <c r="Y46" i="146"/>
  <c r="AE65" i="273"/>
  <c r="AE61" i="273"/>
  <c r="AC44" i="273"/>
  <c r="AB43" i="273"/>
  <c r="Z40" i="273"/>
  <c r="AI40" i="273"/>
  <c r="Z39" i="273"/>
  <c r="AI39" i="273"/>
  <c r="Z31" i="273"/>
  <c r="AI31" i="273"/>
  <c r="U50" i="273"/>
  <c r="AC28" i="273"/>
  <c r="Z14" i="273"/>
  <c r="I57" i="145"/>
  <c r="I55" i="145"/>
  <c r="I59" i="145"/>
  <c r="Y59" i="146"/>
  <c r="V58" i="146"/>
  <c r="Z40" i="146"/>
  <c r="N46" i="147"/>
  <c r="E46" i="147"/>
  <c r="V25" i="147"/>
  <c r="J53" i="147"/>
  <c r="J25" i="147"/>
  <c r="Z25" i="148"/>
  <c r="H25" i="148"/>
  <c r="AF38" i="149"/>
  <c r="W59" i="149"/>
  <c r="AF32" i="149"/>
  <c r="W53" i="149"/>
  <c r="Z29" i="143"/>
  <c r="L67" i="149"/>
  <c r="O67" i="149"/>
  <c r="K68" i="69"/>
  <c r="K88" i="69"/>
  <c r="K70" i="69"/>
  <c r="K90" i="69"/>
  <c r="K72" i="69"/>
  <c r="K92" i="69"/>
  <c r="K73" i="69"/>
  <c r="K93" i="69"/>
  <c r="K74" i="69"/>
  <c r="K94" i="69"/>
  <c r="K77" i="69"/>
  <c r="K97" i="69"/>
  <c r="K78" i="69"/>
  <c r="K98" i="69"/>
  <c r="K79" i="69"/>
  <c r="K99" i="69"/>
  <c r="K80" i="69"/>
  <c r="K100" i="69"/>
  <c r="K75" i="69"/>
  <c r="K95" i="69"/>
  <c r="K76" i="69"/>
  <c r="K96" i="69"/>
  <c r="H25" i="147"/>
  <c r="Z45" i="149"/>
  <c r="Z43" i="149"/>
  <c r="K25" i="149"/>
  <c r="W53" i="143"/>
  <c r="S66" i="149"/>
  <c r="CH20" i="275"/>
  <c r="BE20" i="275"/>
  <c r="X46" i="149"/>
  <c r="BD13" i="275"/>
  <c r="S57" i="146"/>
  <c r="CE11" i="275"/>
  <c r="BF11" i="275"/>
  <c r="W46" i="143"/>
  <c r="V46" i="143"/>
  <c r="Z46" i="143"/>
  <c r="S50" i="148"/>
  <c r="CG4" i="275"/>
  <c r="BM45" i="69"/>
  <c r="BM62" i="69"/>
  <c r="I56" i="146"/>
  <c r="O8" i="273"/>
  <c r="K8" i="273"/>
  <c r="V55" i="147"/>
  <c r="AB46" i="147"/>
  <c r="K67" i="148"/>
  <c r="E46" i="148"/>
  <c r="P46" i="148"/>
  <c r="AG46" i="148"/>
  <c r="J46" i="148"/>
  <c r="U25" i="149"/>
  <c r="X25" i="149"/>
  <c r="S46" i="143"/>
  <c r="S63" i="145"/>
  <c r="CD17" i="275"/>
  <c r="S55" i="149"/>
  <c r="CH9" i="275"/>
  <c r="CO9" i="275"/>
  <c r="S55" i="147"/>
  <c r="CF9" i="275"/>
  <c r="S55" i="146"/>
  <c r="CE9" i="275"/>
  <c r="S55" i="145"/>
  <c r="CD9" i="275"/>
  <c r="AS67" i="69"/>
  <c r="AS87" i="69"/>
  <c r="AS68" i="69"/>
  <c r="AS88" i="69"/>
  <c r="AS69" i="69"/>
  <c r="AS89" i="69"/>
  <c r="AS71" i="69"/>
  <c r="AS91" i="69"/>
  <c r="AS76" i="69"/>
  <c r="AS96" i="69"/>
  <c r="AS77" i="69"/>
  <c r="AS97" i="69"/>
  <c r="AS70" i="69"/>
  <c r="AS90" i="69"/>
  <c r="AS73" i="69"/>
  <c r="AS93" i="69"/>
  <c r="AS72" i="69"/>
  <c r="AS92" i="69"/>
  <c r="AS74" i="69"/>
  <c r="AS94" i="69"/>
  <c r="AS75" i="69"/>
  <c r="AS95" i="69"/>
  <c r="BJ74" i="69"/>
  <c r="BJ94" i="69"/>
  <c r="BJ79" i="69"/>
  <c r="BJ99" i="69"/>
  <c r="BJ67" i="69"/>
  <c r="BJ87" i="69"/>
  <c r="BJ69" i="69"/>
  <c r="BJ89" i="69"/>
  <c r="BJ71" i="69"/>
  <c r="BJ91" i="69"/>
  <c r="BJ78" i="69"/>
  <c r="BJ98" i="69"/>
  <c r="BJ75" i="69"/>
  <c r="BJ95" i="69"/>
  <c r="BJ77" i="69"/>
  <c r="BJ97" i="69"/>
  <c r="BJ73" i="69"/>
  <c r="BJ93" i="69"/>
  <c r="BJ76" i="69"/>
  <c r="BJ96" i="69"/>
  <c r="I67" i="69"/>
  <c r="I69" i="69"/>
  <c r="I71" i="69"/>
  <c r="I75" i="69"/>
  <c r="I76" i="69"/>
  <c r="I73" i="69"/>
  <c r="I77" i="69"/>
  <c r="I78" i="69"/>
  <c r="Y46" i="148"/>
  <c r="I64" i="148"/>
  <c r="I60" i="148"/>
  <c r="I56" i="148"/>
  <c r="I52" i="148"/>
  <c r="V25" i="148"/>
  <c r="J55" i="148"/>
  <c r="J25" i="148"/>
  <c r="Z39" i="149"/>
  <c r="S46" i="149"/>
  <c r="AG46" i="149"/>
  <c r="W25" i="149"/>
  <c r="J53" i="149"/>
  <c r="N25" i="149"/>
  <c r="AE25" i="149"/>
  <c r="J25" i="149"/>
  <c r="J55" i="149"/>
  <c r="J50" i="143"/>
  <c r="U25" i="143"/>
  <c r="Q25" i="143"/>
  <c r="M25" i="143"/>
  <c r="I25" i="143"/>
  <c r="Z39" i="143"/>
  <c r="AC36" i="148"/>
  <c r="AQ11" i="275"/>
  <c r="S56" i="146"/>
  <c r="CE10" i="275"/>
  <c r="S56" i="145"/>
  <c r="CD10" i="275"/>
  <c r="BE10" i="275"/>
  <c r="S51" i="148"/>
  <c r="CG5" i="275"/>
  <c r="AC29" i="147"/>
  <c r="AP4" i="275"/>
  <c r="X46" i="143"/>
  <c r="E73" i="69"/>
  <c r="E93" i="69"/>
  <c r="E75" i="69"/>
  <c r="E95" i="69"/>
  <c r="E67" i="69"/>
  <c r="E87" i="69"/>
  <c r="E69" i="69"/>
  <c r="E89" i="69"/>
  <c r="E71" i="69"/>
  <c r="E91" i="69"/>
  <c r="E76" i="69"/>
  <c r="E96" i="69"/>
  <c r="E77" i="69"/>
  <c r="E97" i="69"/>
  <c r="E78" i="69"/>
  <c r="E98" i="69"/>
  <c r="CL72" i="69"/>
  <c r="CL92" i="69"/>
  <c r="CL73" i="69"/>
  <c r="CL93" i="69"/>
  <c r="CL67" i="69"/>
  <c r="CL87" i="69"/>
  <c r="CL68" i="69"/>
  <c r="CL88" i="69"/>
  <c r="CL69" i="69"/>
  <c r="CL89" i="69"/>
  <c r="CL70" i="69"/>
  <c r="CL90" i="69"/>
  <c r="CL71" i="69"/>
  <c r="CL91" i="69"/>
  <c r="AW74" i="69"/>
  <c r="AW94" i="69"/>
  <c r="AW67" i="69"/>
  <c r="AW87" i="69"/>
  <c r="AW69" i="69"/>
  <c r="AW89" i="69"/>
  <c r="AW71" i="69"/>
  <c r="AW91" i="69"/>
  <c r="AW76" i="69"/>
  <c r="AW96" i="69"/>
  <c r="AW77" i="69"/>
  <c r="AW97" i="69"/>
  <c r="AW78" i="69"/>
  <c r="AW98" i="69"/>
  <c r="AW73" i="69"/>
  <c r="AW93" i="69"/>
  <c r="AW75" i="69"/>
  <c r="AW95" i="69"/>
  <c r="AO74" i="69"/>
  <c r="AO94" i="69"/>
  <c r="AO67" i="69"/>
  <c r="AO87" i="69"/>
  <c r="AO68" i="69"/>
  <c r="AO88" i="69"/>
  <c r="AO69" i="69"/>
  <c r="AO89" i="69"/>
  <c r="AO71" i="69"/>
  <c r="AO91" i="69"/>
  <c r="AO75" i="69"/>
  <c r="AO95" i="69"/>
  <c r="AO70" i="69"/>
  <c r="AO90" i="69"/>
  <c r="AO76" i="69"/>
  <c r="AO96" i="69"/>
  <c r="AO72" i="69"/>
  <c r="AO92" i="69"/>
  <c r="AO73" i="69"/>
  <c r="AO93" i="69"/>
  <c r="AO77" i="69"/>
  <c r="AO97" i="69"/>
  <c r="BM49" i="69"/>
  <c r="BM50" i="69"/>
  <c r="BM51" i="69"/>
  <c r="BM53" i="69"/>
  <c r="BM54" i="69"/>
  <c r="BM59" i="69"/>
  <c r="BM48" i="69"/>
  <c r="BM55" i="69"/>
  <c r="BM60" i="69"/>
  <c r="BM47" i="69"/>
  <c r="BM52" i="69"/>
  <c r="BM56" i="69"/>
  <c r="BM57" i="69"/>
  <c r="BM46" i="69"/>
  <c r="BM58" i="69"/>
  <c r="BM61" i="69"/>
  <c r="BK55" i="69"/>
  <c r="BK60" i="69"/>
  <c r="BK52" i="69"/>
  <c r="BK56" i="69"/>
  <c r="BK57" i="69"/>
  <c r="BK62" i="69"/>
  <c r="BK58" i="69"/>
  <c r="BK61" i="69"/>
  <c r="BK53" i="69"/>
  <c r="BK54" i="69"/>
  <c r="BK59" i="69"/>
  <c r="CI83" i="69"/>
  <c r="CI103" i="69"/>
  <c r="AI20" i="69"/>
  <c r="AI41" i="69"/>
  <c r="AI62" i="69"/>
  <c r="K66" i="69"/>
  <c r="K86" i="69"/>
  <c r="BN45" i="69"/>
  <c r="Z45" i="69"/>
  <c r="BH46" i="69"/>
  <c r="AX46" i="69"/>
  <c r="S46" i="69"/>
  <c r="S72" i="69"/>
  <c r="AM45" i="69"/>
  <c r="Y45" i="69"/>
  <c r="L45" i="69"/>
  <c r="X46" i="12"/>
  <c r="BB21" i="69"/>
  <c r="X62" i="145"/>
  <c r="Y62" i="145"/>
  <c r="X56" i="145"/>
  <c r="Y56" i="145"/>
  <c r="Y46" i="273"/>
  <c r="Y61" i="147"/>
  <c r="X61" i="147"/>
  <c r="T64" i="273"/>
  <c r="V64" i="273"/>
  <c r="X55" i="146"/>
  <c r="Y55" i="146"/>
  <c r="Y64" i="143"/>
  <c r="X64" i="143"/>
  <c r="AG16" i="275"/>
  <c r="F62" i="145"/>
  <c r="AI15" i="275"/>
  <c r="F52" i="147"/>
  <c r="F56" i="147"/>
  <c r="F60" i="147"/>
  <c r="Z14" i="275"/>
  <c r="E60" i="145"/>
  <c r="Z9" i="275"/>
  <c r="E49" i="145"/>
  <c r="E55" i="145"/>
  <c r="E56" i="145"/>
  <c r="E57" i="145"/>
  <c r="E58" i="145"/>
  <c r="E59" i="145"/>
  <c r="E61" i="145"/>
  <c r="E62" i="145"/>
  <c r="E50" i="145"/>
  <c r="E63" i="145"/>
  <c r="E64" i="145"/>
  <c r="E65" i="145"/>
  <c r="E66" i="145"/>
  <c r="E51" i="145"/>
  <c r="E52" i="145"/>
  <c r="E53" i="145"/>
  <c r="E54" i="145"/>
  <c r="AG5" i="275"/>
  <c r="F51" i="145"/>
  <c r="F52" i="145"/>
  <c r="F53" i="145"/>
  <c r="F54" i="145"/>
  <c r="F49" i="145"/>
  <c r="F55" i="145"/>
  <c r="F56" i="145"/>
  <c r="F57" i="145"/>
  <c r="F58" i="145"/>
  <c r="F59" i="145"/>
  <c r="F60" i="145"/>
  <c r="F61" i="145"/>
  <c r="F50" i="145"/>
  <c r="F63" i="145"/>
  <c r="F64" i="145"/>
  <c r="F65" i="145"/>
  <c r="F66" i="145"/>
  <c r="V63" i="273"/>
  <c r="T63" i="273"/>
  <c r="AD17" i="273"/>
  <c r="O25" i="273"/>
  <c r="Y64" i="148"/>
  <c r="X64" i="148"/>
  <c r="AA20" i="275"/>
  <c r="E50" i="146"/>
  <c r="E51" i="146"/>
  <c r="E60" i="146"/>
  <c r="E61" i="146"/>
  <c r="E66" i="146"/>
  <c r="E56" i="146"/>
  <c r="E57" i="146"/>
  <c r="E62" i="146"/>
  <c r="E63" i="146"/>
  <c r="E52" i="146"/>
  <c r="E53" i="146"/>
  <c r="E58" i="146"/>
  <c r="E59" i="146"/>
  <c r="E49" i="146"/>
  <c r="E54" i="146"/>
  <c r="E55" i="146"/>
  <c r="E64" i="146"/>
  <c r="E65" i="146"/>
  <c r="AI18" i="275"/>
  <c r="F64" i="147"/>
  <c r="AH7" i="275"/>
  <c r="F49" i="146"/>
  <c r="F54" i="146"/>
  <c r="F55" i="146"/>
  <c r="F64" i="146"/>
  <c r="F65" i="146"/>
  <c r="F50" i="146"/>
  <c r="F51" i="146"/>
  <c r="F60" i="146"/>
  <c r="F61" i="146"/>
  <c r="F66" i="146"/>
  <c r="F56" i="146"/>
  <c r="F57" i="146"/>
  <c r="F62" i="146"/>
  <c r="F63" i="146"/>
  <c r="F52" i="146"/>
  <c r="F53" i="146"/>
  <c r="F58" i="146"/>
  <c r="F59" i="146"/>
  <c r="W53" i="273"/>
  <c r="F25" i="273"/>
  <c r="E2" i="273"/>
  <c r="AF39" i="145"/>
  <c r="W60" i="145"/>
  <c r="J52" i="145"/>
  <c r="U25" i="145"/>
  <c r="P67" i="146"/>
  <c r="Y46" i="147"/>
  <c r="W46" i="149"/>
  <c r="O46" i="149"/>
  <c r="AF29" i="149"/>
  <c r="W50" i="149"/>
  <c r="W62" i="143"/>
  <c r="T46" i="143"/>
  <c r="P46" i="143"/>
  <c r="F46" i="143"/>
  <c r="AG46" i="143"/>
  <c r="J46" i="143"/>
  <c r="K46" i="143"/>
  <c r="E3" i="143"/>
  <c r="CK17" i="275"/>
  <c r="CJ79" i="69"/>
  <c r="CJ99" i="69"/>
  <c r="CJ81" i="69"/>
  <c r="CJ101" i="69"/>
  <c r="CJ83" i="69"/>
  <c r="CJ103" i="69"/>
  <c r="CJ78" i="69"/>
  <c r="CJ98" i="69"/>
  <c r="CJ80" i="69"/>
  <c r="CJ100" i="69"/>
  <c r="CJ82" i="69"/>
  <c r="CJ102" i="69"/>
  <c r="BN74" i="69"/>
  <c r="BN76" i="69"/>
  <c r="BN78" i="69"/>
  <c r="BN80" i="69"/>
  <c r="BN82" i="69"/>
  <c r="BN75" i="69"/>
  <c r="BN77" i="69"/>
  <c r="BN79" i="69"/>
  <c r="BN81" i="69"/>
  <c r="BN83" i="69"/>
  <c r="BI74" i="69"/>
  <c r="BI76" i="69"/>
  <c r="BI78" i="69"/>
  <c r="BI80" i="69"/>
  <c r="BI82" i="69"/>
  <c r="BI75" i="69"/>
  <c r="BI77" i="69"/>
  <c r="BI79" i="69"/>
  <c r="BI81" i="69"/>
  <c r="BI83" i="69"/>
  <c r="BA66" i="69"/>
  <c r="BA86" i="69"/>
  <c r="BA68" i="69"/>
  <c r="BA88" i="69"/>
  <c r="BA70" i="69"/>
  <c r="BA90" i="69"/>
  <c r="BA72" i="69"/>
  <c r="BA92" i="69"/>
  <c r="BA74" i="69"/>
  <c r="BA94" i="69"/>
  <c r="BA67" i="69"/>
  <c r="BA87" i="69"/>
  <c r="BA69" i="69"/>
  <c r="BA89" i="69"/>
  <c r="BA71" i="69"/>
  <c r="BA91" i="69"/>
  <c r="BA73" i="69"/>
  <c r="BA93" i="69"/>
  <c r="BA75" i="69"/>
  <c r="BA95" i="69"/>
  <c r="AU74" i="69"/>
  <c r="AU94" i="69"/>
  <c r="AU76" i="69"/>
  <c r="AU96" i="69"/>
  <c r="AU78" i="69"/>
  <c r="AU98" i="69"/>
  <c r="AU80" i="69"/>
  <c r="AU100" i="69"/>
  <c r="AU82" i="69"/>
  <c r="AU102" i="69"/>
  <c r="AU75" i="69"/>
  <c r="AU95" i="69"/>
  <c r="AU77" i="69"/>
  <c r="AU97" i="69"/>
  <c r="AU79" i="69"/>
  <c r="AU99" i="69"/>
  <c r="AU81" i="69"/>
  <c r="AU101" i="69"/>
  <c r="AU83" i="69"/>
  <c r="AU103" i="69"/>
  <c r="AQ74" i="69"/>
  <c r="AQ94" i="69"/>
  <c r="AQ76" i="69"/>
  <c r="AQ96" i="69"/>
  <c r="AQ78" i="69"/>
  <c r="AQ98" i="69"/>
  <c r="AQ80" i="69"/>
  <c r="AQ100" i="69"/>
  <c r="AQ82" i="69"/>
  <c r="AQ102" i="69"/>
  <c r="AQ75" i="69"/>
  <c r="AQ95" i="69"/>
  <c r="AQ77" i="69"/>
  <c r="AQ97" i="69"/>
  <c r="AQ79" i="69"/>
  <c r="AQ99" i="69"/>
  <c r="AQ81" i="69"/>
  <c r="AQ101" i="69"/>
  <c r="AQ83" i="69"/>
  <c r="AQ103" i="69"/>
  <c r="AM74" i="69"/>
  <c r="AM94" i="69"/>
  <c r="AM76" i="69"/>
  <c r="AM96" i="69"/>
  <c r="AM78" i="69"/>
  <c r="AM98" i="69"/>
  <c r="AM80" i="69"/>
  <c r="AM100" i="69"/>
  <c r="AM82" i="69"/>
  <c r="AM102" i="69"/>
  <c r="AM75" i="69"/>
  <c r="AM95" i="69"/>
  <c r="AM77" i="69"/>
  <c r="AM97" i="69"/>
  <c r="AM79" i="69"/>
  <c r="AM99" i="69"/>
  <c r="AM81" i="69"/>
  <c r="AM101" i="69"/>
  <c r="AM83" i="69"/>
  <c r="AM103" i="69"/>
  <c r="BT73" i="69"/>
  <c r="BT93" i="69"/>
  <c r="BT75" i="69"/>
  <c r="BT95" i="69"/>
  <c r="BT77" i="69"/>
  <c r="BT97" i="69"/>
  <c r="BT79" i="69"/>
  <c r="BT99" i="69"/>
  <c r="BT81" i="69"/>
  <c r="BT101" i="69"/>
  <c r="BT83" i="69"/>
  <c r="BT103" i="69"/>
  <c r="BM73" i="69"/>
  <c r="BM93" i="69"/>
  <c r="BM75" i="69"/>
  <c r="BM95" i="69"/>
  <c r="BM77" i="69"/>
  <c r="BM97" i="69"/>
  <c r="BM79" i="69"/>
  <c r="BM99" i="69"/>
  <c r="BM81" i="69"/>
  <c r="BM101" i="69"/>
  <c r="BM83" i="69"/>
  <c r="BM103" i="69"/>
  <c r="V67" i="69"/>
  <c r="V87" i="69"/>
  <c r="V69" i="69"/>
  <c r="V89" i="69"/>
  <c r="V71" i="69"/>
  <c r="V91" i="69"/>
  <c r="V73" i="69"/>
  <c r="V93" i="69"/>
  <c r="V75" i="69"/>
  <c r="V95" i="69"/>
  <c r="V77" i="69"/>
  <c r="V97" i="69"/>
  <c r="V66" i="69"/>
  <c r="V86" i="69"/>
  <c r="V68" i="69"/>
  <c r="V88" i="69"/>
  <c r="V70" i="69"/>
  <c r="V90" i="69"/>
  <c r="V72" i="69"/>
  <c r="V92" i="69"/>
  <c r="V74" i="69"/>
  <c r="V94" i="69"/>
  <c r="V76" i="69"/>
  <c r="V96" i="69"/>
  <c r="R67" i="69"/>
  <c r="R87" i="69"/>
  <c r="R69" i="69"/>
  <c r="R89" i="69"/>
  <c r="R71" i="69"/>
  <c r="R91" i="69"/>
  <c r="R73" i="69"/>
  <c r="R93" i="69"/>
  <c r="R75" i="69"/>
  <c r="R95" i="69"/>
  <c r="R77" i="69"/>
  <c r="R97" i="69"/>
  <c r="R66" i="69"/>
  <c r="R86" i="69"/>
  <c r="R68" i="69"/>
  <c r="R88" i="69"/>
  <c r="R70" i="69"/>
  <c r="R90" i="69"/>
  <c r="R72" i="69"/>
  <c r="R92" i="69"/>
  <c r="R74" i="69"/>
  <c r="R94" i="69"/>
  <c r="R76" i="69"/>
  <c r="R96" i="69"/>
  <c r="BH67" i="69"/>
  <c r="BH69" i="69"/>
  <c r="BH71" i="69"/>
  <c r="BH73" i="69"/>
  <c r="BH75" i="69"/>
  <c r="BH77" i="69"/>
  <c r="BH79" i="69"/>
  <c r="BH81" i="69"/>
  <c r="BH83" i="69"/>
  <c r="AZ67" i="69"/>
  <c r="AZ87" i="69"/>
  <c r="AZ69" i="69"/>
  <c r="AZ89" i="69"/>
  <c r="AZ71" i="69"/>
  <c r="AZ91" i="69"/>
  <c r="AZ73" i="69"/>
  <c r="AZ93" i="69"/>
  <c r="AZ75" i="69"/>
  <c r="AZ95" i="69"/>
  <c r="AZ77" i="69"/>
  <c r="AZ97" i="69"/>
  <c r="AZ79" i="69"/>
  <c r="AZ99" i="69"/>
  <c r="AZ81" i="69"/>
  <c r="AZ101" i="69"/>
  <c r="AZ83" i="69"/>
  <c r="AZ103" i="69"/>
  <c r="P47" i="69"/>
  <c r="P50" i="69"/>
  <c r="P49" i="69"/>
  <c r="P46" i="69"/>
  <c r="P48" i="69"/>
  <c r="P51" i="69"/>
  <c r="P45" i="69"/>
  <c r="P57" i="69"/>
  <c r="P59" i="69"/>
  <c r="P61" i="69"/>
  <c r="P55" i="69"/>
  <c r="P58" i="69"/>
  <c r="P53" i="69"/>
  <c r="P60" i="69"/>
  <c r="AE49" i="69"/>
  <c r="AE46" i="69"/>
  <c r="AE48" i="69"/>
  <c r="AE51" i="69"/>
  <c r="AE45" i="69"/>
  <c r="AE47" i="69"/>
  <c r="AE50" i="69"/>
  <c r="AE55" i="69"/>
  <c r="AE58" i="69"/>
  <c r="AE53" i="69"/>
  <c r="AE60" i="69"/>
  <c r="AE52" i="69"/>
  <c r="AE54" i="69"/>
  <c r="AE56" i="69"/>
  <c r="AE62" i="69"/>
  <c r="AE62" i="273"/>
  <c r="T62" i="273"/>
  <c r="AE53" i="273"/>
  <c r="T50" i="273"/>
  <c r="G65" i="273"/>
  <c r="G63" i="273"/>
  <c r="G61" i="273"/>
  <c r="G59" i="273"/>
  <c r="G57" i="273"/>
  <c r="G55" i="273"/>
  <c r="G53" i="273"/>
  <c r="AC54" i="273"/>
  <c r="G49" i="273"/>
  <c r="M46" i="273"/>
  <c r="C46" i="273"/>
  <c r="AB40" i="273"/>
  <c r="Z37" i="273"/>
  <c r="AI37" i="273"/>
  <c r="Z34" i="273"/>
  <c r="AI34" i="273"/>
  <c r="F64" i="273"/>
  <c r="AE25" i="273"/>
  <c r="Z18" i="273"/>
  <c r="AD16" i="273"/>
  <c r="Z13" i="273"/>
  <c r="Z10" i="273"/>
  <c r="T8" i="273"/>
  <c r="AA8" i="273"/>
  <c r="J66" i="145"/>
  <c r="I53" i="145"/>
  <c r="I52" i="145"/>
  <c r="I51" i="145"/>
  <c r="J50" i="145"/>
  <c r="Z45" i="145"/>
  <c r="Z35" i="145"/>
  <c r="AF33" i="145"/>
  <c r="W54" i="145"/>
  <c r="Z29" i="145"/>
  <c r="R46" i="145"/>
  <c r="N46" i="145"/>
  <c r="J49" i="145"/>
  <c r="I65" i="146"/>
  <c r="I55" i="146"/>
  <c r="J53" i="146"/>
  <c r="AB46" i="146"/>
  <c r="S46" i="146"/>
  <c r="W25" i="146"/>
  <c r="N25" i="146"/>
  <c r="J25" i="146"/>
  <c r="I49" i="146"/>
  <c r="P25" i="146"/>
  <c r="V63" i="147"/>
  <c r="V51" i="147"/>
  <c r="V63" i="148"/>
  <c r="T50" i="148"/>
  <c r="V51" i="148"/>
  <c r="J59" i="148"/>
  <c r="J51" i="148"/>
  <c r="U46" i="148"/>
  <c r="Q46" i="148"/>
  <c r="M46" i="148"/>
  <c r="G46" i="148"/>
  <c r="J66" i="148"/>
  <c r="U25" i="148"/>
  <c r="P25" i="148"/>
  <c r="L25" i="148"/>
  <c r="J64" i="148"/>
  <c r="J62" i="148"/>
  <c r="J60" i="148"/>
  <c r="I59" i="148"/>
  <c r="J56" i="148"/>
  <c r="I55" i="148"/>
  <c r="R25" i="148"/>
  <c r="AD25" i="148"/>
  <c r="N25" i="148"/>
  <c r="I50" i="148"/>
  <c r="F25" i="148"/>
  <c r="E2" i="148"/>
  <c r="M67" i="149"/>
  <c r="Q67" i="149"/>
  <c r="H64" i="149"/>
  <c r="AD63" i="149"/>
  <c r="V63" i="149"/>
  <c r="AE60" i="149"/>
  <c r="H60" i="149"/>
  <c r="H59" i="149"/>
  <c r="H58" i="149"/>
  <c r="H57" i="149"/>
  <c r="H54" i="149"/>
  <c r="H53" i="149"/>
  <c r="V50" i="149"/>
  <c r="G62" i="149"/>
  <c r="J59" i="149"/>
  <c r="G54" i="149"/>
  <c r="J51" i="149"/>
  <c r="AG65" i="149"/>
  <c r="Z65" i="149"/>
  <c r="AA65" i="149"/>
  <c r="AC65" i="149"/>
  <c r="Q64" i="149"/>
  <c r="R64" i="149"/>
  <c r="G49" i="149"/>
  <c r="AD41" i="149"/>
  <c r="U62" i="149"/>
  <c r="AG38" i="149"/>
  <c r="AB38" i="149"/>
  <c r="AF37" i="149"/>
  <c r="W58" i="149"/>
  <c r="AC24" i="149"/>
  <c r="AB19" i="149"/>
  <c r="AB14" i="149"/>
  <c r="AF44" i="149"/>
  <c r="W65" i="149"/>
  <c r="AF40" i="149"/>
  <c r="W61" i="149"/>
  <c r="AF36" i="149"/>
  <c r="W57" i="149"/>
  <c r="K46" i="149"/>
  <c r="E3" i="149"/>
  <c r="AE66" i="143"/>
  <c r="AD57" i="143"/>
  <c r="AD56" i="143"/>
  <c r="X53" i="143"/>
  <c r="J62" i="143"/>
  <c r="G60" i="143"/>
  <c r="J54" i="143"/>
  <c r="G52" i="143"/>
  <c r="AC62" i="143"/>
  <c r="AC54" i="143"/>
  <c r="T60" i="143"/>
  <c r="T56" i="143"/>
  <c r="I46" i="143"/>
  <c r="AB42" i="143"/>
  <c r="AB41" i="143"/>
  <c r="R46" i="143"/>
  <c r="N46" i="143"/>
  <c r="AB38" i="143"/>
  <c r="W58" i="143"/>
  <c r="G46" i="143"/>
  <c r="Z30" i="143"/>
  <c r="R25" i="143"/>
  <c r="AB25" i="143"/>
  <c r="Z24" i="143"/>
  <c r="Z22" i="143"/>
  <c r="AC15" i="143"/>
  <c r="AC14" i="143"/>
  <c r="L46" i="143"/>
  <c r="E2" i="143"/>
  <c r="S65" i="148"/>
  <c r="CG19" i="275"/>
  <c r="BC18" i="275"/>
  <c r="S63" i="149"/>
  <c r="CH17" i="275"/>
  <c r="AX17" i="275"/>
  <c r="AT17" i="275"/>
  <c r="S62" i="149"/>
  <c r="CH16" i="275"/>
  <c r="CO16" i="275"/>
  <c r="S62" i="148"/>
  <c r="CG16" i="275"/>
  <c r="AW16" i="275"/>
  <c r="AT16" i="275"/>
  <c r="BD14" i="275"/>
  <c r="S59" i="149"/>
  <c r="CH13" i="275"/>
  <c r="CO13" i="275"/>
  <c r="S59" i="148"/>
  <c r="CG13" i="275"/>
  <c r="S59" i="147"/>
  <c r="CF13" i="275"/>
  <c r="CM13" i="275"/>
  <c r="S59" i="146"/>
  <c r="CE13" i="275"/>
  <c r="BB13" i="275"/>
  <c r="AW13" i="275"/>
  <c r="AS13" i="275"/>
  <c r="AC38" i="143"/>
  <c r="AL13" i="275"/>
  <c r="CL11" i="275"/>
  <c r="AU11" i="275"/>
  <c r="S56" i="149"/>
  <c r="CH10" i="275"/>
  <c r="S56" i="147"/>
  <c r="CF10" i="275"/>
  <c r="AZ10" i="275"/>
  <c r="AT10" i="275"/>
  <c r="S55" i="148"/>
  <c r="CG9" i="275"/>
  <c r="AX8" i="275"/>
  <c r="AT8" i="275"/>
  <c r="S52" i="146"/>
  <c r="CE6" i="275"/>
  <c r="S52" i="145"/>
  <c r="CD6" i="275"/>
  <c r="AC31" i="148"/>
  <c r="AQ6" i="275"/>
  <c r="BE4" i="275"/>
  <c r="AW4" i="275"/>
  <c r="AS4" i="275"/>
  <c r="BD3" i="275"/>
  <c r="AZ3" i="275"/>
  <c r="AW3" i="275"/>
  <c r="AW21" i="275"/>
  <c r="AT3" i="275"/>
  <c r="AT21" i="275"/>
  <c r="BT82" i="69"/>
  <c r="BT102" i="69"/>
  <c r="BH82" i="69"/>
  <c r="CG80" i="69"/>
  <c r="CG100" i="69"/>
  <c r="CI79" i="69"/>
  <c r="CI99" i="69"/>
  <c r="BM78" i="69"/>
  <c r="BM98" i="69"/>
  <c r="AZ78" i="69"/>
  <c r="AZ98" i="69"/>
  <c r="AZ70" i="69"/>
  <c r="AZ90" i="69"/>
  <c r="CI76" i="69"/>
  <c r="CI96" i="69"/>
  <c r="CI78" i="69"/>
  <c r="CI98" i="69"/>
  <c r="CI80" i="69"/>
  <c r="CI100" i="69"/>
  <c r="CI82" i="69"/>
  <c r="CI102" i="69"/>
  <c r="N67" i="69"/>
  <c r="N87" i="69"/>
  <c r="N69" i="69"/>
  <c r="N89" i="69"/>
  <c r="N71" i="69"/>
  <c r="N91" i="69"/>
  <c r="N73" i="69"/>
  <c r="N93" i="69"/>
  <c r="N66" i="69"/>
  <c r="N86" i="69"/>
  <c r="N68" i="69"/>
  <c r="N88" i="69"/>
  <c r="N70" i="69"/>
  <c r="N90" i="69"/>
  <c r="N72" i="69"/>
  <c r="N92" i="69"/>
  <c r="F67" i="69"/>
  <c r="F69" i="69"/>
  <c r="F71" i="69"/>
  <c r="F73" i="69"/>
  <c r="F66" i="69"/>
  <c r="F68" i="69"/>
  <c r="F70" i="69"/>
  <c r="F72" i="69"/>
  <c r="CL74" i="69"/>
  <c r="CL94" i="69"/>
  <c r="CL76" i="69"/>
  <c r="CL96" i="69"/>
  <c r="CL78" i="69"/>
  <c r="CL98" i="69"/>
  <c r="CL80" i="69"/>
  <c r="CL100" i="69"/>
  <c r="CL82" i="69"/>
  <c r="CL102" i="69"/>
  <c r="CL75" i="69"/>
  <c r="CL95" i="69"/>
  <c r="CL77" i="69"/>
  <c r="CL97" i="69"/>
  <c r="CL79" i="69"/>
  <c r="CL99" i="69"/>
  <c r="CL81" i="69"/>
  <c r="CL101" i="69"/>
  <c r="CL83" i="69"/>
  <c r="CL103" i="69"/>
  <c r="CG73" i="69"/>
  <c r="CG93" i="69"/>
  <c r="CG75" i="69"/>
  <c r="CG95" i="69"/>
  <c r="CG77" i="69"/>
  <c r="CG97" i="69"/>
  <c r="CG79" i="69"/>
  <c r="CG99" i="69"/>
  <c r="CG81" i="69"/>
  <c r="CG101" i="69"/>
  <c r="CG83" i="69"/>
  <c r="CG103" i="69"/>
  <c r="K67" i="273"/>
  <c r="Y60" i="273"/>
  <c r="V57" i="273"/>
  <c r="AC61" i="273"/>
  <c r="W63" i="273"/>
  <c r="U62" i="273"/>
  <c r="AA40" i="273"/>
  <c r="W58" i="273"/>
  <c r="W57" i="273"/>
  <c r="Z33" i="273"/>
  <c r="AC33" i="273"/>
  <c r="AI33" i="273"/>
  <c r="U52" i="273"/>
  <c r="W51" i="273"/>
  <c r="Z20" i="273"/>
  <c r="X18" i="273"/>
  <c r="Z16" i="273"/>
  <c r="T16" i="273"/>
  <c r="AA16" i="273"/>
  <c r="X13" i="273"/>
  <c r="T10" i="273"/>
  <c r="AA10" i="273"/>
  <c r="Z7" i="273"/>
  <c r="AE66" i="145"/>
  <c r="AE60" i="145"/>
  <c r="T60" i="145"/>
  <c r="T56" i="145"/>
  <c r="AE51" i="145"/>
  <c r="I66" i="145"/>
  <c r="I65" i="145"/>
  <c r="I63" i="145"/>
  <c r="J62" i="145"/>
  <c r="C52" i="145"/>
  <c r="I50" i="145"/>
  <c r="AF35" i="145"/>
  <c r="W56" i="145"/>
  <c r="AF31" i="145"/>
  <c r="W52" i="145"/>
  <c r="Q46" i="145"/>
  <c r="D46" i="145"/>
  <c r="Z25" i="145"/>
  <c r="J64" i="145"/>
  <c r="Y65" i="146"/>
  <c r="Y63" i="146"/>
  <c r="T60" i="146"/>
  <c r="Y57" i="146"/>
  <c r="T51" i="146"/>
  <c r="J63" i="146"/>
  <c r="I59" i="146"/>
  <c r="J57" i="146"/>
  <c r="I53" i="146"/>
  <c r="I52" i="146"/>
  <c r="Y49" i="146"/>
  <c r="AA46" i="146"/>
  <c r="Z32" i="146"/>
  <c r="R46" i="146"/>
  <c r="N46" i="146"/>
  <c r="E46" i="146"/>
  <c r="H25" i="146"/>
  <c r="AE62" i="147"/>
  <c r="AE54" i="147"/>
  <c r="Y55" i="147"/>
  <c r="V50" i="147"/>
  <c r="J65" i="147"/>
  <c r="J61" i="147"/>
  <c r="J57" i="147"/>
  <c r="V46" i="147"/>
  <c r="Z42" i="147"/>
  <c r="AE65" i="148"/>
  <c r="V59" i="148"/>
  <c r="AF65" i="148"/>
  <c r="G25" i="148"/>
  <c r="Y25" i="148"/>
  <c r="E25" i="148"/>
  <c r="D2" i="148"/>
  <c r="H66" i="149"/>
  <c r="AD65" i="149"/>
  <c r="H65" i="149"/>
  <c r="H62" i="149"/>
  <c r="H61" i="149"/>
  <c r="H56" i="149"/>
  <c r="H50" i="149"/>
  <c r="G64" i="149"/>
  <c r="G61" i="149"/>
  <c r="G59" i="149"/>
  <c r="G56" i="149"/>
  <c r="G53" i="149"/>
  <c r="G51" i="149"/>
  <c r="F46" i="149"/>
  <c r="AD44" i="149"/>
  <c r="U65" i="149"/>
  <c r="AD42" i="149"/>
  <c r="U63" i="149"/>
  <c r="AB41" i="149"/>
  <c r="Z40" i="149"/>
  <c r="AA38" i="149"/>
  <c r="AF31" i="149"/>
  <c r="W52" i="149"/>
  <c r="AH29" i="149"/>
  <c r="G25" i="149"/>
  <c r="AB24" i="149"/>
  <c r="Z19" i="149"/>
  <c r="Z14" i="149"/>
  <c r="I65" i="149"/>
  <c r="J58" i="149"/>
  <c r="T25" i="149"/>
  <c r="O25" i="149"/>
  <c r="L46" i="149"/>
  <c r="AE63" i="143"/>
  <c r="AE62" i="143"/>
  <c r="H62" i="143"/>
  <c r="H53" i="143"/>
  <c r="G65" i="143"/>
  <c r="G62" i="143"/>
  <c r="G59" i="143"/>
  <c r="G57" i="143"/>
  <c r="G54" i="143"/>
  <c r="G51" i="143"/>
  <c r="G49" i="143"/>
  <c r="H46" i="143"/>
  <c r="AF67" i="143"/>
  <c r="W64" i="143"/>
  <c r="AG42" i="143"/>
  <c r="AA42" i="143"/>
  <c r="AG41" i="143"/>
  <c r="AA41" i="143"/>
  <c r="AG38" i="143"/>
  <c r="AA38" i="143"/>
  <c r="U56" i="143"/>
  <c r="Z32" i="143"/>
  <c r="AH28" i="143"/>
  <c r="U46" i="143"/>
  <c r="Q46" i="143"/>
  <c r="M46" i="143"/>
  <c r="D46" i="143"/>
  <c r="J25" i="143"/>
  <c r="K25" i="143"/>
  <c r="L25" i="143"/>
  <c r="Z25" i="143"/>
  <c r="AC24" i="143"/>
  <c r="AC22" i="143"/>
  <c r="H25" i="143"/>
  <c r="AB15" i="143"/>
  <c r="AB14" i="143"/>
  <c r="J55" i="143"/>
  <c r="T25" i="143"/>
  <c r="AA25" i="143"/>
  <c r="O25" i="143"/>
  <c r="S66" i="147"/>
  <c r="CF20" i="275"/>
  <c r="S66" i="145"/>
  <c r="CD20" i="275"/>
  <c r="S64" i="147"/>
  <c r="CF18" i="275"/>
  <c r="BC17" i="275"/>
  <c r="AW17" i="275"/>
  <c r="S62" i="145"/>
  <c r="CD16" i="275"/>
  <c r="AY16" i="275"/>
  <c r="S61" i="147"/>
  <c r="CF15" i="275"/>
  <c r="CM15" i="275"/>
  <c r="S61" i="146"/>
  <c r="CE15" i="275"/>
  <c r="S61" i="145"/>
  <c r="CD15" i="275"/>
  <c r="CK15" i="275"/>
  <c r="AV13" i="275"/>
  <c r="S58" i="149"/>
  <c r="CH12" i="275"/>
  <c r="CO12" i="275"/>
  <c r="S58" i="148"/>
  <c r="CG12" i="275"/>
  <c r="CN12" i="275"/>
  <c r="S58" i="147"/>
  <c r="CF12" i="275"/>
  <c r="CM12" i="275"/>
  <c r="BE12" i="275"/>
  <c r="S57" i="149"/>
  <c r="CH11" i="275"/>
  <c r="CO11" i="275"/>
  <c r="AY10" i="275"/>
  <c r="AV10" i="275"/>
  <c r="BC9" i="275"/>
  <c r="AW8" i="275"/>
  <c r="S53" i="145"/>
  <c r="CD7" i="275"/>
  <c r="CK7" i="275"/>
  <c r="S52" i="148"/>
  <c r="CG6" i="275"/>
  <c r="AZ4" i="275"/>
  <c r="AV4" i="275"/>
  <c r="S49" i="149"/>
  <c r="CH3" i="275"/>
  <c r="CO3" i="275"/>
  <c r="CO21" i="275"/>
  <c r="S49" i="146"/>
  <c r="CE3" i="275"/>
  <c r="S49" i="145"/>
  <c r="CD3" i="275"/>
  <c r="BC3" i="275"/>
  <c r="AY3" i="275"/>
  <c r="AY21" i="275"/>
  <c r="BT80" i="69"/>
  <c r="BT100" i="69"/>
  <c r="BH80" i="69"/>
  <c r="CG78" i="69"/>
  <c r="CG98" i="69"/>
  <c r="BM76" i="69"/>
  <c r="BM96" i="69"/>
  <c r="BM74" i="69"/>
  <c r="BM94" i="69"/>
  <c r="AZ74" i="69"/>
  <c r="AZ94" i="69"/>
  <c r="AZ72" i="69"/>
  <c r="AZ92" i="69"/>
  <c r="AZ68" i="69"/>
  <c r="AZ88" i="69"/>
  <c r="AE61" i="69"/>
  <c r="K67" i="69"/>
  <c r="K87" i="69"/>
  <c r="K69" i="69"/>
  <c r="K89" i="69"/>
  <c r="K71" i="69"/>
  <c r="K91" i="69"/>
  <c r="G67" i="69"/>
  <c r="G69" i="69"/>
  <c r="G71" i="69"/>
  <c r="P56" i="69"/>
  <c r="P54" i="69"/>
  <c r="M66" i="69"/>
  <c r="M86" i="69"/>
  <c r="M68" i="69"/>
  <c r="M88" i="69"/>
  <c r="M70" i="69"/>
  <c r="M90" i="69"/>
  <c r="M72" i="69"/>
  <c r="M92" i="69"/>
  <c r="M74" i="69"/>
  <c r="M94" i="69"/>
  <c r="I66" i="69"/>
  <c r="I68" i="69"/>
  <c r="I70" i="69"/>
  <c r="I72" i="69"/>
  <c r="I74" i="69"/>
  <c r="E66" i="69"/>
  <c r="E86" i="69"/>
  <c r="E68" i="69"/>
  <c r="E88" i="69"/>
  <c r="E70" i="69"/>
  <c r="E90" i="69"/>
  <c r="E72" i="69"/>
  <c r="E92" i="69"/>
  <c r="E74" i="69"/>
  <c r="E94" i="69"/>
  <c r="Z66" i="69"/>
  <c r="Z68" i="69"/>
  <c r="Z70" i="69"/>
  <c r="Z72" i="69"/>
  <c r="Z74" i="69"/>
  <c r="Z76" i="69"/>
  <c r="Z67" i="69"/>
  <c r="Z69" i="69"/>
  <c r="Z71" i="69"/>
  <c r="Z73" i="69"/>
  <c r="Z75" i="69"/>
  <c r="T66" i="69"/>
  <c r="T68" i="69"/>
  <c r="T70" i="69"/>
  <c r="T72" i="69"/>
  <c r="T74" i="69"/>
  <c r="T76" i="69"/>
  <c r="T67" i="69"/>
  <c r="T69" i="69"/>
  <c r="T71" i="69"/>
  <c r="T73" i="69"/>
  <c r="T75" i="69"/>
  <c r="P52" i="69"/>
  <c r="L66" i="69"/>
  <c r="L86" i="69"/>
  <c r="L68" i="69"/>
  <c r="L88" i="69"/>
  <c r="L70" i="69"/>
  <c r="L90" i="69"/>
  <c r="L72" i="69"/>
  <c r="L92" i="69"/>
  <c r="L74" i="69"/>
  <c r="L94" i="69"/>
  <c r="L76" i="69"/>
  <c r="L96" i="69"/>
  <c r="L67" i="69"/>
  <c r="L87" i="69"/>
  <c r="L69" i="69"/>
  <c r="L89" i="69"/>
  <c r="L71" i="69"/>
  <c r="L91" i="69"/>
  <c r="L73" i="69"/>
  <c r="L93" i="69"/>
  <c r="L75" i="69"/>
  <c r="L95" i="69"/>
  <c r="H66" i="69"/>
  <c r="H86" i="69"/>
  <c r="H68" i="69"/>
  <c r="H88" i="69"/>
  <c r="H70" i="69"/>
  <c r="H90" i="69"/>
  <c r="H72" i="69"/>
  <c r="H92" i="69"/>
  <c r="H74" i="69"/>
  <c r="H94" i="69"/>
  <c r="H76" i="69"/>
  <c r="H96" i="69"/>
  <c r="H67" i="69"/>
  <c r="H87" i="69"/>
  <c r="H69" i="69"/>
  <c r="H89" i="69"/>
  <c r="H71" i="69"/>
  <c r="H91" i="69"/>
  <c r="H73" i="69"/>
  <c r="H93" i="69"/>
  <c r="H75" i="69"/>
  <c r="H95" i="69"/>
  <c r="D66" i="69"/>
  <c r="D86" i="69"/>
  <c r="D68" i="69"/>
  <c r="D88" i="69"/>
  <c r="D70" i="69"/>
  <c r="D90" i="69"/>
  <c r="D72" i="69"/>
  <c r="D92" i="69"/>
  <c r="D74" i="69"/>
  <c r="D94" i="69"/>
  <c r="D76" i="69"/>
  <c r="D96" i="69"/>
  <c r="D78" i="69"/>
  <c r="D98" i="69"/>
  <c r="D80" i="69"/>
  <c r="D100" i="69"/>
  <c r="D82" i="69"/>
  <c r="D102" i="69"/>
  <c r="D67" i="69"/>
  <c r="D87" i="69"/>
  <c r="D69" i="69"/>
  <c r="D89" i="69"/>
  <c r="D71" i="69"/>
  <c r="D91" i="69"/>
  <c r="D73" i="69"/>
  <c r="D93" i="69"/>
  <c r="D75" i="69"/>
  <c r="D95" i="69"/>
  <c r="D77" i="69"/>
  <c r="D97" i="69"/>
  <c r="D79" i="69"/>
  <c r="D99" i="69"/>
  <c r="D81" i="69"/>
  <c r="D101" i="69"/>
  <c r="D83" i="69"/>
  <c r="D103" i="69"/>
  <c r="G66" i="273"/>
  <c r="G64" i="273"/>
  <c r="G62" i="273"/>
  <c r="G60" i="273"/>
  <c r="G58" i="273"/>
  <c r="G56" i="273"/>
  <c r="G54" i="273"/>
  <c r="G52" i="273"/>
  <c r="AC52" i="273"/>
  <c r="Z45" i="273"/>
  <c r="AI45" i="273"/>
  <c r="O46" i="273"/>
  <c r="I46" i="273"/>
  <c r="E46" i="273"/>
  <c r="Z43" i="273"/>
  <c r="AI43" i="273"/>
  <c r="AC41" i="273"/>
  <c r="Z38" i="273"/>
  <c r="AI38" i="273"/>
  <c r="Z35" i="273"/>
  <c r="AC35" i="273"/>
  <c r="AI35" i="273"/>
  <c r="AA31" i="273"/>
  <c r="U31" i="273"/>
  <c r="U46" i="273"/>
  <c r="W52" i="273"/>
  <c r="Z28" i="273"/>
  <c r="AI28" i="273"/>
  <c r="T12" i="273"/>
  <c r="AA12" i="273"/>
  <c r="R8" i="273"/>
  <c r="AE56" i="145"/>
  <c r="AE50" i="145"/>
  <c r="C64" i="145"/>
  <c r="I62" i="145"/>
  <c r="I61" i="145"/>
  <c r="I60" i="145"/>
  <c r="J58" i="145"/>
  <c r="AF45" i="145"/>
  <c r="W66" i="145"/>
  <c r="Z42" i="145"/>
  <c r="AF41" i="145"/>
  <c r="W62" i="145"/>
  <c r="Z36" i="145"/>
  <c r="AF29" i="145"/>
  <c r="W50" i="145"/>
  <c r="Q25" i="145"/>
  <c r="M25" i="145"/>
  <c r="I25" i="145"/>
  <c r="AE62" i="146"/>
  <c r="AE60" i="146"/>
  <c r="I63" i="146"/>
  <c r="I62" i="146"/>
  <c r="J61" i="146"/>
  <c r="I57" i="146"/>
  <c r="Z33" i="146"/>
  <c r="O46" i="146"/>
  <c r="Z29" i="146"/>
  <c r="X59" i="147"/>
  <c r="Z44" i="147"/>
  <c r="J66" i="147"/>
  <c r="P25" i="147"/>
  <c r="L25" i="147"/>
  <c r="I59" i="147"/>
  <c r="I55" i="147"/>
  <c r="I52" i="147"/>
  <c r="J63" i="148"/>
  <c r="Z44" i="148"/>
  <c r="Z41" i="148"/>
  <c r="Z34" i="148"/>
  <c r="Z32" i="148"/>
  <c r="L46" i="148"/>
  <c r="H63" i="149"/>
  <c r="H55" i="149"/>
  <c r="K67" i="149"/>
  <c r="AE50" i="149"/>
  <c r="G66" i="149"/>
  <c r="J63" i="149"/>
  <c r="G58" i="149"/>
  <c r="G50" i="149"/>
  <c r="AG63" i="149"/>
  <c r="Z63" i="149"/>
  <c r="AA63" i="149"/>
  <c r="AC63" i="149"/>
  <c r="H49" i="149"/>
  <c r="C46" i="149"/>
  <c r="AB44" i="149"/>
  <c r="V46" i="149"/>
  <c r="R46" i="149"/>
  <c r="E46" i="149"/>
  <c r="AG42" i="149"/>
  <c r="AB42" i="149"/>
  <c r="AA41" i="149"/>
  <c r="AF35" i="149"/>
  <c r="W56" i="149"/>
  <c r="Z34" i="149"/>
  <c r="T46" i="149"/>
  <c r="P46" i="149"/>
  <c r="J46" i="149"/>
  <c r="S25" i="149"/>
  <c r="D25" i="149"/>
  <c r="I51" i="149"/>
  <c r="V25" i="149"/>
  <c r="M25" i="149"/>
  <c r="I25" i="149"/>
  <c r="F25" i="149"/>
  <c r="E2" i="149"/>
  <c r="K67" i="143"/>
  <c r="AE64" i="143"/>
  <c r="H64" i="143"/>
  <c r="H60" i="143"/>
  <c r="J66" i="143"/>
  <c r="G64" i="143"/>
  <c r="J58" i="143"/>
  <c r="G56" i="143"/>
  <c r="AC56" i="143"/>
  <c r="W65" i="143"/>
  <c r="W63" i="143"/>
  <c r="W61" i="143"/>
  <c r="W59" i="143"/>
  <c r="AB35" i="143"/>
  <c r="Z34" i="143"/>
  <c r="AB33" i="143"/>
  <c r="AB24" i="143"/>
  <c r="AB22" i="143"/>
  <c r="Z15" i="143"/>
  <c r="I57" i="143"/>
  <c r="W25" i="143"/>
  <c r="N25" i="143"/>
  <c r="AE25" i="143"/>
  <c r="P25" i="143"/>
  <c r="V25" i="143"/>
  <c r="G25" i="143"/>
  <c r="Y25" i="143"/>
  <c r="CL17" i="275"/>
  <c r="AV17" i="275"/>
  <c r="AS17" i="275"/>
  <c r="AS16" i="275"/>
  <c r="S61" i="148"/>
  <c r="CG15" i="275"/>
  <c r="BF13" i="275"/>
  <c r="AY13" i="275"/>
  <c r="AU13" i="275"/>
  <c r="S58" i="146"/>
  <c r="CE12" i="275"/>
  <c r="CL12" i="275"/>
  <c r="S57" i="148"/>
  <c r="CG11" i="275"/>
  <c r="S57" i="145"/>
  <c r="CD11" i="275"/>
  <c r="CK11" i="275"/>
  <c r="AX10" i="275"/>
  <c r="CK8" i="275"/>
  <c r="S54" i="149"/>
  <c r="CH8" i="275"/>
  <c r="S54" i="148"/>
  <c r="CG8" i="275"/>
  <c r="CN8" i="275"/>
  <c r="S54" i="147"/>
  <c r="CF8" i="275"/>
  <c r="AV8" i="275"/>
  <c r="AS8" i="275"/>
  <c r="S53" i="146"/>
  <c r="CE7" i="275"/>
  <c r="S51" i="146"/>
  <c r="CE5" i="275"/>
  <c r="S51" i="145"/>
  <c r="CD5" i="275"/>
  <c r="CN4" i="275"/>
  <c r="S50" i="146"/>
  <c r="CE4" i="275"/>
  <c r="S50" i="145"/>
  <c r="CD4" i="275"/>
  <c r="CK4" i="275"/>
  <c r="BC4" i="275"/>
  <c r="S49" i="148"/>
  <c r="BB3" i="275"/>
  <c r="BM82" i="69"/>
  <c r="BM102" i="69"/>
  <c r="AZ82" i="69"/>
  <c r="AZ102" i="69"/>
  <c r="BT78" i="69"/>
  <c r="BT98" i="69"/>
  <c r="BH78" i="69"/>
  <c r="AZ76" i="69"/>
  <c r="AZ96" i="69"/>
  <c r="BH70" i="69"/>
  <c r="AE59" i="69"/>
  <c r="BG79" i="69"/>
  <c r="BG81" i="69"/>
  <c r="BG83" i="69"/>
  <c r="BG78" i="69"/>
  <c r="BG80" i="69"/>
  <c r="BG82" i="69"/>
  <c r="AX67" i="69"/>
  <c r="AX87" i="69"/>
  <c r="AX69" i="69"/>
  <c r="AX89" i="69"/>
  <c r="AX71" i="69"/>
  <c r="AX91" i="69"/>
  <c r="AX66" i="69"/>
  <c r="AX86" i="69"/>
  <c r="AX68" i="69"/>
  <c r="AX88" i="69"/>
  <c r="AX70" i="69"/>
  <c r="AX90" i="69"/>
  <c r="AS79" i="69"/>
  <c r="AS99" i="69"/>
  <c r="AS81" i="69"/>
  <c r="AS101" i="69"/>
  <c r="AS83" i="69"/>
  <c r="AS103" i="69"/>
  <c r="AS78" i="69"/>
  <c r="AS98" i="69"/>
  <c r="AS80" i="69"/>
  <c r="AS100" i="69"/>
  <c r="AS82" i="69"/>
  <c r="AS102" i="69"/>
  <c r="AO79" i="69"/>
  <c r="AO99" i="69"/>
  <c r="AO81" i="69"/>
  <c r="AO101" i="69"/>
  <c r="AO83" i="69"/>
  <c r="AO103" i="69"/>
  <c r="AO78" i="69"/>
  <c r="AO98" i="69"/>
  <c r="AO80" i="69"/>
  <c r="AO100" i="69"/>
  <c r="AO82" i="69"/>
  <c r="AO102" i="69"/>
  <c r="AK67" i="69"/>
  <c r="AK87" i="69"/>
  <c r="AK69" i="69"/>
  <c r="AK89" i="69"/>
  <c r="AK71" i="69"/>
  <c r="AK91" i="69"/>
  <c r="AK66" i="69"/>
  <c r="AK86" i="69"/>
  <c r="AK68" i="69"/>
  <c r="AK88" i="69"/>
  <c r="AK70" i="69"/>
  <c r="AK90" i="69"/>
  <c r="AE57" i="69"/>
  <c r="Y67" i="69"/>
  <c r="Y69" i="69"/>
  <c r="Y71" i="69"/>
  <c r="S79" i="69"/>
  <c r="S81" i="69"/>
  <c r="S83" i="69"/>
  <c r="BJ66" i="69"/>
  <c r="BJ86" i="69"/>
  <c r="BJ68" i="69"/>
  <c r="BJ88" i="69"/>
  <c r="BJ70" i="69"/>
  <c r="BJ90" i="69"/>
  <c r="BJ72" i="69"/>
  <c r="BJ92" i="69"/>
  <c r="AW66" i="69"/>
  <c r="AW86" i="69"/>
  <c r="AW68" i="69"/>
  <c r="AW88" i="69"/>
  <c r="AW70" i="69"/>
  <c r="AW90" i="69"/>
  <c r="AW72" i="69"/>
  <c r="AW92" i="69"/>
  <c r="AN76" i="69"/>
  <c r="AN96" i="69"/>
  <c r="AN78" i="69"/>
  <c r="AN98" i="69"/>
  <c r="AN80" i="69"/>
  <c r="AN100" i="69"/>
  <c r="AN82" i="69"/>
  <c r="AN102" i="69"/>
  <c r="AJ66" i="69"/>
  <c r="AJ68" i="69"/>
  <c r="AJ70" i="69"/>
  <c r="AJ72" i="69"/>
  <c r="AA66" i="69"/>
  <c r="AA68" i="69"/>
  <c r="AA70" i="69"/>
  <c r="AA72" i="69"/>
  <c r="AA74" i="69"/>
  <c r="U66" i="69"/>
  <c r="U86" i="69"/>
  <c r="U68" i="69"/>
  <c r="U88" i="69"/>
  <c r="U70" i="69"/>
  <c r="U90" i="69"/>
  <c r="U72" i="69"/>
  <c r="U92" i="69"/>
  <c r="U74" i="69"/>
  <c r="U94" i="69"/>
  <c r="Q66" i="69"/>
  <c r="Q86" i="69"/>
  <c r="Q68" i="69"/>
  <c r="Q88" i="69"/>
  <c r="Q70" i="69"/>
  <c r="Q90" i="69"/>
  <c r="Q72" i="69"/>
  <c r="Q92" i="69"/>
  <c r="Q74" i="69"/>
  <c r="Q94" i="69"/>
  <c r="AT67" i="69"/>
  <c r="AT69" i="69"/>
  <c r="AT71" i="69"/>
  <c r="AT73" i="69"/>
  <c r="AT75" i="69"/>
  <c r="AP73" i="69"/>
  <c r="AP93" i="69"/>
  <c r="AP75" i="69"/>
  <c r="AP95" i="69"/>
  <c r="AP77" i="69"/>
  <c r="AP97" i="69"/>
  <c r="AP79" i="69"/>
  <c r="AP99" i="69"/>
  <c r="AP81" i="69"/>
  <c r="AP101" i="69"/>
  <c r="AP83" i="69"/>
  <c r="AP103" i="69"/>
  <c r="AL67" i="69"/>
  <c r="AL69" i="69"/>
  <c r="AL71" i="69"/>
  <c r="AL73" i="69"/>
  <c r="AL75" i="69"/>
  <c r="BE46" i="69"/>
  <c r="BE48" i="69"/>
  <c r="BE45" i="69"/>
  <c r="BE47" i="69"/>
  <c r="BE50" i="69"/>
  <c r="BE49" i="69"/>
  <c r="BE52" i="69"/>
  <c r="AI45" i="69"/>
  <c r="AI47" i="69"/>
  <c r="AI50" i="69"/>
  <c r="AI49" i="69"/>
  <c r="AI46" i="69"/>
  <c r="AI48" i="69"/>
  <c r="AI51" i="69"/>
  <c r="AG50" i="69"/>
  <c r="AR49" i="69"/>
  <c r="J46" i="69"/>
  <c r="J48" i="69"/>
  <c r="J51" i="69"/>
  <c r="J47" i="69"/>
  <c r="J50" i="69"/>
  <c r="J49" i="69"/>
  <c r="AG45" i="69"/>
  <c r="AG47" i="69"/>
  <c r="AG49" i="69"/>
  <c r="AG46" i="69"/>
  <c r="AG48" i="69"/>
  <c r="AG51" i="69"/>
  <c r="BE51" i="69"/>
  <c r="BK49" i="69"/>
  <c r="BK46" i="69"/>
  <c r="BK48" i="69"/>
  <c r="BK51" i="69"/>
  <c r="BK45" i="69"/>
  <c r="BK47" i="69"/>
  <c r="BK50" i="69"/>
  <c r="O49" i="69"/>
  <c r="O46" i="69"/>
  <c r="O48" i="69"/>
  <c r="O51" i="69"/>
  <c r="O45" i="69"/>
  <c r="O47" i="69"/>
  <c r="O50" i="69"/>
  <c r="AR45" i="69"/>
  <c r="AR46" i="69"/>
  <c r="AR48" i="69"/>
  <c r="AR47" i="69"/>
  <c r="AR50" i="69"/>
  <c r="J45" i="69"/>
  <c r="K67" i="12"/>
  <c r="BX21" i="69"/>
  <c r="K46" i="12"/>
  <c r="U46" i="12"/>
  <c r="AY21" i="69"/>
  <c r="V21" i="70"/>
  <c r="S46" i="12"/>
  <c r="G46" i="12"/>
  <c r="L25" i="12"/>
  <c r="M21" i="69"/>
  <c r="U25" i="12"/>
  <c r="V21" i="69"/>
  <c r="X63" i="273"/>
  <c r="Y63" i="273"/>
  <c r="AF14" i="273"/>
  <c r="F49" i="273"/>
  <c r="F50" i="273"/>
  <c r="F51" i="273"/>
  <c r="F52" i="273"/>
  <c r="F53" i="273"/>
  <c r="F54" i="273"/>
  <c r="F55" i="273"/>
  <c r="F56" i="273"/>
  <c r="F57" i="273"/>
  <c r="F58" i="273"/>
  <c r="F59" i="273"/>
  <c r="F62" i="273"/>
  <c r="F63" i="273"/>
  <c r="F66" i="273"/>
  <c r="X65" i="273"/>
  <c r="Y65" i="273"/>
  <c r="X58" i="273"/>
  <c r="Y58" i="273"/>
  <c r="X57" i="273"/>
  <c r="Y57" i="273"/>
  <c r="F65" i="273"/>
  <c r="X58" i="145"/>
  <c r="Y58" i="145"/>
  <c r="F61" i="273"/>
  <c r="F60" i="273"/>
  <c r="X62" i="273"/>
  <c r="Y62" i="273"/>
  <c r="X53" i="273"/>
  <c r="Y53" i="273"/>
  <c r="X66" i="145"/>
  <c r="Y66" i="145"/>
  <c r="X50" i="145"/>
  <c r="Y50" i="145"/>
  <c r="V52" i="273"/>
  <c r="S46" i="273"/>
  <c r="T46" i="273"/>
  <c r="AH46" i="273"/>
  <c r="U65" i="273"/>
  <c r="V46" i="273"/>
  <c r="R46" i="273"/>
  <c r="N46" i="273"/>
  <c r="H46" i="273"/>
  <c r="AF67" i="273"/>
  <c r="D46" i="273"/>
  <c r="U64" i="273"/>
  <c r="AA41" i="273"/>
  <c r="W60" i="273"/>
  <c r="AC36" i="273"/>
  <c r="AB31" i="273"/>
  <c r="AC30" i="273"/>
  <c r="X21" i="273"/>
  <c r="AC14" i="273"/>
  <c r="Z12" i="273"/>
  <c r="AB10" i="273"/>
  <c r="L46" i="273"/>
  <c r="T64" i="145"/>
  <c r="T63" i="145"/>
  <c r="T61" i="145"/>
  <c r="AD46" i="145"/>
  <c r="V46" i="145"/>
  <c r="G46" i="145"/>
  <c r="Z40" i="145"/>
  <c r="AE39" i="145"/>
  <c r="Z32" i="145"/>
  <c r="AE31" i="145"/>
  <c r="AB25" i="145"/>
  <c r="AD24" i="145"/>
  <c r="AD16" i="145"/>
  <c r="V25" i="145"/>
  <c r="V46" i="146"/>
  <c r="Z43" i="146"/>
  <c r="AF40" i="146"/>
  <c r="W61" i="146"/>
  <c r="AF35" i="146"/>
  <c r="W56" i="146"/>
  <c r="AF32" i="146"/>
  <c r="W53" i="146"/>
  <c r="AC25" i="146"/>
  <c r="X25" i="146"/>
  <c r="AB25" i="146"/>
  <c r="AE46" i="148"/>
  <c r="AE67" i="148"/>
  <c r="AE46" i="143"/>
  <c r="AF46" i="143"/>
  <c r="AE67" i="143"/>
  <c r="X50" i="143"/>
  <c r="Y50" i="143"/>
  <c r="AC20" i="275"/>
  <c r="E66" i="148"/>
  <c r="E65" i="149"/>
  <c r="AD19" i="275"/>
  <c r="AK17" i="275"/>
  <c r="F63" i="149"/>
  <c r="AK16" i="275"/>
  <c r="F62" i="149"/>
  <c r="AC15" i="275"/>
  <c r="E61" i="148"/>
  <c r="F60" i="148"/>
  <c r="AJ14" i="275"/>
  <c r="AB13" i="275"/>
  <c r="E49" i="147"/>
  <c r="E51" i="147"/>
  <c r="E55" i="147"/>
  <c r="E59" i="147"/>
  <c r="E63" i="147"/>
  <c r="E52" i="147"/>
  <c r="E56" i="147"/>
  <c r="E64" i="147"/>
  <c r="E50" i="147"/>
  <c r="E54" i="147"/>
  <c r="E58" i="147"/>
  <c r="E62" i="147"/>
  <c r="E66" i="147"/>
  <c r="AI7" i="275"/>
  <c r="F53" i="147"/>
  <c r="AC6" i="275"/>
  <c r="E52" i="148"/>
  <c r="E53" i="149"/>
  <c r="E57" i="149"/>
  <c r="E61" i="149"/>
  <c r="E50" i="149"/>
  <c r="E54" i="149"/>
  <c r="E58" i="149"/>
  <c r="E62" i="149"/>
  <c r="E66" i="149"/>
  <c r="E49" i="149"/>
  <c r="E51" i="149"/>
  <c r="E55" i="149"/>
  <c r="E59" i="149"/>
  <c r="E63" i="149"/>
  <c r="AD3" i="275"/>
  <c r="E52" i="149"/>
  <c r="E56" i="149"/>
  <c r="E60" i="149"/>
  <c r="E64" i="149"/>
  <c r="Y46" i="145"/>
  <c r="T46" i="145"/>
  <c r="P46" i="145"/>
  <c r="AG46" i="145"/>
  <c r="J46" i="145"/>
  <c r="K67" i="146"/>
  <c r="AF37" i="146"/>
  <c r="W58" i="146"/>
  <c r="L25" i="146"/>
  <c r="AA7" i="146"/>
  <c r="T25" i="146"/>
  <c r="AA25" i="146"/>
  <c r="O25" i="146"/>
  <c r="K25" i="146"/>
  <c r="AF42" i="147"/>
  <c r="W63" i="147"/>
  <c r="AE42" i="147"/>
  <c r="AE63" i="147"/>
  <c r="U46" i="147"/>
  <c r="Q46" i="147"/>
  <c r="M46" i="147"/>
  <c r="D46" i="147"/>
  <c r="Z39" i="147"/>
  <c r="W46" i="147"/>
  <c r="Z46" i="147"/>
  <c r="AE39" i="147"/>
  <c r="AE60" i="147"/>
  <c r="Y58" i="147"/>
  <c r="X58" i="147"/>
  <c r="AF37" i="147"/>
  <c r="W58" i="147"/>
  <c r="AE58" i="147"/>
  <c r="AF35" i="147"/>
  <c r="W56" i="147"/>
  <c r="AE56" i="147"/>
  <c r="Y54" i="147"/>
  <c r="X54" i="147"/>
  <c r="X53" i="147"/>
  <c r="Y53" i="147"/>
  <c r="AF32" i="147"/>
  <c r="W53" i="147"/>
  <c r="X51" i="147"/>
  <c r="Y51" i="147"/>
  <c r="AF30" i="147"/>
  <c r="W51" i="147"/>
  <c r="AE51" i="147"/>
  <c r="AH28" i="147"/>
  <c r="S46" i="147"/>
  <c r="AH46" i="147"/>
  <c r="O46" i="147"/>
  <c r="AF28" i="147"/>
  <c r="W49" i="147"/>
  <c r="AE49" i="147"/>
  <c r="AC19" i="275"/>
  <c r="E65" i="148"/>
  <c r="AC18" i="275"/>
  <c r="E64" i="148"/>
  <c r="AK13" i="275"/>
  <c r="F59" i="149"/>
  <c r="F59" i="147"/>
  <c r="AI13" i="275"/>
  <c r="AI12" i="275"/>
  <c r="F58" i="147"/>
  <c r="AC11" i="275"/>
  <c r="E57" i="148"/>
  <c r="AI5" i="275"/>
  <c r="F50" i="147"/>
  <c r="F54" i="147"/>
  <c r="F62" i="147"/>
  <c r="F66" i="147"/>
  <c r="F49" i="147"/>
  <c r="F51" i="147"/>
  <c r="F55" i="147"/>
  <c r="F57" i="147"/>
  <c r="F61" i="147"/>
  <c r="F65" i="147"/>
  <c r="AE25" i="12"/>
  <c r="W46" i="273"/>
  <c r="W65" i="273"/>
  <c r="Z17" i="273"/>
  <c r="Z15" i="273"/>
  <c r="P25" i="273"/>
  <c r="L25" i="273"/>
  <c r="H25" i="273"/>
  <c r="K46" i="273"/>
  <c r="E3" i="273"/>
  <c r="P67" i="145"/>
  <c r="AB46" i="145"/>
  <c r="Z39" i="145"/>
  <c r="Z31" i="145"/>
  <c r="S46" i="145"/>
  <c r="O46" i="145"/>
  <c r="I49" i="145"/>
  <c r="C49" i="145"/>
  <c r="O25" i="145"/>
  <c r="K25" i="145"/>
  <c r="AF44" i="146"/>
  <c r="W65" i="146"/>
  <c r="AF36" i="146"/>
  <c r="W57" i="146"/>
  <c r="U46" i="146"/>
  <c r="J64" i="147"/>
  <c r="J62" i="147"/>
  <c r="J60" i="147"/>
  <c r="J56" i="147"/>
  <c r="R25" i="147"/>
  <c r="AD25" i="147"/>
  <c r="N25" i="147"/>
  <c r="AK20" i="275"/>
  <c r="F66" i="149"/>
  <c r="AI17" i="275"/>
  <c r="F63" i="147"/>
  <c r="AK15" i="275"/>
  <c r="F61" i="149"/>
  <c r="F60" i="149"/>
  <c r="AK14" i="275"/>
  <c r="AC8" i="275"/>
  <c r="E54" i="148"/>
  <c r="AJ7" i="275"/>
  <c r="F52" i="148"/>
  <c r="F56" i="148"/>
  <c r="F64" i="148"/>
  <c r="F53" i="148"/>
  <c r="F57" i="148"/>
  <c r="F61" i="148"/>
  <c r="F65" i="148"/>
  <c r="F50" i="148"/>
  <c r="F54" i="148"/>
  <c r="F58" i="148"/>
  <c r="F62" i="148"/>
  <c r="F66" i="148"/>
  <c r="F49" i="148"/>
  <c r="F51" i="148"/>
  <c r="F55" i="148"/>
  <c r="F63" i="148"/>
  <c r="AC7" i="275"/>
  <c r="E53" i="148"/>
  <c r="CG3" i="275"/>
  <c r="X46" i="273"/>
  <c r="P46" i="273"/>
  <c r="AL46" i="273"/>
  <c r="J46" i="273"/>
  <c r="W62" i="273"/>
  <c r="AC39" i="273"/>
  <c r="AB28" i="273"/>
  <c r="Z21" i="273"/>
  <c r="W25" i="273"/>
  <c r="S25" i="273"/>
  <c r="K25" i="273"/>
  <c r="Z19" i="273"/>
  <c r="X17" i="273"/>
  <c r="AF16" i="273"/>
  <c r="AC10" i="273"/>
  <c r="Z8" i="273"/>
  <c r="AF7" i="273"/>
  <c r="T65" i="145"/>
  <c r="AE63" i="145"/>
  <c r="Y54" i="145"/>
  <c r="T52" i="145"/>
  <c r="K67" i="145"/>
  <c r="J60" i="145"/>
  <c r="C60" i="145"/>
  <c r="J56" i="145"/>
  <c r="C56" i="145"/>
  <c r="Z41" i="145"/>
  <c r="Z38" i="145"/>
  <c r="Z33" i="145"/>
  <c r="Z30" i="145"/>
  <c r="E46" i="145"/>
  <c r="AC25" i="145"/>
  <c r="W25" i="145"/>
  <c r="AE25" i="145"/>
  <c r="P25" i="145"/>
  <c r="L25" i="145"/>
  <c r="H25" i="145"/>
  <c r="R25" i="145"/>
  <c r="AD25" i="145"/>
  <c r="N25" i="145"/>
  <c r="J25" i="145"/>
  <c r="T64" i="146"/>
  <c r="Y58" i="146"/>
  <c r="W46" i="146"/>
  <c r="Z46" i="146"/>
  <c r="Z45" i="146"/>
  <c r="AF42" i="146"/>
  <c r="W63" i="146"/>
  <c r="AF38" i="146"/>
  <c r="W59" i="146"/>
  <c r="K67" i="147"/>
  <c r="Y56" i="147"/>
  <c r="V66" i="147"/>
  <c r="T66" i="147"/>
  <c r="R46" i="147"/>
  <c r="X63" i="143"/>
  <c r="Y63" i="143"/>
  <c r="AK18" i="275"/>
  <c r="F64" i="149"/>
  <c r="AC16" i="275"/>
  <c r="E62" i="148"/>
  <c r="AB14" i="275"/>
  <c r="E60" i="147"/>
  <c r="AJ13" i="275"/>
  <c r="F59" i="148"/>
  <c r="AC9" i="275"/>
  <c r="E55" i="148"/>
  <c r="C55" i="148"/>
  <c r="AK6" i="275"/>
  <c r="F52" i="149"/>
  <c r="F56" i="149"/>
  <c r="F53" i="149"/>
  <c r="F57" i="149"/>
  <c r="F65" i="149"/>
  <c r="F50" i="149"/>
  <c r="F54" i="149"/>
  <c r="F58" i="149"/>
  <c r="F49" i="149"/>
  <c r="F51" i="149"/>
  <c r="F55" i="149"/>
  <c r="AC4" i="275"/>
  <c r="E50" i="148"/>
  <c r="E58" i="148"/>
  <c r="E49" i="148"/>
  <c r="E51" i="148"/>
  <c r="E59" i="148"/>
  <c r="C59" i="148"/>
  <c r="E63" i="148"/>
  <c r="E56" i="148"/>
  <c r="C56" i="148"/>
  <c r="E60" i="148"/>
  <c r="C60" i="148"/>
  <c r="AF30" i="146"/>
  <c r="W51" i="146"/>
  <c r="AE25" i="146"/>
  <c r="V25" i="146"/>
  <c r="K46" i="146"/>
  <c r="E3" i="146"/>
  <c r="I63" i="147"/>
  <c r="J58" i="147"/>
  <c r="J54" i="147"/>
  <c r="I51" i="147"/>
  <c r="J50" i="147"/>
  <c r="J49" i="147"/>
  <c r="Z45" i="147"/>
  <c r="AF44" i="147"/>
  <c r="W65" i="147"/>
  <c r="T46" i="147"/>
  <c r="P46" i="147"/>
  <c r="AG46" i="147"/>
  <c r="J46" i="147"/>
  <c r="I49" i="147"/>
  <c r="T66" i="148"/>
  <c r="T62" i="148"/>
  <c r="P67" i="148"/>
  <c r="X52" i="148"/>
  <c r="I65" i="148"/>
  <c r="I61" i="148"/>
  <c r="I57" i="148"/>
  <c r="I53" i="148"/>
  <c r="J52" i="148"/>
  <c r="V46" i="148"/>
  <c r="R46" i="148"/>
  <c r="N46" i="148"/>
  <c r="V66" i="149"/>
  <c r="AE58" i="149"/>
  <c r="AE52" i="149"/>
  <c r="P67" i="149"/>
  <c r="X58" i="149"/>
  <c r="X52" i="149"/>
  <c r="J64" i="149"/>
  <c r="I61" i="149"/>
  <c r="J60" i="149"/>
  <c r="J56" i="149"/>
  <c r="I53" i="149"/>
  <c r="J52" i="149"/>
  <c r="AE29" i="149"/>
  <c r="AA25" i="149"/>
  <c r="R25" i="149"/>
  <c r="P25" i="149"/>
  <c r="L25" i="149"/>
  <c r="H25" i="149"/>
  <c r="AA7" i="149"/>
  <c r="H66" i="143"/>
  <c r="H61" i="143"/>
  <c r="AE59" i="143"/>
  <c r="H57" i="143"/>
  <c r="AE55" i="143"/>
  <c r="V60" i="143"/>
  <c r="V56" i="143"/>
  <c r="I64" i="143"/>
  <c r="J61" i="143"/>
  <c r="I60" i="143"/>
  <c r="J57" i="143"/>
  <c r="I56" i="143"/>
  <c r="J53" i="143"/>
  <c r="I52" i="143"/>
  <c r="I49" i="143"/>
  <c r="Z45" i="143"/>
  <c r="Z42" i="143"/>
  <c r="Z41" i="143"/>
  <c r="W60" i="143"/>
  <c r="W57" i="143"/>
  <c r="W56" i="143"/>
  <c r="AD25" i="143"/>
  <c r="AD13" i="143"/>
  <c r="AA7" i="143"/>
  <c r="E25" i="143"/>
  <c r="D2" i="143"/>
  <c r="CM20" i="275"/>
  <c r="S66" i="146"/>
  <c r="CE20" i="275"/>
  <c r="BL21" i="275"/>
  <c r="Y24" i="143"/>
  <c r="AE20" i="275"/>
  <c r="Z21" i="275"/>
  <c r="W21" i="275"/>
  <c r="S21" i="275"/>
  <c r="O21" i="275"/>
  <c r="G21" i="275"/>
  <c r="C21" i="275"/>
  <c r="S65" i="147"/>
  <c r="CF19" i="275"/>
  <c r="CN14" i="275"/>
  <c r="S60" i="146"/>
  <c r="CE14" i="275"/>
  <c r="CL14" i="275"/>
  <c r="AS14" i="275"/>
  <c r="S53" i="147"/>
  <c r="CF7" i="275"/>
  <c r="S52" i="149"/>
  <c r="CH6" i="275"/>
  <c r="CO6" i="275"/>
  <c r="S51" i="149"/>
  <c r="CH5" i="275"/>
  <c r="CO5" i="275"/>
  <c r="CL4" i="275"/>
  <c r="BF45" i="69"/>
  <c r="BF51" i="69"/>
  <c r="BF55" i="69"/>
  <c r="BF48" i="69"/>
  <c r="BF49" i="69"/>
  <c r="BF50" i="69"/>
  <c r="BF54" i="69"/>
  <c r="BF57" i="69"/>
  <c r="BF61" i="69"/>
  <c r="BF62" i="69"/>
  <c r="BF47" i="69"/>
  <c r="BF60" i="69"/>
  <c r="BF46" i="69"/>
  <c r="BF52" i="69"/>
  <c r="BF53" i="69"/>
  <c r="BF56" i="69"/>
  <c r="BF58" i="69"/>
  <c r="BF59" i="69"/>
  <c r="AV48" i="69"/>
  <c r="AV49" i="69"/>
  <c r="AV50" i="69"/>
  <c r="AV54" i="69"/>
  <c r="AV57" i="69"/>
  <c r="AV61" i="69"/>
  <c r="AV62" i="69"/>
  <c r="AV47" i="69"/>
  <c r="AV60" i="69"/>
  <c r="AV45" i="69"/>
  <c r="AV46" i="69"/>
  <c r="AV52" i="69"/>
  <c r="AV53" i="69"/>
  <c r="AV56" i="69"/>
  <c r="AV58" i="69"/>
  <c r="AV59" i="69"/>
  <c r="AV51" i="69"/>
  <c r="AV55" i="69"/>
  <c r="U25" i="147"/>
  <c r="AE25" i="147"/>
  <c r="K46" i="147"/>
  <c r="E3" i="147"/>
  <c r="AF45" i="148"/>
  <c r="W66" i="148"/>
  <c r="O46" i="148"/>
  <c r="AF41" i="148"/>
  <c r="W62" i="148"/>
  <c r="AF38" i="148"/>
  <c r="W59" i="148"/>
  <c r="AF36" i="148"/>
  <c r="W57" i="148"/>
  <c r="D46" i="148"/>
  <c r="AF33" i="148"/>
  <c r="W54" i="148"/>
  <c r="AF31" i="148"/>
  <c r="W52" i="148"/>
  <c r="W25" i="148"/>
  <c r="C53" i="149"/>
  <c r="N46" i="149"/>
  <c r="CL20" i="275"/>
  <c r="CM19" i="275"/>
  <c r="CN13" i="275"/>
  <c r="CL13" i="275"/>
  <c r="S59" i="145"/>
  <c r="CD13" i="275"/>
  <c r="CK13" i="275"/>
  <c r="S57" i="147"/>
  <c r="CF11" i="275"/>
  <c r="CO10" i="275"/>
  <c r="CK10" i="275"/>
  <c r="CO8" i="275"/>
  <c r="CM7" i="275"/>
  <c r="S52" i="147"/>
  <c r="CF6" i="275"/>
  <c r="S51" i="147"/>
  <c r="CF5" i="275"/>
  <c r="S50" i="149"/>
  <c r="S49" i="147"/>
  <c r="BL47" i="69"/>
  <c r="BL60" i="69"/>
  <c r="BL46" i="69"/>
  <c r="BL52" i="69"/>
  <c r="BL53" i="69"/>
  <c r="BL56" i="69"/>
  <c r="BL58" i="69"/>
  <c r="BL59" i="69"/>
  <c r="BL45" i="69"/>
  <c r="BL51" i="69"/>
  <c r="BL55" i="69"/>
  <c r="BL48" i="69"/>
  <c r="BL49" i="69"/>
  <c r="BL50" i="69"/>
  <c r="BL54" i="69"/>
  <c r="BL57" i="69"/>
  <c r="BL61" i="69"/>
  <c r="BL62" i="69"/>
  <c r="AY45" i="69"/>
  <c r="AY47" i="69"/>
  <c r="AY60" i="69"/>
  <c r="AY46" i="69"/>
  <c r="AY52" i="69"/>
  <c r="AY53" i="69"/>
  <c r="AY56" i="69"/>
  <c r="AY58" i="69"/>
  <c r="AY59" i="69"/>
  <c r="AY51" i="69"/>
  <c r="AY55" i="69"/>
  <c r="AY48" i="69"/>
  <c r="AY49" i="69"/>
  <c r="AY50" i="69"/>
  <c r="AY54" i="69"/>
  <c r="AY57" i="69"/>
  <c r="AY61" i="69"/>
  <c r="AY62" i="69"/>
  <c r="AD45" i="69"/>
  <c r="AD46" i="69"/>
  <c r="AD52" i="69"/>
  <c r="AD53" i="69"/>
  <c r="AD56" i="69"/>
  <c r="AD58" i="69"/>
  <c r="AD59" i="69"/>
  <c r="AD51" i="69"/>
  <c r="AD55" i="69"/>
  <c r="AD48" i="69"/>
  <c r="AD49" i="69"/>
  <c r="AD50" i="69"/>
  <c r="AD54" i="69"/>
  <c r="AD57" i="69"/>
  <c r="AD61" i="69"/>
  <c r="AD62" i="69"/>
  <c r="AD47" i="69"/>
  <c r="AD60" i="69"/>
  <c r="Q46" i="146"/>
  <c r="M46" i="146"/>
  <c r="AF31" i="146"/>
  <c r="W52" i="146"/>
  <c r="D46" i="146"/>
  <c r="P67" i="147"/>
  <c r="I65" i="147"/>
  <c r="C65" i="147"/>
  <c r="I61" i="147"/>
  <c r="C61" i="147"/>
  <c r="I57" i="147"/>
  <c r="I53" i="147"/>
  <c r="C53" i="147"/>
  <c r="J52" i="147"/>
  <c r="AD46" i="147"/>
  <c r="AE44" i="147"/>
  <c r="Z43" i="147"/>
  <c r="Q25" i="147"/>
  <c r="M25" i="147"/>
  <c r="I25" i="147"/>
  <c r="AE66" i="148"/>
  <c r="AE62" i="148"/>
  <c r="Y50" i="148"/>
  <c r="V56" i="148"/>
  <c r="I63" i="148"/>
  <c r="J58" i="148"/>
  <c r="J54" i="148"/>
  <c r="I51" i="148"/>
  <c r="J50" i="148"/>
  <c r="I49" i="148"/>
  <c r="AB46" i="148"/>
  <c r="Q25" i="148"/>
  <c r="M25" i="148"/>
  <c r="I25" i="148"/>
  <c r="AE25" i="148"/>
  <c r="O25" i="148"/>
  <c r="K25" i="148"/>
  <c r="J66" i="149"/>
  <c r="I63" i="149"/>
  <c r="J62" i="149"/>
  <c r="I59" i="149"/>
  <c r="I55" i="149"/>
  <c r="J54" i="149"/>
  <c r="J50" i="149"/>
  <c r="I49" i="149"/>
  <c r="D46" i="149"/>
  <c r="U46" i="149"/>
  <c r="Q46" i="149"/>
  <c r="M46" i="149"/>
  <c r="Y46" i="149"/>
  <c r="Z29" i="149"/>
  <c r="AF28" i="149"/>
  <c r="W49" i="149"/>
  <c r="Y25" i="149"/>
  <c r="H59" i="143"/>
  <c r="H55" i="143"/>
  <c r="H52" i="143"/>
  <c r="H50" i="143"/>
  <c r="I66" i="143"/>
  <c r="J63" i="143"/>
  <c r="I62" i="143"/>
  <c r="J59" i="143"/>
  <c r="I58" i="143"/>
  <c r="J51" i="143"/>
  <c r="I50" i="143"/>
  <c r="H49" i="143"/>
  <c r="AB46" i="143"/>
  <c r="Z44" i="143"/>
  <c r="Z43" i="143"/>
  <c r="Z40" i="143"/>
  <c r="AC25" i="143"/>
  <c r="BJ21" i="275"/>
  <c r="BF20" i="275"/>
  <c r="AS20" i="275"/>
  <c r="AD21" i="275"/>
  <c r="U21" i="275"/>
  <c r="Q21" i="275"/>
  <c r="M21" i="275"/>
  <c r="I21" i="275"/>
  <c r="E21" i="275"/>
  <c r="S64" i="148"/>
  <c r="CG18" i="275"/>
  <c r="CN18" i="275"/>
  <c r="CO17" i="275"/>
  <c r="CN16" i="275"/>
  <c r="S62" i="147"/>
  <c r="CF16" i="275"/>
  <c r="S60" i="149"/>
  <c r="CH14" i="275"/>
  <c r="CO14" i="275"/>
  <c r="S60" i="147"/>
  <c r="CF14" i="275"/>
  <c r="S60" i="145"/>
  <c r="CD14" i="275"/>
  <c r="CK14" i="275"/>
  <c r="S56" i="148"/>
  <c r="CG10" i="275"/>
  <c r="CN10" i="275"/>
  <c r="CL7" i="275"/>
  <c r="CM6" i="275"/>
  <c r="CM5" i="275"/>
  <c r="S50" i="147"/>
  <c r="CF4" i="275"/>
  <c r="BB45" i="69"/>
  <c r="BB46" i="69"/>
  <c r="BB52" i="69"/>
  <c r="BB53" i="69"/>
  <c r="BB56" i="69"/>
  <c r="BB58" i="69"/>
  <c r="BB59" i="69"/>
  <c r="BB51" i="69"/>
  <c r="BB55" i="69"/>
  <c r="BB48" i="69"/>
  <c r="BB49" i="69"/>
  <c r="BB50" i="69"/>
  <c r="BB54" i="69"/>
  <c r="BB57" i="69"/>
  <c r="BB61" i="69"/>
  <c r="BB62" i="69"/>
  <c r="BB47" i="69"/>
  <c r="BB60" i="69"/>
  <c r="AF48" i="69"/>
  <c r="AF49" i="69"/>
  <c r="AF50" i="69"/>
  <c r="AF54" i="69"/>
  <c r="AF57" i="69"/>
  <c r="AF61" i="69"/>
  <c r="AF62" i="69"/>
  <c r="AF47" i="69"/>
  <c r="AF60" i="69"/>
  <c r="AF45" i="69"/>
  <c r="AF46" i="69"/>
  <c r="AF52" i="69"/>
  <c r="AF53" i="69"/>
  <c r="AF56" i="69"/>
  <c r="AF58" i="69"/>
  <c r="AF59" i="69"/>
  <c r="AF51" i="69"/>
  <c r="AF55" i="69"/>
  <c r="AF34" i="146"/>
  <c r="W55" i="146"/>
  <c r="T46" i="146"/>
  <c r="P46" i="146"/>
  <c r="AG46" i="146"/>
  <c r="J46" i="146"/>
  <c r="AF28" i="146"/>
  <c r="W49" i="146"/>
  <c r="U25" i="146"/>
  <c r="Q25" i="146"/>
  <c r="M25" i="146"/>
  <c r="I25" i="146"/>
  <c r="I64" i="147"/>
  <c r="J63" i="147"/>
  <c r="I60" i="147"/>
  <c r="J59" i="147"/>
  <c r="I56" i="147"/>
  <c r="J55" i="147"/>
  <c r="J51" i="147"/>
  <c r="Z41" i="147"/>
  <c r="AF40" i="147"/>
  <c r="W61" i="147"/>
  <c r="AF38" i="147"/>
  <c r="W59" i="147"/>
  <c r="AF36" i="147"/>
  <c r="W57" i="147"/>
  <c r="AF34" i="147"/>
  <c r="W55" i="147"/>
  <c r="AF33" i="147"/>
  <c r="W54" i="147"/>
  <c r="AF31" i="147"/>
  <c r="W52" i="147"/>
  <c r="AF29" i="147"/>
  <c r="W50" i="147"/>
  <c r="W25" i="147"/>
  <c r="O25" i="147"/>
  <c r="K25" i="147"/>
  <c r="AE63" i="148"/>
  <c r="AE59" i="148"/>
  <c r="I66" i="148"/>
  <c r="J65" i="148"/>
  <c r="I62" i="148"/>
  <c r="J61" i="148"/>
  <c r="I58" i="148"/>
  <c r="J57" i="148"/>
  <c r="I54" i="148"/>
  <c r="J53" i="148"/>
  <c r="AE45" i="148"/>
  <c r="AF43" i="148"/>
  <c r="W64" i="148"/>
  <c r="AE41" i="148"/>
  <c r="AF39" i="148"/>
  <c r="W60" i="148"/>
  <c r="AF37" i="148"/>
  <c r="W58" i="148"/>
  <c r="AF35" i="148"/>
  <c r="W56" i="148"/>
  <c r="AE33" i="148"/>
  <c r="AF30" i="148"/>
  <c r="W51" i="148"/>
  <c r="AF29" i="148"/>
  <c r="W50" i="148"/>
  <c r="AF28" i="148"/>
  <c r="W49" i="148"/>
  <c r="K46" i="148"/>
  <c r="E3" i="148"/>
  <c r="I66" i="149"/>
  <c r="J65" i="149"/>
  <c r="C63" i="149"/>
  <c r="I62" i="149"/>
  <c r="J61" i="149"/>
  <c r="C61" i="149"/>
  <c r="C59" i="149"/>
  <c r="I58" i="149"/>
  <c r="J57" i="149"/>
  <c r="C55" i="149"/>
  <c r="I54" i="149"/>
  <c r="C51" i="149"/>
  <c r="AE65" i="143"/>
  <c r="H63" i="143"/>
  <c r="H58" i="143"/>
  <c r="H54" i="143"/>
  <c r="H51" i="143"/>
  <c r="J64" i="143"/>
  <c r="J60" i="143"/>
  <c r="I59" i="143"/>
  <c r="J56" i="143"/>
  <c r="I55" i="143"/>
  <c r="J52" i="143"/>
  <c r="J49" i="143"/>
  <c r="C46" i="143"/>
  <c r="Y46" i="143"/>
  <c r="S66" i="148"/>
  <c r="CG20" i="275"/>
  <c r="CN20" i="275"/>
  <c r="S65" i="149"/>
  <c r="CH19" i="275"/>
  <c r="CO19" i="275"/>
  <c r="S64" i="146"/>
  <c r="CE18" i="275"/>
  <c r="CL18" i="275"/>
  <c r="S63" i="148"/>
  <c r="CG17" i="275"/>
  <c r="CN17" i="275"/>
  <c r="CM16" i="275"/>
  <c r="S61" i="149"/>
  <c r="CH15" i="275"/>
  <c r="CO15" i="275"/>
  <c r="AT14" i="275"/>
  <c r="S58" i="145"/>
  <c r="CM10" i="275"/>
  <c r="CL9" i="275"/>
  <c r="CM8" i="275"/>
  <c r="S54" i="146"/>
  <c r="S53" i="149"/>
  <c r="CH7" i="275"/>
  <c r="CO7" i="275"/>
  <c r="CL6" i="275"/>
  <c r="CL5" i="275"/>
  <c r="BF5" i="275"/>
  <c r="CL3" i="275"/>
  <c r="CL21" i="275"/>
  <c r="BD47" i="69"/>
  <c r="BD60" i="69"/>
  <c r="BD46" i="69"/>
  <c r="BD52" i="69"/>
  <c r="BD53" i="69"/>
  <c r="BD56" i="69"/>
  <c r="BD58" i="69"/>
  <c r="BD59" i="69"/>
  <c r="BD51" i="69"/>
  <c r="BD55" i="69"/>
  <c r="BD45" i="69"/>
  <c r="BD48" i="69"/>
  <c r="BD49" i="69"/>
  <c r="BD50" i="69"/>
  <c r="BD54" i="69"/>
  <c r="BD57" i="69"/>
  <c r="BD61" i="69"/>
  <c r="BD62" i="69"/>
  <c r="AH45" i="69"/>
  <c r="AH46" i="69"/>
  <c r="AH52" i="69"/>
  <c r="AH53" i="69"/>
  <c r="AH56" i="69"/>
  <c r="AH58" i="69"/>
  <c r="AH59" i="69"/>
  <c r="AH51" i="69"/>
  <c r="AH55" i="69"/>
  <c r="AH48" i="69"/>
  <c r="AH49" i="69"/>
  <c r="AH50" i="69"/>
  <c r="AH54" i="69"/>
  <c r="AH57" i="69"/>
  <c r="AH61" i="69"/>
  <c r="AH62" i="69"/>
  <c r="AH47" i="69"/>
  <c r="AH60" i="69"/>
  <c r="DF81" i="69"/>
  <c r="AI55" i="12"/>
  <c r="X6" i="70"/>
  <c r="AI54" i="12"/>
  <c r="X5" i="70"/>
  <c r="AI53" i="12"/>
  <c r="X4" i="70"/>
  <c r="M46" i="12"/>
  <c r="AQ21" i="69"/>
  <c r="S29" i="70"/>
  <c r="AC11" i="69"/>
  <c r="AC32" i="69"/>
  <c r="BC6" i="69"/>
  <c r="BC27" i="69"/>
  <c r="P46" i="12"/>
  <c r="G25" i="12"/>
  <c r="O46" i="12"/>
  <c r="AS21" i="69"/>
  <c r="K25" i="12"/>
  <c r="L21" i="69"/>
  <c r="AC12" i="69"/>
  <c r="AC33" i="69"/>
  <c r="AC54" i="69"/>
  <c r="AJ46" i="12"/>
  <c r="AK46" i="12"/>
  <c r="D30" i="199"/>
  <c r="F46" i="12"/>
  <c r="H25" i="12"/>
  <c r="I21" i="69"/>
  <c r="Q46" i="12"/>
  <c r="AU21" i="69"/>
  <c r="D25" i="12"/>
  <c r="H46" i="12"/>
  <c r="J46" i="12"/>
  <c r="AM21" i="69"/>
  <c r="E25" i="12"/>
  <c r="T46" i="12"/>
  <c r="AX21" i="69"/>
  <c r="V46" i="12"/>
  <c r="AZ21" i="69"/>
  <c r="F25" i="12"/>
  <c r="L46" i="12"/>
  <c r="AI56" i="12"/>
  <c r="X12" i="70"/>
  <c r="AI57" i="12"/>
  <c r="X13" i="70"/>
  <c r="BC12" i="69"/>
  <c r="BC33" i="69"/>
  <c r="W46" i="12"/>
  <c r="T25" i="12"/>
  <c r="J25" i="12"/>
  <c r="K21" i="69"/>
  <c r="R25" i="12"/>
  <c r="Q25" i="12"/>
  <c r="P25" i="12"/>
  <c r="Z46" i="273"/>
  <c r="Y64" i="273"/>
  <c r="X64" i="273"/>
  <c r="AL42" i="273"/>
  <c r="AC42" i="273"/>
  <c r="U60" i="273"/>
  <c r="U58" i="273"/>
  <c r="U57" i="273"/>
  <c r="U53" i="273"/>
  <c r="U51" i="273"/>
  <c r="V25" i="273"/>
  <c r="R25" i="273"/>
  <c r="AD25" i="273"/>
  <c r="N25" i="273"/>
  <c r="J25" i="273"/>
  <c r="AF19" i="273"/>
  <c r="T25" i="273"/>
  <c r="U25" i="273"/>
  <c r="AA25" i="273"/>
  <c r="AF12" i="273"/>
  <c r="AF10" i="273"/>
  <c r="AF9" i="273"/>
  <c r="C50" i="144"/>
  <c r="X66" i="144"/>
  <c r="Y66" i="144"/>
  <c r="X60" i="144"/>
  <c r="Y60" i="144"/>
  <c r="X50" i="144"/>
  <c r="Y50" i="144"/>
  <c r="Y65" i="145"/>
  <c r="X65" i="145"/>
  <c r="Y57" i="145"/>
  <c r="X57" i="145"/>
  <c r="X49" i="145"/>
  <c r="Y49" i="145"/>
  <c r="X60" i="146"/>
  <c r="Y60" i="146"/>
  <c r="X50" i="146"/>
  <c r="Y50" i="146"/>
  <c r="Y64" i="147"/>
  <c r="X64" i="147"/>
  <c r="X64" i="144"/>
  <c r="Y64" i="144"/>
  <c r="X59" i="145"/>
  <c r="Y59" i="145"/>
  <c r="X51" i="145"/>
  <c r="Y51" i="145"/>
  <c r="X66" i="146"/>
  <c r="Y66" i="146"/>
  <c r="Y62" i="147"/>
  <c r="X62" i="147"/>
  <c r="X65" i="148"/>
  <c r="Y65" i="148"/>
  <c r="X61" i="148"/>
  <c r="Y61" i="148"/>
  <c r="X53" i="148"/>
  <c r="Y53" i="148"/>
  <c r="X66" i="149"/>
  <c r="Y66" i="149"/>
  <c r="X64" i="149"/>
  <c r="Y64" i="149"/>
  <c r="X62" i="149"/>
  <c r="Y62" i="149"/>
  <c r="X60" i="149"/>
  <c r="Y60" i="149"/>
  <c r="X54" i="149"/>
  <c r="Y54" i="149"/>
  <c r="F46" i="273"/>
  <c r="W64" i="273"/>
  <c r="AA42" i="273"/>
  <c r="AB39" i="273"/>
  <c r="AB38" i="273"/>
  <c r="AB37" i="273"/>
  <c r="AB36" i="273"/>
  <c r="AB35" i="273"/>
  <c r="AB34" i="273"/>
  <c r="AB33" i="273"/>
  <c r="AB32" i="273"/>
  <c r="AB30" i="273"/>
  <c r="AF20" i="273"/>
  <c r="AF18" i="273"/>
  <c r="Q25" i="273"/>
  <c r="M25" i="273"/>
  <c r="I25" i="273"/>
  <c r="AF17" i="273"/>
  <c r="AF11" i="273"/>
  <c r="C54" i="144"/>
  <c r="X55" i="144"/>
  <c r="Y55" i="144"/>
  <c r="Y61" i="145"/>
  <c r="X61" i="145"/>
  <c r="Y53" i="145"/>
  <c r="X53" i="145"/>
  <c r="X64" i="146"/>
  <c r="Y64" i="146"/>
  <c r="Y66" i="147"/>
  <c r="X66" i="147"/>
  <c r="G25" i="273"/>
  <c r="Y25" i="273"/>
  <c r="AF15" i="273"/>
  <c r="X62" i="144"/>
  <c r="Y62" i="144"/>
  <c r="X57" i="144"/>
  <c r="Y57" i="144"/>
  <c r="X63" i="145"/>
  <c r="Y63" i="145"/>
  <c r="X55" i="145"/>
  <c r="Y55" i="145"/>
  <c r="X62" i="146"/>
  <c r="Y62" i="146"/>
  <c r="X54" i="146"/>
  <c r="Y54" i="146"/>
  <c r="Y60" i="147"/>
  <c r="X60" i="147"/>
  <c r="X63" i="148"/>
  <c r="Y63" i="148"/>
  <c r="X55" i="148"/>
  <c r="Y55" i="148"/>
  <c r="C309" i="261"/>
  <c r="A398" i="261"/>
  <c r="C301" i="261"/>
  <c r="A390" i="261"/>
  <c r="A385" i="261"/>
  <c r="A386" i="261"/>
  <c r="A389" i="261"/>
  <c r="A393" i="261"/>
  <c r="A394" i="261"/>
  <c r="A396" i="261"/>
  <c r="A397" i="261"/>
  <c r="A401" i="261"/>
  <c r="A402" i="261"/>
  <c r="Y238" i="261"/>
  <c r="C296" i="261"/>
  <c r="AI107" i="261"/>
  <c r="R127" i="261"/>
  <c r="AG107" i="261"/>
  <c r="P127" i="261"/>
  <c r="AE107" i="261"/>
  <c r="N127" i="261"/>
  <c r="AC107" i="261"/>
  <c r="L127" i="261"/>
  <c r="AA107" i="261"/>
  <c r="J127" i="261"/>
  <c r="Y107" i="261"/>
  <c r="H127" i="261"/>
  <c r="W107" i="261"/>
  <c r="F127" i="261"/>
  <c r="U107" i="261"/>
  <c r="D127" i="261"/>
  <c r="P126" i="261"/>
  <c r="AG106" i="261"/>
  <c r="AD126" i="261"/>
  <c r="M146" i="261"/>
  <c r="H126" i="261"/>
  <c r="Y106" i="261"/>
  <c r="V126" i="261"/>
  <c r="E146" i="261"/>
  <c r="O124" i="261"/>
  <c r="AF104" i="261"/>
  <c r="AC124" i="261"/>
  <c r="L144" i="261"/>
  <c r="G124" i="261"/>
  <c r="X104" i="261"/>
  <c r="U124" i="261"/>
  <c r="D144" i="261"/>
  <c r="R161" i="261"/>
  <c r="AI141" i="261"/>
  <c r="AG141" i="261"/>
  <c r="P161" i="261"/>
  <c r="N161" i="261"/>
  <c r="AE141" i="261"/>
  <c r="AC141" i="261"/>
  <c r="L161" i="261"/>
  <c r="J161" i="261"/>
  <c r="AA141" i="261"/>
  <c r="Y141" i="261"/>
  <c r="H161" i="261"/>
  <c r="F161" i="261"/>
  <c r="W141" i="261"/>
  <c r="U141" i="261"/>
  <c r="D161" i="261"/>
  <c r="D25" i="273"/>
  <c r="AC19" i="273"/>
  <c r="AC15" i="273"/>
  <c r="AA13" i="273"/>
  <c r="AF13" i="273"/>
  <c r="AC11" i="273"/>
  <c r="AC7" i="273"/>
  <c r="T64" i="144"/>
  <c r="T60" i="144"/>
  <c r="V56" i="144"/>
  <c r="T52" i="144"/>
  <c r="J55" i="144"/>
  <c r="C55" i="144"/>
  <c r="J53" i="144"/>
  <c r="J51" i="144"/>
  <c r="C51" i="144"/>
  <c r="AF45" i="144"/>
  <c r="W66" i="144"/>
  <c r="AF43" i="144"/>
  <c r="W64" i="144"/>
  <c r="AF41" i="144"/>
  <c r="W62" i="144"/>
  <c r="AF39" i="144"/>
  <c r="W60" i="144"/>
  <c r="AF36" i="144"/>
  <c r="W57" i="144"/>
  <c r="AF34" i="144"/>
  <c r="W55" i="144"/>
  <c r="AF30" i="144"/>
  <c r="W51" i="144"/>
  <c r="AF29" i="144"/>
  <c r="W50" i="144"/>
  <c r="V66" i="145"/>
  <c r="V62" i="145"/>
  <c r="V58" i="145"/>
  <c r="V54" i="145"/>
  <c r="V50" i="145"/>
  <c r="T25" i="145"/>
  <c r="AA25" i="145"/>
  <c r="V56" i="146"/>
  <c r="T52" i="146"/>
  <c r="AF45" i="146"/>
  <c r="W66" i="146"/>
  <c r="AF43" i="146"/>
  <c r="W64" i="146"/>
  <c r="AF41" i="146"/>
  <c r="W62" i="146"/>
  <c r="AF39" i="146"/>
  <c r="W60" i="146"/>
  <c r="AF33" i="146"/>
  <c r="W54" i="146"/>
  <c r="AF29" i="146"/>
  <c r="W50" i="146"/>
  <c r="AF45" i="147"/>
  <c r="W66" i="147"/>
  <c r="AF43" i="147"/>
  <c r="W64" i="147"/>
  <c r="AF41" i="147"/>
  <c r="W62" i="147"/>
  <c r="AF39" i="147"/>
  <c r="W60" i="147"/>
  <c r="AC25" i="147"/>
  <c r="AF46" i="148"/>
  <c r="AF44" i="148"/>
  <c r="W65" i="148"/>
  <c r="AF42" i="148"/>
  <c r="W63" i="148"/>
  <c r="AF40" i="148"/>
  <c r="W61" i="148"/>
  <c r="AF34" i="148"/>
  <c r="W55" i="148"/>
  <c r="AF32" i="148"/>
  <c r="W53" i="148"/>
  <c r="AC25" i="148"/>
  <c r="AA46" i="149"/>
  <c r="Z44" i="149"/>
  <c r="B246" i="261"/>
  <c r="B295" i="261"/>
  <c r="B274" i="261"/>
  <c r="C313" i="261"/>
  <c r="C308" i="261"/>
  <c r="C305" i="261"/>
  <c r="C300" i="261"/>
  <c r="AH147" i="261"/>
  <c r="Q167" i="261"/>
  <c r="AF147" i="261"/>
  <c r="O167" i="261"/>
  <c r="AD147" i="261"/>
  <c r="M167" i="261"/>
  <c r="AB147" i="261"/>
  <c r="K167" i="261"/>
  <c r="Z147" i="261"/>
  <c r="I167" i="261"/>
  <c r="X147" i="261"/>
  <c r="G167" i="261"/>
  <c r="V147" i="261"/>
  <c r="E167" i="261"/>
  <c r="R126" i="261"/>
  <c r="AI106" i="261"/>
  <c r="J126" i="261"/>
  <c r="AA106" i="261"/>
  <c r="AM86" i="261"/>
  <c r="Z65" i="261"/>
  <c r="Q124" i="261"/>
  <c r="AH104" i="261"/>
  <c r="N144" i="261"/>
  <c r="AE124" i="261"/>
  <c r="I124" i="261"/>
  <c r="Z104" i="261"/>
  <c r="F144" i="261"/>
  <c r="W124" i="261"/>
  <c r="AI103" i="261"/>
  <c r="R123" i="261"/>
  <c r="AG103" i="261"/>
  <c r="P123" i="261"/>
  <c r="AE103" i="261"/>
  <c r="N123" i="261"/>
  <c r="AC103" i="261"/>
  <c r="L123" i="261"/>
  <c r="AA103" i="261"/>
  <c r="J123" i="261"/>
  <c r="Y103" i="261"/>
  <c r="H123" i="261"/>
  <c r="W103" i="261"/>
  <c r="F123" i="261"/>
  <c r="D123" i="261"/>
  <c r="U103" i="261"/>
  <c r="AC20" i="273"/>
  <c r="AB19" i="273"/>
  <c r="AC16" i="273"/>
  <c r="AB15" i="273"/>
  <c r="AC12" i="273"/>
  <c r="AB11" i="273"/>
  <c r="AC8" i="273"/>
  <c r="AB7" i="273"/>
  <c r="O69" i="144"/>
  <c r="AE57" i="144"/>
  <c r="Y56" i="144"/>
  <c r="AE55" i="144"/>
  <c r="AE54" i="144"/>
  <c r="Y54" i="144"/>
  <c r="I65" i="144"/>
  <c r="C65" i="144"/>
  <c r="I61" i="144"/>
  <c r="C61" i="144"/>
  <c r="I59" i="144"/>
  <c r="C59" i="144"/>
  <c r="I53" i="144"/>
  <c r="C53" i="144"/>
  <c r="G46" i="144"/>
  <c r="R25" i="144"/>
  <c r="AD25" i="144"/>
  <c r="AF46" i="145"/>
  <c r="AF44" i="145"/>
  <c r="W65" i="145"/>
  <c r="AF42" i="145"/>
  <c r="W63" i="145"/>
  <c r="AF40" i="145"/>
  <c r="W61" i="145"/>
  <c r="AF38" i="145"/>
  <c r="W59" i="145"/>
  <c r="AF36" i="145"/>
  <c r="W57" i="145"/>
  <c r="AF34" i="145"/>
  <c r="W55" i="145"/>
  <c r="AF32" i="145"/>
  <c r="W53" i="145"/>
  <c r="AF30" i="145"/>
  <c r="W51" i="145"/>
  <c r="AF28" i="145"/>
  <c r="W49" i="145"/>
  <c r="G46" i="146"/>
  <c r="R25" i="146"/>
  <c r="AD25" i="146"/>
  <c r="G46" i="147"/>
  <c r="AB25" i="147"/>
  <c r="T25" i="147"/>
  <c r="AA25" i="147"/>
  <c r="W46" i="148"/>
  <c r="Z46" i="148"/>
  <c r="S46" i="148"/>
  <c r="AH46" i="148"/>
  <c r="AB25" i="148"/>
  <c r="T25" i="148"/>
  <c r="AA25" i="148"/>
  <c r="Z46" i="149"/>
  <c r="AF45" i="149"/>
  <c r="W66" i="149"/>
  <c r="AF43" i="149"/>
  <c r="W64" i="149"/>
  <c r="AF41" i="149"/>
  <c r="W62" i="149"/>
  <c r="AF39" i="149"/>
  <c r="W60" i="149"/>
  <c r="AF33" i="149"/>
  <c r="W54" i="149"/>
  <c r="C312" i="261"/>
  <c r="C307" i="261"/>
  <c r="C304" i="261"/>
  <c r="AI109" i="261"/>
  <c r="R129" i="261"/>
  <c r="AG109" i="261"/>
  <c r="P129" i="261"/>
  <c r="AE109" i="261"/>
  <c r="N129" i="261"/>
  <c r="AC109" i="261"/>
  <c r="L129" i="261"/>
  <c r="AA109" i="261"/>
  <c r="J129" i="261"/>
  <c r="Y109" i="261"/>
  <c r="H129" i="261"/>
  <c r="W109" i="261"/>
  <c r="F129" i="261"/>
  <c r="U109" i="261"/>
  <c r="AM109" i="261"/>
  <c r="Y68" i="261"/>
  <c r="D129" i="261"/>
  <c r="AF108" i="261"/>
  <c r="O128" i="261"/>
  <c r="AB108" i="261"/>
  <c r="K128" i="261"/>
  <c r="X108" i="261"/>
  <c r="G128" i="261"/>
  <c r="AH126" i="261"/>
  <c r="Q146" i="261"/>
  <c r="L126" i="261"/>
  <c r="AC106" i="261"/>
  <c r="Z126" i="261"/>
  <c r="I146" i="261"/>
  <c r="D126" i="261"/>
  <c r="U106" i="261"/>
  <c r="AF105" i="261"/>
  <c r="O125" i="261"/>
  <c r="AB105" i="261"/>
  <c r="K125" i="261"/>
  <c r="X105" i="261"/>
  <c r="G125" i="261"/>
  <c r="AG124" i="261"/>
  <c r="P144" i="261"/>
  <c r="K124" i="261"/>
  <c r="AB104" i="261"/>
  <c r="Y124" i="261"/>
  <c r="H144" i="261"/>
  <c r="AH143" i="261"/>
  <c r="Q163" i="261"/>
  <c r="AF143" i="261"/>
  <c r="O163" i="261"/>
  <c r="AD143" i="261"/>
  <c r="M163" i="261"/>
  <c r="AB143" i="261"/>
  <c r="K163" i="261"/>
  <c r="Z143" i="261"/>
  <c r="I163" i="261"/>
  <c r="X143" i="261"/>
  <c r="G163" i="261"/>
  <c r="V143" i="261"/>
  <c r="E163" i="261"/>
  <c r="Q122" i="261"/>
  <c r="AH102" i="261"/>
  <c r="M122" i="261"/>
  <c r="AD102" i="261"/>
  <c r="I122" i="261"/>
  <c r="Z102" i="261"/>
  <c r="E122" i="261"/>
  <c r="V102" i="261"/>
  <c r="X102" i="261"/>
  <c r="Y102" i="261"/>
  <c r="AF102" i="261"/>
  <c r="AM102" i="261"/>
  <c r="Y61" i="261"/>
  <c r="AB20" i="273"/>
  <c r="AB16" i="273"/>
  <c r="AB12" i="273"/>
  <c r="AB8" i="273"/>
  <c r="J66" i="144"/>
  <c r="C66" i="144"/>
  <c r="J64" i="144"/>
  <c r="C64" i="144"/>
  <c r="J62" i="144"/>
  <c r="C62" i="144"/>
  <c r="J56" i="144"/>
  <c r="C56" i="144"/>
  <c r="J58" i="144"/>
  <c r="C58" i="144"/>
  <c r="J60" i="144"/>
  <c r="C60" i="144"/>
  <c r="AB62" i="144"/>
  <c r="AB58" i="144"/>
  <c r="AB56" i="144"/>
  <c r="J65" i="145"/>
  <c r="C65" i="145"/>
  <c r="J63" i="145"/>
  <c r="C63" i="145"/>
  <c r="J61" i="145"/>
  <c r="C61" i="145"/>
  <c r="J59" i="145"/>
  <c r="C59" i="145"/>
  <c r="J57" i="145"/>
  <c r="C57" i="145"/>
  <c r="J55" i="145"/>
  <c r="C55" i="145"/>
  <c r="J53" i="145"/>
  <c r="C53" i="145"/>
  <c r="J51" i="145"/>
  <c r="C51" i="145"/>
  <c r="W46" i="145"/>
  <c r="Z46" i="145"/>
  <c r="J66" i="146"/>
  <c r="C66" i="146"/>
  <c r="J64" i="146"/>
  <c r="C64" i="146"/>
  <c r="J62" i="146"/>
  <c r="C62" i="146"/>
  <c r="J60" i="146"/>
  <c r="C60" i="146"/>
  <c r="J58" i="146"/>
  <c r="C58" i="146"/>
  <c r="J56" i="146"/>
  <c r="C56" i="146"/>
  <c r="J54" i="146"/>
  <c r="C54" i="146"/>
  <c r="J52" i="146"/>
  <c r="C52" i="146"/>
  <c r="J50" i="146"/>
  <c r="C50" i="146"/>
  <c r="J49" i="146"/>
  <c r="C49" i="146"/>
  <c r="G46" i="149"/>
  <c r="C297" i="261"/>
  <c r="X232" i="261"/>
  <c r="AH149" i="261"/>
  <c r="Q169" i="261"/>
  <c r="AF149" i="261"/>
  <c r="O169" i="261"/>
  <c r="AD149" i="261"/>
  <c r="M169" i="261"/>
  <c r="AB149" i="261"/>
  <c r="K169" i="261"/>
  <c r="Z149" i="261"/>
  <c r="I169" i="261"/>
  <c r="X149" i="261"/>
  <c r="G169" i="261"/>
  <c r="V149" i="261"/>
  <c r="E169" i="261"/>
  <c r="R168" i="261"/>
  <c r="AI148" i="261"/>
  <c r="N168" i="261"/>
  <c r="AE148" i="261"/>
  <c r="J168" i="261"/>
  <c r="AA148" i="261"/>
  <c r="F168" i="261"/>
  <c r="W148" i="261"/>
  <c r="N126" i="261"/>
  <c r="AE106" i="261"/>
  <c r="F126" i="261"/>
  <c r="W106" i="261"/>
  <c r="R165" i="261"/>
  <c r="AI145" i="261"/>
  <c r="N165" i="261"/>
  <c r="AE145" i="261"/>
  <c r="J165" i="261"/>
  <c r="AA145" i="261"/>
  <c r="F165" i="261"/>
  <c r="W145" i="261"/>
  <c r="U145" i="261"/>
  <c r="D165" i="261"/>
  <c r="R144" i="261"/>
  <c r="AI124" i="261"/>
  <c r="M124" i="261"/>
  <c r="AD104" i="261"/>
  <c r="J144" i="261"/>
  <c r="AA124" i="261"/>
  <c r="E124" i="261"/>
  <c r="V104" i="261"/>
  <c r="P142" i="261"/>
  <c r="AG122" i="261"/>
  <c r="N162" i="261"/>
  <c r="AE142" i="261"/>
  <c r="L142" i="261"/>
  <c r="AC122" i="261"/>
  <c r="J162" i="261"/>
  <c r="AA142" i="261"/>
  <c r="H142" i="261"/>
  <c r="Y122" i="261"/>
  <c r="F162" i="261"/>
  <c r="W142" i="261"/>
  <c r="D142" i="261"/>
  <c r="U122" i="261"/>
  <c r="X236" i="261"/>
  <c r="X227" i="261"/>
  <c r="U90" i="261"/>
  <c r="AH129" i="261"/>
  <c r="AD129" i="261"/>
  <c r="Z129" i="261"/>
  <c r="V129" i="261"/>
  <c r="AI89" i="261"/>
  <c r="AE89" i="261"/>
  <c r="AA89" i="261"/>
  <c r="W89" i="261"/>
  <c r="AM89" i="261"/>
  <c r="Z68" i="261"/>
  <c r="AH127" i="261"/>
  <c r="AD127" i="261"/>
  <c r="Z127" i="261"/>
  <c r="V127" i="261"/>
  <c r="AI87" i="261"/>
  <c r="AE87" i="261"/>
  <c r="AA87" i="261"/>
  <c r="W87" i="261"/>
  <c r="AM87" i="261"/>
  <c r="Z66" i="261"/>
  <c r="AF84" i="261"/>
  <c r="AB84" i="261"/>
  <c r="X84" i="261"/>
  <c r="AM84" i="261"/>
  <c r="Z63" i="261"/>
  <c r="AG104" i="261"/>
  <c r="AC104" i="261"/>
  <c r="Y104" i="261"/>
  <c r="U104" i="261"/>
  <c r="AH123" i="261"/>
  <c r="AD123" i="261"/>
  <c r="Z123" i="261"/>
  <c r="V123" i="261"/>
  <c r="AI83" i="261"/>
  <c r="AI90" i="261"/>
  <c r="AE83" i="261"/>
  <c r="AA83" i="261"/>
  <c r="AA90" i="261"/>
  <c r="W83" i="261"/>
  <c r="W90" i="261"/>
  <c r="W122" i="261"/>
  <c r="AI121" i="261"/>
  <c r="AC121" i="261"/>
  <c r="AE101" i="261"/>
  <c r="Z101" i="261"/>
  <c r="U101" i="261"/>
  <c r="AF140" i="261"/>
  <c r="O160" i="261"/>
  <c r="AB140" i="261"/>
  <c r="K160" i="261"/>
  <c r="X140" i="261"/>
  <c r="G160" i="261"/>
  <c r="AG98" i="261"/>
  <c r="P118" i="261"/>
  <c r="AC98" i="261"/>
  <c r="L118" i="261"/>
  <c r="Y98" i="261"/>
  <c r="H118" i="261"/>
  <c r="U98" i="261"/>
  <c r="D118" i="261"/>
  <c r="R137" i="261"/>
  <c r="AI117" i="261"/>
  <c r="P137" i="261"/>
  <c r="AG117" i="261"/>
  <c r="N137" i="261"/>
  <c r="AE117" i="261"/>
  <c r="L137" i="261"/>
  <c r="AC117" i="261"/>
  <c r="J137" i="261"/>
  <c r="AA117" i="261"/>
  <c r="H137" i="261"/>
  <c r="Y117" i="261"/>
  <c r="F137" i="261"/>
  <c r="W117" i="261"/>
  <c r="D137" i="261"/>
  <c r="U117" i="261"/>
  <c r="P116" i="261"/>
  <c r="AG96" i="261"/>
  <c r="L116" i="261"/>
  <c r="AC96" i="261"/>
  <c r="H116" i="261"/>
  <c r="Y96" i="261"/>
  <c r="D116" i="261"/>
  <c r="U96" i="261"/>
  <c r="O114" i="261"/>
  <c r="AF94" i="261"/>
  <c r="K114" i="261"/>
  <c r="AB94" i="261"/>
  <c r="G114" i="261"/>
  <c r="X94" i="261"/>
  <c r="AF92" i="261"/>
  <c r="O112" i="261"/>
  <c r="AB92" i="261"/>
  <c r="K112" i="261"/>
  <c r="X92" i="261"/>
  <c r="G112" i="261"/>
  <c r="Y252" i="274"/>
  <c r="Y301" i="274"/>
  <c r="X347" i="274"/>
  <c r="N347" i="274"/>
  <c r="Y280" i="274"/>
  <c r="C205" i="274"/>
  <c r="G205" i="274"/>
  <c r="W240" i="261"/>
  <c r="AI128" i="261"/>
  <c r="AE128" i="261"/>
  <c r="AA128" i="261"/>
  <c r="W128" i="261"/>
  <c r="AF88" i="261"/>
  <c r="AB88" i="261"/>
  <c r="X88" i="261"/>
  <c r="AM88" i="261"/>
  <c r="Z67" i="261"/>
  <c r="Q108" i="261"/>
  <c r="P148" i="261"/>
  <c r="M108" i="261"/>
  <c r="L148" i="261"/>
  <c r="I108" i="261"/>
  <c r="H148" i="261"/>
  <c r="E108" i="261"/>
  <c r="D148" i="261"/>
  <c r="AH106" i="261"/>
  <c r="AD106" i="261"/>
  <c r="Z106" i="261"/>
  <c r="V106" i="261"/>
  <c r="O126" i="261"/>
  <c r="K126" i="261"/>
  <c r="G126" i="261"/>
  <c r="AI125" i="261"/>
  <c r="AE125" i="261"/>
  <c r="AF85" i="261"/>
  <c r="AB85" i="261"/>
  <c r="X85" i="261"/>
  <c r="AM85" i="261"/>
  <c r="Z64" i="261"/>
  <c r="Q105" i="261"/>
  <c r="P145" i="261"/>
  <c r="M105" i="261"/>
  <c r="L145" i="261"/>
  <c r="I105" i="261"/>
  <c r="H145" i="261"/>
  <c r="E105" i="261"/>
  <c r="R142" i="261"/>
  <c r="O142" i="261"/>
  <c r="K142" i="261"/>
  <c r="G142" i="261"/>
  <c r="AI101" i="261"/>
  <c r="AD101" i="261"/>
  <c r="Q141" i="261"/>
  <c r="M141" i="261"/>
  <c r="I141" i="261"/>
  <c r="E141" i="261"/>
  <c r="AI100" i="261"/>
  <c r="R120" i="261"/>
  <c r="AE100" i="261"/>
  <c r="N120" i="261"/>
  <c r="AA100" i="261"/>
  <c r="J120" i="261"/>
  <c r="W100" i="261"/>
  <c r="F120" i="261"/>
  <c r="Q139" i="261"/>
  <c r="AH119" i="261"/>
  <c r="AF119" i="261"/>
  <c r="O139" i="261"/>
  <c r="M139" i="261"/>
  <c r="AD119" i="261"/>
  <c r="AB119" i="261"/>
  <c r="K139" i="261"/>
  <c r="I139" i="261"/>
  <c r="Z119" i="261"/>
  <c r="X119" i="261"/>
  <c r="G139" i="261"/>
  <c r="E139" i="261"/>
  <c r="V119" i="261"/>
  <c r="O118" i="261"/>
  <c r="AF98" i="261"/>
  <c r="K118" i="261"/>
  <c r="AB98" i="261"/>
  <c r="G118" i="261"/>
  <c r="X98" i="261"/>
  <c r="AF96" i="261"/>
  <c r="O116" i="261"/>
  <c r="AB96" i="261"/>
  <c r="K116" i="261"/>
  <c r="X96" i="261"/>
  <c r="G116" i="261"/>
  <c r="Q135" i="261"/>
  <c r="AH115" i="261"/>
  <c r="AF115" i="261"/>
  <c r="O135" i="261"/>
  <c r="M135" i="261"/>
  <c r="AD115" i="261"/>
  <c r="AB115" i="261"/>
  <c r="K135" i="261"/>
  <c r="I135" i="261"/>
  <c r="Z115" i="261"/>
  <c r="X115" i="261"/>
  <c r="G135" i="261"/>
  <c r="E135" i="261"/>
  <c r="V115" i="261"/>
  <c r="AI94" i="261"/>
  <c r="R114" i="261"/>
  <c r="AE94" i="261"/>
  <c r="N114" i="261"/>
  <c r="AA94" i="261"/>
  <c r="J114" i="261"/>
  <c r="W94" i="261"/>
  <c r="F114" i="261"/>
  <c r="AH113" i="261"/>
  <c r="Q133" i="261"/>
  <c r="AD113" i="261"/>
  <c r="M133" i="261"/>
  <c r="Z113" i="261"/>
  <c r="I133" i="261"/>
  <c r="V113" i="261"/>
  <c r="E133" i="261"/>
  <c r="AI92" i="261"/>
  <c r="R112" i="261"/>
  <c r="AE92" i="261"/>
  <c r="N112" i="261"/>
  <c r="AA92" i="261"/>
  <c r="J112" i="261"/>
  <c r="W92" i="261"/>
  <c r="F112" i="261"/>
  <c r="Y291" i="274"/>
  <c r="Y263" i="274"/>
  <c r="Y312" i="274"/>
  <c r="X358" i="274"/>
  <c r="N358" i="274"/>
  <c r="X259" i="274"/>
  <c r="X308" i="274"/>
  <c r="W354" i="274"/>
  <c r="M354" i="274"/>
  <c r="X287" i="274"/>
  <c r="Y256" i="274"/>
  <c r="Y305" i="274"/>
  <c r="X351" i="274"/>
  <c r="N351" i="274"/>
  <c r="Y284" i="274"/>
  <c r="W281" i="274"/>
  <c r="W253" i="274"/>
  <c r="W302" i="274"/>
  <c r="V348" i="274"/>
  <c r="L348" i="274"/>
  <c r="Y250" i="274"/>
  <c r="Y299" i="274"/>
  <c r="X345" i="274"/>
  <c r="N345" i="274"/>
  <c r="Y278" i="274"/>
  <c r="AF101" i="261"/>
  <c r="O121" i="261"/>
  <c r="AB101" i="261"/>
  <c r="K121" i="261"/>
  <c r="X101" i="261"/>
  <c r="G121" i="261"/>
  <c r="AI98" i="261"/>
  <c r="R118" i="261"/>
  <c r="AE98" i="261"/>
  <c r="N118" i="261"/>
  <c r="AA98" i="261"/>
  <c r="J118" i="261"/>
  <c r="W98" i="261"/>
  <c r="F118" i="261"/>
  <c r="AH117" i="261"/>
  <c r="Q137" i="261"/>
  <c r="AD117" i="261"/>
  <c r="M137" i="261"/>
  <c r="Z117" i="261"/>
  <c r="I137" i="261"/>
  <c r="V117" i="261"/>
  <c r="E137" i="261"/>
  <c r="AI96" i="261"/>
  <c r="R116" i="261"/>
  <c r="AE96" i="261"/>
  <c r="N116" i="261"/>
  <c r="AA96" i="261"/>
  <c r="J116" i="261"/>
  <c r="W96" i="261"/>
  <c r="F116" i="261"/>
  <c r="Q114" i="261"/>
  <c r="AH94" i="261"/>
  <c r="M114" i="261"/>
  <c r="AD94" i="261"/>
  <c r="I114" i="261"/>
  <c r="Z94" i="261"/>
  <c r="E114" i="261"/>
  <c r="V94" i="261"/>
  <c r="W292" i="274"/>
  <c r="W264" i="274"/>
  <c r="W313" i="274"/>
  <c r="V359" i="274"/>
  <c r="L359" i="274"/>
  <c r="X261" i="274"/>
  <c r="X310" i="274"/>
  <c r="W356" i="274"/>
  <c r="M356" i="274"/>
  <c r="X289" i="274"/>
  <c r="X257" i="274"/>
  <c r="X306" i="274"/>
  <c r="W352" i="274"/>
  <c r="M352" i="274"/>
  <c r="X285" i="274"/>
  <c r="Y254" i="274"/>
  <c r="Y303" i="274"/>
  <c r="X349" i="274"/>
  <c r="N349" i="274"/>
  <c r="Y282" i="274"/>
  <c r="W251" i="274"/>
  <c r="W300" i="274"/>
  <c r="V346" i="274"/>
  <c r="L346" i="274"/>
  <c r="W279" i="274"/>
  <c r="W247" i="274"/>
  <c r="W296" i="274"/>
  <c r="V342" i="274"/>
  <c r="L342" i="274"/>
  <c r="W275" i="274"/>
  <c r="AG101" i="261"/>
  <c r="P120" i="261"/>
  <c r="AG100" i="261"/>
  <c r="L120" i="261"/>
  <c r="AC100" i="261"/>
  <c r="H120" i="261"/>
  <c r="Y100" i="261"/>
  <c r="D120" i="261"/>
  <c r="U100" i="261"/>
  <c r="R139" i="261"/>
  <c r="AI119" i="261"/>
  <c r="AG119" i="261"/>
  <c r="P139" i="261"/>
  <c r="N139" i="261"/>
  <c r="AE119" i="261"/>
  <c r="AC119" i="261"/>
  <c r="L139" i="261"/>
  <c r="J139" i="261"/>
  <c r="AA119" i="261"/>
  <c r="Y119" i="261"/>
  <c r="H139" i="261"/>
  <c r="F139" i="261"/>
  <c r="W119" i="261"/>
  <c r="U119" i="261"/>
  <c r="D139" i="261"/>
  <c r="Q118" i="261"/>
  <c r="AH98" i="261"/>
  <c r="M118" i="261"/>
  <c r="AD98" i="261"/>
  <c r="I118" i="261"/>
  <c r="Z98" i="261"/>
  <c r="E118" i="261"/>
  <c r="V98" i="261"/>
  <c r="R135" i="261"/>
  <c r="AI115" i="261"/>
  <c r="AG115" i="261"/>
  <c r="P135" i="261"/>
  <c r="N135" i="261"/>
  <c r="AE115" i="261"/>
  <c r="AC115" i="261"/>
  <c r="L135" i="261"/>
  <c r="J135" i="261"/>
  <c r="AA115" i="261"/>
  <c r="Y115" i="261"/>
  <c r="H135" i="261"/>
  <c r="F135" i="261"/>
  <c r="W115" i="261"/>
  <c r="U115" i="261"/>
  <c r="D135" i="261"/>
  <c r="AG94" i="261"/>
  <c r="P114" i="261"/>
  <c r="AC94" i="261"/>
  <c r="L114" i="261"/>
  <c r="Y94" i="261"/>
  <c r="H114" i="261"/>
  <c r="U94" i="261"/>
  <c r="AM94" i="261"/>
  <c r="Y53" i="261"/>
  <c r="D114" i="261"/>
  <c r="R133" i="261"/>
  <c r="AI113" i="261"/>
  <c r="P133" i="261"/>
  <c r="AG113" i="261"/>
  <c r="N133" i="261"/>
  <c r="AE113" i="261"/>
  <c r="L133" i="261"/>
  <c r="AC113" i="261"/>
  <c r="J133" i="261"/>
  <c r="AA113" i="261"/>
  <c r="H133" i="261"/>
  <c r="Y113" i="261"/>
  <c r="F133" i="261"/>
  <c r="W113" i="261"/>
  <c r="D133" i="261"/>
  <c r="U113" i="261"/>
  <c r="P112" i="261"/>
  <c r="AG92" i="261"/>
  <c r="AG110" i="261"/>
  <c r="L112" i="261"/>
  <c r="AC92" i="261"/>
  <c r="H112" i="261"/>
  <c r="Y92" i="261"/>
  <c r="Y110" i="261"/>
  <c r="D112" i="261"/>
  <c r="U92" i="261"/>
  <c r="AH53" i="261"/>
  <c r="AH52" i="261"/>
  <c r="AH51" i="261"/>
  <c r="AH56" i="261"/>
  <c r="AH55" i="261"/>
  <c r="AH54" i="261"/>
  <c r="Q3" i="261"/>
  <c r="W3" i="261"/>
  <c r="Q1" i="261"/>
  <c r="W1" i="261"/>
  <c r="Z1" i="261"/>
  <c r="Q2" i="261"/>
  <c r="W2" i="261"/>
  <c r="Z2" i="261"/>
  <c r="W255" i="274"/>
  <c r="W304" i="274"/>
  <c r="V350" i="274"/>
  <c r="L350" i="274"/>
  <c r="W283" i="274"/>
  <c r="X248" i="274"/>
  <c r="X297" i="274"/>
  <c r="W343" i="274"/>
  <c r="M343" i="274"/>
  <c r="X276" i="274"/>
  <c r="AI109" i="274"/>
  <c r="R129" i="274"/>
  <c r="AE109" i="274"/>
  <c r="N129" i="274"/>
  <c r="AA109" i="274"/>
  <c r="J129" i="274"/>
  <c r="W109" i="274"/>
  <c r="F129" i="274"/>
  <c r="AI108" i="274"/>
  <c r="R128" i="274"/>
  <c r="AE108" i="274"/>
  <c r="N128" i="274"/>
  <c r="AA108" i="274"/>
  <c r="J128" i="274"/>
  <c r="W108" i="274"/>
  <c r="F128" i="274"/>
  <c r="AF80" i="261"/>
  <c r="AB80" i="261"/>
  <c r="X80" i="261"/>
  <c r="AM80" i="261"/>
  <c r="Z59" i="261"/>
  <c r="Q100" i="261"/>
  <c r="M100" i="261"/>
  <c r="I100" i="261"/>
  <c r="E100" i="261"/>
  <c r="AF99" i="261"/>
  <c r="AB99" i="261"/>
  <c r="X99" i="261"/>
  <c r="AH78" i="261"/>
  <c r="AD78" i="261"/>
  <c r="Z78" i="261"/>
  <c r="V78" i="261"/>
  <c r="X78" i="261"/>
  <c r="AB78" i="261"/>
  <c r="AF78" i="261"/>
  <c r="AM78" i="261"/>
  <c r="Z57" i="261"/>
  <c r="AH97" i="261"/>
  <c r="AD97" i="261"/>
  <c r="Z97" i="261"/>
  <c r="V97" i="261"/>
  <c r="AM97" i="261"/>
  <c r="Y56" i="261"/>
  <c r="O117" i="261"/>
  <c r="K117" i="261"/>
  <c r="G117" i="261"/>
  <c r="AF76" i="261"/>
  <c r="AB76" i="261"/>
  <c r="X76" i="261"/>
  <c r="AM76" i="261"/>
  <c r="Z55" i="261"/>
  <c r="Q96" i="261"/>
  <c r="M96" i="261"/>
  <c r="I96" i="261"/>
  <c r="E96" i="261"/>
  <c r="AF95" i="261"/>
  <c r="AB95" i="261"/>
  <c r="X95" i="261"/>
  <c r="AH74" i="261"/>
  <c r="AD74" i="261"/>
  <c r="AD90" i="261"/>
  <c r="Z74" i="261"/>
  <c r="Z90" i="261"/>
  <c r="V74" i="261"/>
  <c r="AH93" i="261"/>
  <c r="AD93" i="261"/>
  <c r="Z93" i="261"/>
  <c r="V93" i="261"/>
  <c r="AM93" i="261"/>
  <c r="Y52" i="261"/>
  <c r="O113" i="261"/>
  <c r="K113" i="261"/>
  <c r="G113" i="261"/>
  <c r="AF72" i="261"/>
  <c r="AB72" i="261"/>
  <c r="X72" i="261"/>
  <c r="Q92" i="261"/>
  <c r="M92" i="261"/>
  <c r="I92" i="261"/>
  <c r="E92" i="261"/>
  <c r="Y243" i="274"/>
  <c r="W242" i="274"/>
  <c r="W235" i="274"/>
  <c r="Y234" i="274"/>
  <c r="W233" i="274"/>
  <c r="Y232" i="274"/>
  <c r="W231" i="274"/>
  <c r="Y230" i="274"/>
  <c r="W229" i="274"/>
  <c r="Y226" i="274"/>
  <c r="C210" i="274"/>
  <c r="Q129" i="274"/>
  <c r="AH109" i="274"/>
  <c r="M129" i="274"/>
  <c r="AD109" i="274"/>
  <c r="I129" i="274"/>
  <c r="Z109" i="274"/>
  <c r="E129" i="274"/>
  <c r="V109" i="274"/>
  <c r="AM88" i="274"/>
  <c r="Z67" i="274"/>
  <c r="X243" i="274"/>
  <c r="X234" i="274"/>
  <c r="X232" i="274"/>
  <c r="X230" i="274"/>
  <c r="X226" i="274"/>
  <c r="G211" i="274"/>
  <c r="B206" i="274"/>
  <c r="AG109" i="274"/>
  <c r="P129" i="274"/>
  <c r="AC109" i="274"/>
  <c r="L129" i="274"/>
  <c r="Y109" i="274"/>
  <c r="H129" i="274"/>
  <c r="U109" i="274"/>
  <c r="D129" i="274"/>
  <c r="P128" i="274"/>
  <c r="AG108" i="274"/>
  <c r="L128" i="274"/>
  <c r="AC108" i="274"/>
  <c r="H128" i="274"/>
  <c r="Y108" i="274"/>
  <c r="U148" i="274"/>
  <c r="D168" i="274"/>
  <c r="AH99" i="261"/>
  <c r="AD99" i="261"/>
  <c r="Z99" i="261"/>
  <c r="V99" i="261"/>
  <c r="AM99" i="261"/>
  <c r="Y58" i="261"/>
  <c r="AH95" i="261"/>
  <c r="AD95" i="261"/>
  <c r="Z95" i="261"/>
  <c r="V95" i="261"/>
  <c r="AM95" i="261"/>
  <c r="Y54" i="261"/>
  <c r="AF74" i="261"/>
  <c r="AB74" i="261"/>
  <c r="X74" i="261"/>
  <c r="G209" i="274"/>
  <c r="B195" i="274"/>
  <c r="B196" i="274"/>
  <c r="B197" i="274"/>
  <c r="B198" i="274"/>
  <c r="B199" i="274"/>
  <c r="B200" i="274"/>
  <c r="B201" i="274"/>
  <c r="B202" i="274"/>
  <c r="B203" i="274"/>
  <c r="B204" i="274"/>
  <c r="B208" i="274"/>
  <c r="B212" i="274"/>
  <c r="B207" i="274"/>
  <c r="O129" i="274"/>
  <c r="AF109" i="274"/>
  <c r="K129" i="274"/>
  <c r="AB109" i="274"/>
  <c r="G129" i="274"/>
  <c r="X109" i="274"/>
  <c r="AF108" i="274"/>
  <c r="O128" i="274"/>
  <c r="AB108" i="274"/>
  <c r="K128" i="274"/>
  <c r="X108" i="274"/>
  <c r="G128" i="274"/>
  <c r="R165" i="274"/>
  <c r="AI145" i="274"/>
  <c r="P165" i="274"/>
  <c r="AG145" i="274"/>
  <c r="N165" i="274"/>
  <c r="AE145" i="274"/>
  <c r="J165" i="274"/>
  <c r="AA145" i="274"/>
  <c r="H165" i="274"/>
  <c r="Y145" i="274"/>
  <c r="F165" i="274"/>
  <c r="W145" i="274"/>
  <c r="AI89" i="274"/>
  <c r="AM89" i="274"/>
  <c r="Z68" i="274"/>
  <c r="AF147" i="274"/>
  <c r="Z147" i="274"/>
  <c r="R126" i="274"/>
  <c r="AH86" i="274"/>
  <c r="Q106" i="274"/>
  <c r="N146" i="274"/>
  <c r="AE126" i="274"/>
  <c r="AD86" i="274"/>
  <c r="M106" i="274"/>
  <c r="J146" i="274"/>
  <c r="AA126" i="274"/>
  <c r="Z86" i="274"/>
  <c r="I106" i="274"/>
  <c r="F146" i="274"/>
  <c r="W126" i="274"/>
  <c r="V86" i="274"/>
  <c r="E106" i="274"/>
  <c r="P124" i="274"/>
  <c r="AG104" i="274"/>
  <c r="L124" i="274"/>
  <c r="AC104" i="274"/>
  <c r="H124" i="274"/>
  <c r="Y104" i="274"/>
  <c r="D124" i="274"/>
  <c r="U104" i="274"/>
  <c r="R143" i="274"/>
  <c r="AI123" i="274"/>
  <c r="AG123" i="274"/>
  <c r="P143" i="274"/>
  <c r="N143" i="274"/>
  <c r="AE123" i="274"/>
  <c r="AC123" i="274"/>
  <c r="L143" i="274"/>
  <c r="J143" i="274"/>
  <c r="AA123" i="274"/>
  <c r="Y123" i="274"/>
  <c r="H143" i="274"/>
  <c r="F143" i="274"/>
  <c r="W123" i="274"/>
  <c r="U123" i="274"/>
  <c r="D143" i="274"/>
  <c r="Q142" i="274"/>
  <c r="AH122" i="274"/>
  <c r="AF122" i="274"/>
  <c r="O142" i="274"/>
  <c r="M142" i="274"/>
  <c r="AD122" i="274"/>
  <c r="AB122" i="274"/>
  <c r="K142" i="274"/>
  <c r="I142" i="274"/>
  <c r="Z122" i="274"/>
  <c r="X122" i="274"/>
  <c r="G142" i="274"/>
  <c r="E142" i="274"/>
  <c r="V122" i="274"/>
  <c r="AI100" i="274"/>
  <c r="R120" i="274"/>
  <c r="AE100" i="274"/>
  <c r="N120" i="274"/>
  <c r="AA100" i="274"/>
  <c r="J120" i="274"/>
  <c r="W100" i="274"/>
  <c r="F120" i="274"/>
  <c r="R158" i="274"/>
  <c r="AI138" i="274"/>
  <c r="O138" i="274"/>
  <c r="AF118" i="274"/>
  <c r="AA138" i="274"/>
  <c r="J158" i="274"/>
  <c r="G138" i="274"/>
  <c r="X118" i="274"/>
  <c r="Q108" i="274"/>
  <c r="M108" i="274"/>
  <c r="I108" i="274"/>
  <c r="E108" i="274"/>
  <c r="AE147" i="274"/>
  <c r="O125" i="274"/>
  <c r="AF105" i="274"/>
  <c r="L145" i="274"/>
  <c r="K125" i="274"/>
  <c r="AB105" i="274"/>
  <c r="G125" i="274"/>
  <c r="X105" i="274"/>
  <c r="D145" i="274"/>
  <c r="AF104" i="274"/>
  <c r="O124" i="274"/>
  <c r="AB104" i="274"/>
  <c r="K124" i="274"/>
  <c r="X104" i="274"/>
  <c r="G124" i="274"/>
  <c r="R141" i="274"/>
  <c r="AI121" i="274"/>
  <c r="AG121" i="274"/>
  <c r="P141" i="274"/>
  <c r="N141" i="274"/>
  <c r="AE121" i="274"/>
  <c r="AC121" i="274"/>
  <c r="L141" i="274"/>
  <c r="J141" i="274"/>
  <c r="AA121" i="274"/>
  <c r="Y121" i="274"/>
  <c r="H141" i="274"/>
  <c r="F141" i="274"/>
  <c r="W121" i="274"/>
  <c r="U121" i="274"/>
  <c r="D141" i="274"/>
  <c r="X80" i="274"/>
  <c r="AB80" i="274"/>
  <c r="AF80" i="274"/>
  <c r="AM80" i="274"/>
  <c r="Z59" i="274"/>
  <c r="R139" i="274"/>
  <c r="AI119" i="274"/>
  <c r="N139" i="274"/>
  <c r="AE119" i="274"/>
  <c r="L139" i="274"/>
  <c r="AC119" i="274"/>
  <c r="J139" i="274"/>
  <c r="AA119" i="274"/>
  <c r="H139" i="274"/>
  <c r="Y119" i="274"/>
  <c r="F139" i="274"/>
  <c r="W119" i="274"/>
  <c r="AC118" i="274"/>
  <c r="L138" i="274"/>
  <c r="U118" i="274"/>
  <c r="D138" i="274"/>
  <c r="AG147" i="274"/>
  <c r="P167" i="274"/>
  <c r="AC147" i="274"/>
  <c r="L167" i="274"/>
  <c r="J167" i="274"/>
  <c r="AA147" i="274"/>
  <c r="Y147" i="274"/>
  <c r="H167" i="274"/>
  <c r="F167" i="274"/>
  <c r="W147" i="274"/>
  <c r="U147" i="274"/>
  <c r="AB147" i="274"/>
  <c r="AH147" i="274"/>
  <c r="AM147" i="274"/>
  <c r="W66" i="274"/>
  <c r="D167" i="274"/>
  <c r="AG126" i="274"/>
  <c r="P146" i="274"/>
  <c r="O106" i="274"/>
  <c r="AF86" i="274"/>
  <c r="AC126" i="274"/>
  <c r="L146" i="274"/>
  <c r="K106" i="274"/>
  <c r="AB86" i="274"/>
  <c r="Y126" i="274"/>
  <c r="H146" i="274"/>
  <c r="G106" i="274"/>
  <c r="X86" i="274"/>
  <c r="AI86" i="274"/>
  <c r="AM86" i="274"/>
  <c r="Z65" i="274"/>
  <c r="U126" i="274"/>
  <c r="D146" i="274"/>
  <c r="R124" i="274"/>
  <c r="AI104" i="274"/>
  <c r="N124" i="274"/>
  <c r="AE104" i="274"/>
  <c r="J124" i="274"/>
  <c r="AA104" i="274"/>
  <c r="F124" i="274"/>
  <c r="W104" i="274"/>
  <c r="Q143" i="274"/>
  <c r="AH123" i="274"/>
  <c r="M143" i="274"/>
  <c r="AD123" i="274"/>
  <c r="I143" i="274"/>
  <c r="Z123" i="274"/>
  <c r="E143" i="274"/>
  <c r="V123" i="274"/>
  <c r="R142" i="274"/>
  <c r="AI122" i="274"/>
  <c r="P142" i="274"/>
  <c r="AG122" i="274"/>
  <c r="N142" i="274"/>
  <c r="AE122" i="274"/>
  <c r="L142" i="274"/>
  <c r="AC122" i="274"/>
  <c r="J142" i="274"/>
  <c r="AA122" i="274"/>
  <c r="H142" i="274"/>
  <c r="Y122" i="274"/>
  <c r="F142" i="274"/>
  <c r="W122" i="274"/>
  <c r="D142" i="274"/>
  <c r="U122" i="274"/>
  <c r="AM122" i="274"/>
  <c r="P120" i="274"/>
  <c r="AG100" i="274"/>
  <c r="L120" i="274"/>
  <c r="AC100" i="274"/>
  <c r="H120" i="274"/>
  <c r="Y100" i="274"/>
  <c r="D120" i="274"/>
  <c r="U100" i="274"/>
  <c r="D159" i="274"/>
  <c r="U139" i="274"/>
  <c r="K138" i="274"/>
  <c r="AB118" i="274"/>
  <c r="F158" i="274"/>
  <c r="W138" i="274"/>
  <c r="R157" i="274"/>
  <c r="AI137" i="274"/>
  <c r="Q125" i="274"/>
  <c r="AH105" i="274"/>
  <c r="M125" i="274"/>
  <c r="AD105" i="274"/>
  <c r="I125" i="274"/>
  <c r="Z105" i="274"/>
  <c r="E125" i="274"/>
  <c r="V105" i="274"/>
  <c r="AM105" i="274"/>
  <c r="Y64" i="274"/>
  <c r="Q124" i="274"/>
  <c r="AH104" i="274"/>
  <c r="M124" i="274"/>
  <c r="AD104" i="274"/>
  <c r="I124" i="274"/>
  <c r="Z104" i="274"/>
  <c r="E124" i="274"/>
  <c r="V104" i="274"/>
  <c r="Q141" i="274"/>
  <c r="AH121" i="274"/>
  <c r="M141" i="274"/>
  <c r="AD121" i="274"/>
  <c r="I141" i="274"/>
  <c r="Z121" i="274"/>
  <c r="E141" i="274"/>
  <c r="V121" i="274"/>
  <c r="O120" i="274"/>
  <c r="AF100" i="274"/>
  <c r="K120" i="274"/>
  <c r="AB100" i="274"/>
  <c r="G120" i="274"/>
  <c r="X100" i="274"/>
  <c r="Q139" i="274"/>
  <c r="AH119" i="274"/>
  <c r="AF119" i="274"/>
  <c r="O139" i="274"/>
  <c r="M139" i="274"/>
  <c r="AD119" i="274"/>
  <c r="AB119" i="274"/>
  <c r="K139" i="274"/>
  <c r="I139" i="274"/>
  <c r="Z119" i="274"/>
  <c r="X119" i="274"/>
  <c r="G139" i="274"/>
  <c r="E159" i="274"/>
  <c r="V139" i="274"/>
  <c r="Y118" i="274"/>
  <c r="H138" i="274"/>
  <c r="AH84" i="274"/>
  <c r="AH90" i="274"/>
  <c r="AD84" i="274"/>
  <c r="Z84" i="274"/>
  <c r="V84" i="274"/>
  <c r="AH103" i="274"/>
  <c r="AD103" i="274"/>
  <c r="Z103" i="274"/>
  <c r="V103" i="274"/>
  <c r="O123" i="274"/>
  <c r="K123" i="274"/>
  <c r="G123" i="274"/>
  <c r="AF102" i="274"/>
  <c r="AB102" i="274"/>
  <c r="X102" i="274"/>
  <c r="AH101" i="274"/>
  <c r="AD101" i="274"/>
  <c r="Z101" i="274"/>
  <c r="V101" i="274"/>
  <c r="O121" i="274"/>
  <c r="K121" i="274"/>
  <c r="G121" i="274"/>
  <c r="Q100" i="274"/>
  <c r="M100" i="274"/>
  <c r="I100" i="274"/>
  <c r="E100" i="274"/>
  <c r="P119" i="274"/>
  <c r="Q98" i="274"/>
  <c r="P118" i="274"/>
  <c r="N138" i="274"/>
  <c r="I98" i="274"/>
  <c r="AE117" i="274"/>
  <c r="AF117" i="274"/>
  <c r="O137" i="274"/>
  <c r="Y117" i="274"/>
  <c r="H137" i="274"/>
  <c r="X117" i="274"/>
  <c r="G137" i="274"/>
  <c r="K116" i="274"/>
  <c r="AB96" i="274"/>
  <c r="AM75" i="274"/>
  <c r="Z54" i="274"/>
  <c r="O155" i="274"/>
  <c r="AF135" i="274"/>
  <c r="K155" i="274"/>
  <c r="AB135" i="274"/>
  <c r="G155" i="274"/>
  <c r="X135" i="274"/>
  <c r="Q134" i="274"/>
  <c r="AH114" i="274"/>
  <c r="L114" i="274"/>
  <c r="AC94" i="274"/>
  <c r="I134" i="274"/>
  <c r="Z114" i="274"/>
  <c r="D114" i="274"/>
  <c r="U94" i="274"/>
  <c r="O113" i="274"/>
  <c r="AF93" i="274"/>
  <c r="K113" i="274"/>
  <c r="AB93" i="274"/>
  <c r="G113" i="274"/>
  <c r="X93" i="274"/>
  <c r="R132" i="274"/>
  <c r="AI112" i="274"/>
  <c r="M112" i="274"/>
  <c r="AD92" i="274"/>
  <c r="J132" i="274"/>
  <c r="AA112" i="274"/>
  <c r="E112" i="274"/>
  <c r="V92" i="274"/>
  <c r="CO20" i="275"/>
  <c r="CK20" i="275"/>
  <c r="CL19" i="275"/>
  <c r="BZ21" i="275"/>
  <c r="BV21" i="275"/>
  <c r="BR21" i="275"/>
  <c r="BN21" i="275"/>
  <c r="BK21" i="275"/>
  <c r="AM21" i="275"/>
  <c r="AK21" i="275"/>
  <c r="AB21" i="275"/>
  <c r="R21" i="275"/>
  <c r="J21" i="275"/>
  <c r="CG21" i="275"/>
  <c r="AG103" i="274"/>
  <c r="AC103" i="274"/>
  <c r="Y103" i="274"/>
  <c r="U103" i="274"/>
  <c r="AG101" i="274"/>
  <c r="AC101" i="274"/>
  <c r="Y101" i="274"/>
  <c r="U101" i="274"/>
  <c r="N157" i="274"/>
  <c r="AE137" i="274"/>
  <c r="AD77" i="274"/>
  <c r="AD90" i="274"/>
  <c r="M97" i="274"/>
  <c r="F157" i="274"/>
  <c r="W137" i="274"/>
  <c r="V77" i="274"/>
  <c r="E97" i="274"/>
  <c r="R136" i="274"/>
  <c r="AI116" i="274"/>
  <c r="M116" i="274"/>
  <c r="AD96" i="274"/>
  <c r="J136" i="274"/>
  <c r="AA116" i="274"/>
  <c r="E116" i="274"/>
  <c r="V96" i="274"/>
  <c r="AE94" i="274"/>
  <c r="N114" i="274"/>
  <c r="W94" i="274"/>
  <c r="F114" i="274"/>
  <c r="R153" i="274"/>
  <c r="AI133" i="274"/>
  <c r="N153" i="274"/>
  <c r="AE133" i="274"/>
  <c r="J153" i="274"/>
  <c r="AA133" i="274"/>
  <c r="F153" i="274"/>
  <c r="W133" i="274"/>
  <c r="O112" i="274"/>
  <c r="AF92" i="274"/>
  <c r="G112" i="274"/>
  <c r="X92" i="274"/>
  <c r="AH55" i="274"/>
  <c r="AF226" i="274"/>
  <c r="AF230" i="274"/>
  <c r="AH54" i="274"/>
  <c r="AF225" i="274"/>
  <c r="AF229" i="274"/>
  <c r="Q1" i="274"/>
  <c r="Q2" i="274"/>
  <c r="T2" i="274"/>
  <c r="Q3" i="274"/>
  <c r="X20" i="275"/>
  <c r="E66" i="143"/>
  <c r="BY21" i="275"/>
  <c r="BU21" i="275"/>
  <c r="BQ21" i="275"/>
  <c r="BM21" i="275"/>
  <c r="AQ21" i="275"/>
  <c r="AF21" i="275"/>
  <c r="AA21" i="275"/>
  <c r="Y21" i="275"/>
  <c r="T21" i="275"/>
  <c r="L21" i="275"/>
  <c r="D21" i="275"/>
  <c r="CO18" i="275"/>
  <c r="AH21" i="275"/>
  <c r="AF84" i="274"/>
  <c r="AB84" i="274"/>
  <c r="X84" i="274"/>
  <c r="AM84" i="274"/>
  <c r="Z63" i="274"/>
  <c r="AH102" i="274"/>
  <c r="AD102" i="274"/>
  <c r="Z102" i="274"/>
  <c r="V102" i="274"/>
  <c r="AM102" i="274"/>
  <c r="Y61" i="274"/>
  <c r="AH99" i="274"/>
  <c r="AD99" i="274"/>
  <c r="AM99" i="274"/>
  <c r="Y58" i="274"/>
  <c r="AB98" i="274"/>
  <c r="M98" i="274"/>
  <c r="E98" i="274"/>
  <c r="AG137" i="274"/>
  <c r="Q97" i="274"/>
  <c r="AB117" i="274"/>
  <c r="K137" i="274"/>
  <c r="U117" i="274"/>
  <c r="D137" i="274"/>
  <c r="O116" i="274"/>
  <c r="AF96" i="274"/>
  <c r="G116" i="274"/>
  <c r="X96" i="274"/>
  <c r="Z96" i="274"/>
  <c r="AH96" i="274"/>
  <c r="AM96" i="274"/>
  <c r="Y55" i="274"/>
  <c r="P114" i="274"/>
  <c r="AG94" i="274"/>
  <c r="M134" i="274"/>
  <c r="AD114" i="274"/>
  <c r="H114" i="274"/>
  <c r="Y94" i="274"/>
  <c r="E134" i="274"/>
  <c r="V114" i="274"/>
  <c r="Q112" i="274"/>
  <c r="AH92" i="274"/>
  <c r="N132" i="274"/>
  <c r="AE112" i="274"/>
  <c r="I112" i="274"/>
  <c r="Z92" i="274"/>
  <c r="F132" i="274"/>
  <c r="W112" i="274"/>
  <c r="W2" i="274"/>
  <c r="Z2" i="274"/>
  <c r="CN19" i="275"/>
  <c r="BX21" i="275"/>
  <c r="BT21" i="275"/>
  <c r="BP21" i="275"/>
  <c r="BG21" i="275"/>
  <c r="AE19" i="275"/>
  <c r="AE21" i="275"/>
  <c r="F51" i="143"/>
  <c r="F53" i="143"/>
  <c r="F55" i="143"/>
  <c r="F57" i="143"/>
  <c r="F59" i="143"/>
  <c r="F61" i="143"/>
  <c r="F63" i="143"/>
  <c r="F65" i="143"/>
  <c r="F49" i="143"/>
  <c r="F50" i="143"/>
  <c r="F52" i="143"/>
  <c r="F54" i="143"/>
  <c r="F56" i="143"/>
  <c r="F58" i="143"/>
  <c r="F60" i="143"/>
  <c r="F62" i="143"/>
  <c r="F64" i="143"/>
  <c r="F66" i="143"/>
  <c r="AC21" i="275"/>
  <c r="V21" i="275"/>
  <c r="N21" i="275"/>
  <c r="F21" i="275"/>
  <c r="CM18" i="275"/>
  <c r="CC21" i="275"/>
  <c r="AJ21" i="275"/>
  <c r="J157" i="274"/>
  <c r="AA137" i="274"/>
  <c r="Z77" i="274"/>
  <c r="Z90" i="274"/>
  <c r="I97" i="274"/>
  <c r="Q116" i="274"/>
  <c r="N136" i="274"/>
  <c r="AE116" i="274"/>
  <c r="I116" i="274"/>
  <c r="F136" i="274"/>
  <c r="W116" i="274"/>
  <c r="P115" i="274"/>
  <c r="AG95" i="274"/>
  <c r="L115" i="274"/>
  <c r="AC95" i="274"/>
  <c r="H115" i="274"/>
  <c r="Y95" i="274"/>
  <c r="D115" i="274"/>
  <c r="U95" i="274"/>
  <c r="AI94" i="274"/>
  <c r="R114" i="274"/>
  <c r="AA94" i="274"/>
  <c r="J114" i="274"/>
  <c r="K112" i="274"/>
  <c r="AB92" i="274"/>
  <c r="CA21" i="275"/>
  <c r="BW21" i="275"/>
  <c r="BS21" i="275"/>
  <c r="BO21" i="275"/>
  <c r="BI21" i="275"/>
  <c r="AI21" i="275"/>
  <c r="AG21" i="275"/>
  <c r="X19" i="275"/>
  <c r="X21" i="275"/>
  <c r="E51" i="143"/>
  <c r="E53" i="143"/>
  <c r="E55" i="143"/>
  <c r="C55" i="143"/>
  <c r="E57" i="143"/>
  <c r="C57" i="143"/>
  <c r="E59" i="143"/>
  <c r="E61" i="143"/>
  <c r="E63" i="143"/>
  <c r="E65" i="143"/>
  <c r="E49" i="143"/>
  <c r="E50" i="143"/>
  <c r="C50" i="143"/>
  <c r="E52" i="143"/>
  <c r="C52" i="143"/>
  <c r="E54" i="143"/>
  <c r="E56" i="143"/>
  <c r="E58" i="143"/>
  <c r="C58" i="143"/>
  <c r="E60" i="143"/>
  <c r="C60" i="143"/>
  <c r="E62" i="143"/>
  <c r="C62" i="143"/>
  <c r="E64" i="143"/>
  <c r="P21" i="275"/>
  <c r="H21" i="275"/>
  <c r="CK18" i="275"/>
  <c r="P116" i="274"/>
  <c r="L116" i="274"/>
  <c r="H116" i="274"/>
  <c r="D116" i="274"/>
  <c r="R95" i="274"/>
  <c r="Q135" i="274"/>
  <c r="N95" i="274"/>
  <c r="M135" i="274"/>
  <c r="J95" i="274"/>
  <c r="I135" i="274"/>
  <c r="F95" i="274"/>
  <c r="E135" i="274"/>
  <c r="AH94" i="274"/>
  <c r="AD94" i="274"/>
  <c r="Z94" i="274"/>
  <c r="V94" i="274"/>
  <c r="O114" i="274"/>
  <c r="K114" i="274"/>
  <c r="G114" i="274"/>
  <c r="AI113" i="274"/>
  <c r="AE113" i="274"/>
  <c r="AF73" i="274"/>
  <c r="AB73" i="274"/>
  <c r="AM73" i="274"/>
  <c r="Z52" i="274"/>
  <c r="Q93" i="274"/>
  <c r="P133" i="274"/>
  <c r="M93" i="274"/>
  <c r="L133" i="274"/>
  <c r="I93" i="274"/>
  <c r="H133" i="274"/>
  <c r="E93" i="274"/>
  <c r="D133" i="274"/>
  <c r="P112" i="274"/>
  <c r="L112" i="274"/>
  <c r="H112" i="274"/>
  <c r="D112" i="274"/>
  <c r="AC46" i="143"/>
  <c r="AC45" i="147"/>
  <c r="AP20" i="275"/>
  <c r="AC45" i="143"/>
  <c r="AL20" i="275"/>
  <c r="AC44" i="149"/>
  <c r="AR19" i="275"/>
  <c r="CL15" i="275"/>
  <c r="AC43" i="149"/>
  <c r="AR18" i="275"/>
  <c r="BF18" i="275"/>
  <c r="BD18" i="275"/>
  <c r="AC43" i="147"/>
  <c r="AP18" i="275"/>
  <c r="AC43" i="145"/>
  <c r="AN18" i="275"/>
  <c r="BB18" i="275"/>
  <c r="AZ18" i="275"/>
  <c r="AC43" i="143"/>
  <c r="AL18" i="275"/>
  <c r="CM14" i="275"/>
  <c r="AI74" i="274"/>
  <c r="AI90" i="274"/>
  <c r="AE74" i="274"/>
  <c r="AE90" i="274"/>
  <c r="AA74" i="274"/>
  <c r="AA90" i="274"/>
  <c r="W74" i="274"/>
  <c r="G26" i="274"/>
  <c r="Y26" i="274"/>
  <c r="AA46" i="143"/>
  <c r="AZ20" i="275"/>
  <c r="AY18" i="275"/>
  <c r="AW18" i="275"/>
  <c r="AU18" i="275"/>
  <c r="AS18" i="275"/>
  <c r="CM17" i="275"/>
  <c r="CL16" i="275"/>
  <c r="CN15" i="275"/>
  <c r="AF76" i="274"/>
  <c r="AB76" i="274"/>
  <c r="X76" i="274"/>
  <c r="AM76" i="274"/>
  <c r="Z55" i="274"/>
  <c r="AF72" i="274"/>
  <c r="AF90" i="274"/>
  <c r="AB72" i="274"/>
  <c r="X72" i="274"/>
  <c r="X90" i="274"/>
  <c r="AW20" i="275"/>
  <c r="AU20" i="275"/>
  <c r="CK16" i="275"/>
  <c r="BC14" i="275"/>
  <c r="BE13" i="275"/>
  <c r="BA13" i="275"/>
  <c r="BA21" i="275"/>
  <c r="AC38" i="146"/>
  <c r="AO13" i="275"/>
  <c r="AO21" i="275"/>
  <c r="CM11" i="275"/>
  <c r="CM9" i="275"/>
  <c r="BD17" i="275"/>
  <c r="AZ17" i="275"/>
  <c r="AC42" i="149"/>
  <c r="AR17" i="275"/>
  <c r="AC42" i="145"/>
  <c r="AN17" i="275"/>
  <c r="BF16" i="275"/>
  <c r="BB16" i="275"/>
  <c r="BB21" i="275"/>
  <c r="AC41" i="147"/>
  <c r="AP16" i="275"/>
  <c r="AC41" i="143"/>
  <c r="AL16" i="275"/>
  <c r="CL10" i="275"/>
  <c r="CK9" i="275"/>
  <c r="CN11" i="275"/>
  <c r="CN9" i="275"/>
  <c r="BD12" i="275"/>
  <c r="AC37" i="145"/>
  <c r="AN12" i="275"/>
  <c r="BD11" i="275"/>
  <c r="AZ11" i="275"/>
  <c r="AC36" i="145"/>
  <c r="AN11" i="275"/>
  <c r="BF10" i="275"/>
  <c r="BD9" i="275"/>
  <c r="AZ9" i="275"/>
  <c r="AC34" i="149"/>
  <c r="AR9" i="275"/>
  <c r="AC33" i="147"/>
  <c r="AP8" i="275"/>
  <c r="CM4" i="275"/>
  <c r="AC36" i="143"/>
  <c r="AL11" i="275"/>
  <c r="AZ8" i="275"/>
  <c r="CN7" i="275"/>
  <c r="CK6" i="275"/>
  <c r="CK5" i="275"/>
  <c r="AX11" i="275"/>
  <c r="AV11" i="275"/>
  <c r="BE9" i="275"/>
  <c r="BE21" i="275"/>
  <c r="BC8" i="275"/>
  <c r="BC21" i="275"/>
  <c r="CN6" i="275"/>
  <c r="CN5" i="275"/>
  <c r="BD7" i="275"/>
  <c r="AZ7" i="275"/>
  <c r="AC32" i="149"/>
  <c r="AR7" i="275"/>
  <c r="AC32" i="145"/>
  <c r="AN7" i="275"/>
  <c r="BD6" i="275"/>
  <c r="AC31" i="149"/>
  <c r="AR6" i="275"/>
  <c r="AC31" i="145"/>
  <c r="AN6" i="275"/>
  <c r="CK3" i="275"/>
  <c r="CK21" i="275"/>
  <c r="CN3" i="275"/>
  <c r="CN21" i="275"/>
  <c r="X19" i="69"/>
  <c r="X40" i="69"/>
  <c r="W25" i="12"/>
  <c r="X21" i="69"/>
  <c r="W20" i="69"/>
  <c r="W41" i="69"/>
  <c r="V25" i="12"/>
  <c r="W21" i="69"/>
  <c r="S21" i="70"/>
  <c r="BC8" i="69"/>
  <c r="BC29" i="69"/>
  <c r="AF46" i="12"/>
  <c r="C9" i="199"/>
  <c r="B35" i="12"/>
  <c r="AG14" i="12"/>
  <c r="CT10" i="69"/>
  <c r="D28" i="199"/>
  <c r="D16" i="199"/>
  <c r="CR24" i="69"/>
  <c r="S92" i="69"/>
  <c r="M28" i="70"/>
  <c r="N28" i="70"/>
  <c r="L77" i="69"/>
  <c r="L97" i="69"/>
  <c r="L78" i="69"/>
  <c r="L98" i="69"/>
  <c r="L79" i="69"/>
  <c r="L99" i="69"/>
  <c r="L81" i="69"/>
  <c r="L101" i="69"/>
  <c r="L82" i="69"/>
  <c r="L102" i="69"/>
  <c r="L80" i="69"/>
  <c r="L100" i="69"/>
  <c r="AX73" i="69"/>
  <c r="AX93" i="69"/>
  <c r="AX75" i="69"/>
  <c r="AX95" i="69"/>
  <c r="AX72" i="69"/>
  <c r="AX92" i="69"/>
  <c r="AX74" i="69"/>
  <c r="AX94" i="69"/>
  <c r="AX76" i="69"/>
  <c r="AX96" i="69"/>
  <c r="AX77" i="69"/>
  <c r="AX97" i="69"/>
  <c r="AX80" i="69"/>
  <c r="AX100" i="69"/>
  <c r="AX79" i="69"/>
  <c r="AX99" i="69"/>
  <c r="AX81" i="69"/>
  <c r="AX101" i="69"/>
  <c r="AX78" i="69"/>
  <c r="AX98" i="69"/>
  <c r="AX82" i="69"/>
  <c r="AX102" i="69"/>
  <c r="I96" i="69"/>
  <c r="P32" i="70"/>
  <c r="Q32" i="70"/>
  <c r="I87" i="69"/>
  <c r="P23" i="70"/>
  <c r="Q23" i="70"/>
  <c r="AI57" i="69"/>
  <c r="AI59" i="69"/>
  <c r="AI58" i="69"/>
  <c r="S69" i="69"/>
  <c r="S74" i="69"/>
  <c r="S68" i="69"/>
  <c r="C54" i="145"/>
  <c r="Y75" i="69"/>
  <c r="Y77" i="69"/>
  <c r="Y73" i="69"/>
  <c r="Y76" i="69"/>
  <c r="Y79" i="69"/>
  <c r="Y66" i="69"/>
  <c r="Y70" i="69"/>
  <c r="Y72" i="69"/>
  <c r="Y78" i="69"/>
  <c r="Y74" i="69"/>
  <c r="Y81" i="69"/>
  <c r="Y82" i="69"/>
  <c r="Y80" i="69"/>
  <c r="BH68" i="69"/>
  <c r="BH76" i="69"/>
  <c r="BH72" i="69"/>
  <c r="BH74" i="69"/>
  <c r="Z77" i="69"/>
  <c r="Z80" i="69"/>
  <c r="Z79" i="69"/>
  <c r="Z81" i="69"/>
  <c r="Z78" i="69"/>
  <c r="Z82" i="69"/>
  <c r="X60" i="143"/>
  <c r="Y60" i="143"/>
  <c r="I98" i="69"/>
  <c r="P34" i="70"/>
  <c r="Q34" i="70"/>
  <c r="I95" i="69"/>
  <c r="P31" i="70"/>
  <c r="Q31" i="70"/>
  <c r="AI56" i="69"/>
  <c r="AI54" i="69"/>
  <c r="AI52" i="69"/>
  <c r="S76" i="69"/>
  <c r="S67" i="69"/>
  <c r="S77" i="69"/>
  <c r="AM70" i="69"/>
  <c r="AM90" i="69"/>
  <c r="AM72" i="69"/>
  <c r="AM92" i="69"/>
  <c r="AM73" i="69"/>
  <c r="AM93" i="69"/>
  <c r="AM67" i="69"/>
  <c r="AM87" i="69"/>
  <c r="AM68" i="69"/>
  <c r="AM88" i="69"/>
  <c r="AM69" i="69"/>
  <c r="AM89" i="69"/>
  <c r="AM71" i="69"/>
  <c r="AM91" i="69"/>
  <c r="Y68" i="69"/>
  <c r="BN73" i="69"/>
  <c r="BN72" i="69"/>
  <c r="BN67" i="69"/>
  <c r="BN68" i="69"/>
  <c r="BN69" i="69"/>
  <c r="BN70" i="69"/>
  <c r="BN71" i="69"/>
  <c r="I97" i="69"/>
  <c r="P33" i="70"/>
  <c r="Q33" i="70"/>
  <c r="I91" i="69"/>
  <c r="P27" i="70"/>
  <c r="Q27" i="70"/>
  <c r="BM72" i="69"/>
  <c r="BM92" i="69"/>
  <c r="BM67" i="69"/>
  <c r="BM87" i="69"/>
  <c r="BM68" i="69"/>
  <c r="BM88" i="69"/>
  <c r="BM69" i="69"/>
  <c r="BM89" i="69"/>
  <c r="BM70" i="69"/>
  <c r="BM90" i="69"/>
  <c r="BM71" i="69"/>
  <c r="BM91" i="69"/>
  <c r="BM80" i="69"/>
  <c r="BM100" i="69"/>
  <c r="AI60" i="69"/>
  <c r="AI53" i="69"/>
  <c r="S73" i="69"/>
  <c r="S78" i="69"/>
  <c r="S82" i="69"/>
  <c r="S80" i="69"/>
  <c r="BT72" i="69"/>
  <c r="BT92" i="69"/>
  <c r="BT76" i="69"/>
  <c r="BT96" i="69"/>
  <c r="BT67" i="69"/>
  <c r="BT87" i="69"/>
  <c r="BT68" i="69"/>
  <c r="BT88" i="69"/>
  <c r="BT69" i="69"/>
  <c r="BT89" i="69"/>
  <c r="BT70" i="69"/>
  <c r="BT90" i="69"/>
  <c r="BT71" i="69"/>
  <c r="BT91" i="69"/>
  <c r="BT74" i="69"/>
  <c r="BT94" i="69"/>
  <c r="I93" i="69"/>
  <c r="P29" i="70"/>
  <c r="Q29" i="70"/>
  <c r="I89" i="69"/>
  <c r="P25" i="70"/>
  <c r="Q25" i="70"/>
  <c r="AI55" i="69"/>
  <c r="AI61" i="69"/>
  <c r="S71" i="69"/>
  <c r="S75" i="69"/>
  <c r="S70" i="69"/>
  <c r="M4" i="143"/>
  <c r="M4" i="12"/>
  <c r="G111" i="69"/>
  <c r="M4" i="273"/>
  <c r="S3" i="143"/>
  <c r="S3" i="12"/>
  <c r="M110" i="69"/>
  <c r="V5" i="70"/>
  <c r="X25" i="70"/>
  <c r="S3" i="273"/>
  <c r="AR68" i="69"/>
  <c r="AR88" i="69"/>
  <c r="AR70" i="69"/>
  <c r="AR90" i="69"/>
  <c r="AR72" i="69"/>
  <c r="AR92" i="69"/>
  <c r="AR74" i="69"/>
  <c r="AR94" i="69"/>
  <c r="AR76" i="69"/>
  <c r="AR96" i="69"/>
  <c r="AR78" i="69"/>
  <c r="AR98" i="69"/>
  <c r="AR80" i="69"/>
  <c r="AR100" i="69"/>
  <c r="AR82" i="69"/>
  <c r="AR102" i="69"/>
  <c r="AR69" i="69"/>
  <c r="AR89" i="69"/>
  <c r="AR75" i="69"/>
  <c r="AR95" i="69"/>
  <c r="AR77" i="69"/>
  <c r="AR97" i="69"/>
  <c r="AR79" i="69"/>
  <c r="AR99" i="69"/>
  <c r="AR71" i="69"/>
  <c r="AR91" i="69"/>
  <c r="AR81" i="69"/>
  <c r="AR101" i="69"/>
  <c r="AR73" i="69"/>
  <c r="AR93" i="69"/>
  <c r="AR83" i="69"/>
  <c r="AR103" i="69"/>
  <c r="AR67" i="69"/>
  <c r="AR87" i="69"/>
  <c r="AL91" i="69"/>
  <c r="M46" i="70"/>
  <c r="N46" i="70"/>
  <c r="AT89" i="69"/>
  <c r="J44" i="70"/>
  <c r="K44" i="70"/>
  <c r="AA94" i="69"/>
  <c r="G11" i="70"/>
  <c r="H11" i="70"/>
  <c r="AA86" i="69"/>
  <c r="G3" i="70"/>
  <c r="H3" i="70"/>
  <c r="AJ86" i="69"/>
  <c r="G60" i="70"/>
  <c r="H60" i="70"/>
  <c r="Y91" i="69"/>
  <c r="A8" i="70"/>
  <c r="B8" i="70"/>
  <c r="B57" i="70"/>
  <c r="BG102" i="69"/>
  <c r="A57" i="70"/>
  <c r="B56" i="70"/>
  <c r="BG101" i="69"/>
  <c r="A56" i="70"/>
  <c r="J57" i="273"/>
  <c r="J63" i="273"/>
  <c r="J50" i="273"/>
  <c r="J54" i="273"/>
  <c r="J64" i="273"/>
  <c r="J66" i="273"/>
  <c r="J53" i="273"/>
  <c r="AD8" i="273"/>
  <c r="J49" i="273"/>
  <c r="J55" i="273"/>
  <c r="J61" i="273"/>
  <c r="T95" i="69"/>
  <c r="P12" i="70"/>
  <c r="Q12" i="70"/>
  <c r="T87" i="69"/>
  <c r="P4" i="70"/>
  <c r="Q4" i="70"/>
  <c r="T90" i="69"/>
  <c r="P7" i="70"/>
  <c r="Q7" i="70"/>
  <c r="E10" i="70"/>
  <c r="Z93" i="69"/>
  <c r="D10" i="70"/>
  <c r="Z96" i="69"/>
  <c r="D13" i="70"/>
  <c r="E13" i="70"/>
  <c r="Z88" i="69"/>
  <c r="D5" i="70"/>
  <c r="E5" i="70"/>
  <c r="I94" i="69"/>
  <c r="P30" i="70"/>
  <c r="Q30" i="70"/>
  <c r="I86" i="69"/>
  <c r="P22" i="70"/>
  <c r="Q22" i="70"/>
  <c r="G91" i="69"/>
  <c r="A65" i="70"/>
  <c r="B65" i="70"/>
  <c r="I50" i="149"/>
  <c r="J60" i="273"/>
  <c r="E53" i="70"/>
  <c r="F88" i="69"/>
  <c r="D62" i="70"/>
  <c r="E62" i="70"/>
  <c r="F89" i="69"/>
  <c r="D63" i="70"/>
  <c r="E63" i="70"/>
  <c r="BH102" i="69"/>
  <c r="A38" i="70"/>
  <c r="B38" i="70"/>
  <c r="I65" i="143"/>
  <c r="CZ66" i="69"/>
  <c r="CZ68" i="69"/>
  <c r="CZ70" i="69"/>
  <c r="CZ72" i="69"/>
  <c r="CZ74" i="69"/>
  <c r="CZ76" i="69"/>
  <c r="CZ78" i="69"/>
  <c r="CZ80" i="69"/>
  <c r="CZ82" i="69"/>
  <c r="CZ75" i="69"/>
  <c r="CZ81" i="69"/>
  <c r="CZ67" i="69"/>
  <c r="CZ69" i="69"/>
  <c r="CZ73" i="69"/>
  <c r="CZ77" i="69"/>
  <c r="CZ71" i="69"/>
  <c r="CZ79" i="69"/>
  <c r="B35" i="70"/>
  <c r="BH99" i="69"/>
  <c r="A35" i="70"/>
  <c r="BH91" i="69"/>
  <c r="A27" i="70"/>
  <c r="B27" i="70"/>
  <c r="E37" i="70"/>
  <c r="BI101" i="69"/>
  <c r="D37" i="70"/>
  <c r="BI102" i="69"/>
  <c r="D38" i="70"/>
  <c r="E38" i="70"/>
  <c r="BI94" i="69"/>
  <c r="D30" i="70"/>
  <c r="E30" i="70"/>
  <c r="BN97" i="69"/>
  <c r="G33" i="70"/>
  <c r="H33" i="70"/>
  <c r="BN98" i="69"/>
  <c r="G34" i="70"/>
  <c r="H34" i="70"/>
  <c r="C53" i="146"/>
  <c r="C57" i="146"/>
  <c r="C62" i="145"/>
  <c r="J65" i="273"/>
  <c r="BD21" i="275"/>
  <c r="S2" i="143"/>
  <c r="S2" i="12"/>
  <c r="M109" i="69"/>
  <c r="S5" i="70"/>
  <c r="X24" i="70"/>
  <c r="S2" i="273"/>
  <c r="J67" i="69"/>
  <c r="J87" i="69"/>
  <c r="J69" i="69"/>
  <c r="J89" i="69"/>
  <c r="J71" i="69"/>
  <c r="J91" i="69"/>
  <c r="J73" i="69"/>
  <c r="J93" i="69"/>
  <c r="J75" i="69"/>
  <c r="J95" i="69"/>
  <c r="J77" i="69"/>
  <c r="J97" i="69"/>
  <c r="J79" i="69"/>
  <c r="J99" i="69"/>
  <c r="J81" i="69"/>
  <c r="J101" i="69"/>
  <c r="J66" i="69"/>
  <c r="J86" i="69"/>
  <c r="J68" i="69"/>
  <c r="J88" i="69"/>
  <c r="J70" i="69"/>
  <c r="J90" i="69"/>
  <c r="J72" i="69"/>
  <c r="J92" i="69"/>
  <c r="J74" i="69"/>
  <c r="J94" i="69"/>
  <c r="J76" i="69"/>
  <c r="J96" i="69"/>
  <c r="J78" i="69"/>
  <c r="J98" i="69"/>
  <c r="J80" i="69"/>
  <c r="J100" i="69"/>
  <c r="J82" i="69"/>
  <c r="J102" i="69"/>
  <c r="AI66" i="69"/>
  <c r="AI86" i="69"/>
  <c r="AI68" i="69"/>
  <c r="AI88" i="69"/>
  <c r="AI70" i="69"/>
  <c r="AI90" i="69"/>
  <c r="AI72" i="69"/>
  <c r="AI92" i="69"/>
  <c r="AI74" i="69"/>
  <c r="AI94" i="69"/>
  <c r="AI76" i="69"/>
  <c r="AI96" i="69"/>
  <c r="AI78" i="69"/>
  <c r="AI98" i="69"/>
  <c r="AI80" i="69"/>
  <c r="AI100" i="69"/>
  <c r="AI82" i="69"/>
  <c r="AI102" i="69"/>
  <c r="AI67" i="69"/>
  <c r="AI87" i="69"/>
  <c r="AI69" i="69"/>
  <c r="AI89" i="69"/>
  <c r="AI71" i="69"/>
  <c r="AI91" i="69"/>
  <c r="AI73" i="69"/>
  <c r="AI93" i="69"/>
  <c r="AI75" i="69"/>
  <c r="AI95" i="69"/>
  <c r="AI77" i="69"/>
  <c r="AI97" i="69"/>
  <c r="AI79" i="69"/>
  <c r="AI99" i="69"/>
  <c r="AI81" i="69"/>
  <c r="AI101" i="69"/>
  <c r="AL89" i="69"/>
  <c r="M44" i="70"/>
  <c r="N44" i="70"/>
  <c r="AT95" i="69"/>
  <c r="J50" i="70"/>
  <c r="K50" i="70"/>
  <c r="AT87" i="69"/>
  <c r="J42" i="70"/>
  <c r="K42" i="70"/>
  <c r="AA92" i="69"/>
  <c r="G9" i="70"/>
  <c r="H9" i="70"/>
  <c r="AJ92" i="69"/>
  <c r="G66" i="70"/>
  <c r="H66" i="70"/>
  <c r="N39" i="70"/>
  <c r="S103" i="69"/>
  <c r="M39" i="70"/>
  <c r="Y89" i="69"/>
  <c r="A6" i="70"/>
  <c r="B6" i="70"/>
  <c r="B55" i="70"/>
  <c r="BG100" i="69"/>
  <c r="A55" i="70"/>
  <c r="B54" i="70"/>
  <c r="BG99" i="69"/>
  <c r="A54" i="70"/>
  <c r="BH98" i="69"/>
  <c r="A34" i="70"/>
  <c r="B34" i="70"/>
  <c r="I63" i="143"/>
  <c r="X62" i="143"/>
  <c r="Y62" i="143"/>
  <c r="AD46" i="143"/>
  <c r="AG67" i="143"/>
  <c r="I61" i="143"/>
  <c r="C61" i="143"/>
  <c r="AB25" i="149"/>
  <c r="Z25" i="149"/>
  <c r="T93" i="69"/>
  <c r="P10" i="70"/>
  <c r="Q10" i="70"/>
  <c r="T96" i="69"/>
  <c r="P13" i="70"/>
  <c r="Q13" i="70"/>
  <c r="T88" i="69"/>
  <c r="P5" i="70"/>
  <c r="Q5" i="70"/>
  <c r="Z91" i="69"/>
  <c r="D8" i="70"/>
  <c r="E8" i="70"/>
  <c r="Z94" i="69"/>
  <c r="D11" i="70"/>
  <c r="E11" i="70"/>
  <c r="Z86" i="69"/>
  <c r="D3" i="70"/>
  <c r="E3" i="70"/>
  <c r="I92" i="69"/>
  <c r="P28" i="70"/>
  <c r="Q28" i="70"/>
  <c r="G89" i="69"/>
  <c r="A63" i="70"/>
  <c r="B63" i="70"/>
  <c r="I51" i="143"/>
  <c r="D3" i="149"/>
  <c r="AD67" i="149"/>
  <c r="I52" i="149"/>
  <c r="I56" i="149"/>
  <c r="AD14" i="273"/>
  <c r="J56" i="273"/>
  <c r="E51" i="70"/>
  <c r="F86" i="69"/>
  <c r="D60" i="70"/>
  <c r="E60" i="70"/>
  <c r="F87" i="69"/>
  <c r="D61" i="70"/>
  <c r="E61" i="70"/>
  <c r="V64" i="143"/>
  <c r="T64" i="143"/>
  <c r="AE67" i="69"/>
  <c r="AE87" i="69"/>
  <c r="AE69" i="69"/>
  <c r="AE89" i="69"/>
  <c r="AE71" i="69"/>
  <c r="AE91" i="69"/>
  <c r="AE73" i="69"/>
  <c r="AE93" i="69"/>
  <c r="AE75" i="69"/>
  <c r="AE95" i="69"/>
  <c r="AE77" i="69"/>
  <c r="AE97" i="69"/>
  <c r="AE79" i="69"/>
  <c r="AE99" i="69"/>
  <c r="AE81" i="69"/>
  <c r="AE101" i="69"/>
  <c r="AE66" i="69"/>
  <c r="AE86" i="69"/>
  <c r="AE68" i="69"/>
  <c r="AE88" i="69"/>
  <c r="AE70" i="69"/>
  <c r="AE90" i="69"/>
  <c r="AE72" i="69"/>
  <c r="AE92" i="69"/>
  <c r="AE74" i="69"/>
  <c r="AE94" i="69"/>
  <c r="AE76" i="69"/>
  <c r="AE96" i="69"/>
  <c r="AE78" i="69"/>
  <c r="AE98" i="69"/>
  <c r="AE80" i="69"/>
  <c r="AE100" i="69"/>
  <c r="AE82" i="69"/>
  <c r="AE102" i="69"/>
  <c r="CH68" i="69"/>
  <c r="CH88" i="69"/>
  <c r="CH70" i="69"/>
  <c r="CH90" i="69"/>
  <c r="CH72" i="69"/>
  <c r="CH92" i="69"/>
  <c r="CH74" i="69"/>
  <c r="CH94" i="69"/>
  <c r="CH76" i="69"/>
  <c r="CH96" i="69"/>
  <c r="CH78" i="69"/>
  <c r="CH98" i="69"/>
  <c r="CH80" i="69"/>
  <c r="CH100" i="69"/>
  <c r="CH82" i="69"/>
  <c r="CH102" i="69"/>
  <c r="CH67" i="69"/>
  <c r="CH87" i="69"/>
  <c r="CH69" i="69"/>
  <c r="CH89" i="69"/>
  <c r="CH71" i="69"/>
  <c r="CH91" i="69"/>
  <c r="CH73" i="69"/>
  <c r="CH93" i="69"/>
  <c r="CH75" i="69"/>
  <c r="CH95" i="69"/>
  <c r="CH77" i="69"/>
  <c r="CH97" i="69"/>
  <c r="CH79" i="69"/>
  <c r="CH99" i="69"/>
  <c r="CH81" i="69"/>
  <c r="CH101" i="69"/>
  <c r="CH83" i="69"/>
  <c r="CH103" i="69"/>
  <c r="P66" i="69"/>
  <c r="P86" i="69"/>
  <c r="P68" i="69"/>
  <c r="P88" i="69"/>
  <c r="P70" i="69"/>
  <c r="P90" i="69"/>
  <c r="P72" i="69"/>
  <c r="P92" i="69"/>
  <c r="P74" i="69"/>
  <c r="P94" i="69"/>
  <c r="P76" i="69"/>
  <c r="P96" i="69"/>
  <c r="P78" i="69"/>
  <c r="P98" i="69"/>
  <c r="P80" i="69"/>
  <c r="P100" i="69"/>
  <c r="P82" i="69"/>
  <c r="P102" i="69"/>
  <c r="P67" i="69"/>
  <c r="P87" i="69"/>
  <c r="P69" i="69"/>
  <c r="P89" i="69"/>
  <c r="P71" i="69"/>
  <c r="P91" i="69"/>
  <c r="P73" i="69"/>
  <c r="P93" i="69"/>
  <c r="P75" i="69"/>
  <c r="P95" i="69"/>
  <c r="P77" i="69"/>
  <c r="P97" i="69"/>
  <c r="P79" i="69"/>
  <c r="P99" i="69"/>
  <c r="P81" i="69"/>
  <c r="P101" i="69"/>
  <c r="B33" i="70"/>
  <c r="BH97" i="69"/>
  <c r="A33" i="70"/>
  <c r="BH89" i="69"/>
  <c r="A25" i="70"/>
  <c r="B25" i="70"/>
  <c r="E35" i="70"/>
  <c r="BI99" i="69"/>
  <c r="D35" i="70"/>
  <c r="BI100" i="69"/>
  <c r="D36" i="70"/>
  <c r="E36" i="70"/>
  <c r="H39" i="70"/>
  <c r="BN103" i="69"/>
  <c r="G39" i="70"/>
  <c r="H31" i="70"/>
  <c r="BN95" i="69"/>
  <c r="G31" i="70"/>
  <c r="BN96" i="69"/>
  <c r="G32" i="70"/>
  <c r="H32" i="70"/>
  <c r="C65" i="146"/>
  <c r="C51" i="146"/>
  <c r="I60" i="149"/>
  <c r="I53" i="143"/>
  <c r="C53" i="143"/>
  <c r="C57" i="147"/>
  <c r="BK67" i="69"/>
  <c r="BK69" i="69"/>
  <c r="BK71" i="69"/>
  <c r="BK73" i="69"/>
  <c r="BK75" i="69"/>
  <c r="BK77" i="69"/>
  <c r="BK79" i="69"/>
  <c r="BK81" i="69"/>
  <c r="BK83" i="69"/>
  <c r="BK68" i="69"/>
  <c r="BK70" i="69"/>
  <c r="BK72" i="69"/>
  <c r="BK74" i="69"/>
  <c r="BK76" i="69"/>
  <c r="BK78" i="69"/>
  <c r="BK80" i="69"/>
  <c r="BK82" i="69"/>
  <c r="AG67" i="69"/>
  <c r="AG87" i="69"/>
  <c r="AG69" i="69"/>
  <c r="AG89" i="69"/>
  <c r="AG71" i="69"/>
  <c r="AG91" i="69"/>
  <c r="AG73" i="69"/>
  <c r="AG93" i="69"/>
  <c r="AG75" i="69"/>
  <c r="AG95" i="69"/>
  <c r="AG77" i="69"/>
  <c r="AG97" i="69"/>
  <c r="AG79" i="69"/>
  <c r="AG99" i="69"/>
  <c r="AG81" i="69"/>
  <c r="AG101" i="69"/>
  <c r="AG70" i="69"/>
  <c r="AG90" i="69"/>
  <c r="AG82" i="69"/>
  <c r="AG102" i="69"/>
  <c r="AG72" i="69"/>
  <c r="AG92" i="69"/>
  <c r="AG66" i="69"/>
  <c r="AG86" i="69"/>
  <c r="AG74" i="69"/>
  <c r="AG94" i="69"/>
  <c r="AG76" i="69"/>
  <c r="AG96" i="69"/>
  <c r="AG78" i="69"/>
  <c r="AG98" i="69"/>
  <c r="AG68" i="69"/>
  <c r="AG88" i="69"/>
  <c r="AG80" i="69"/>
  <c r="AG100" i="69"/>
  <c r="BW68" i="69"/>
  <c r="BW88" i="69"/>
  <c r="BW70" i="69"/>
  <c r="BW90" i="69"/>
  <c r="BW72" i="69"/>
  <c r="BW92" i="69"/>
  <c r="BW74" i="69"/>
  <c r="BW94" i="69"/>
  <c r="BW76" i="69"/>
  <c r="BW96" i="69"/>
  <c r="BW78" i="69"/>
  <c r="BW98" i="69"/>
  <c r="BW80" i="69"/>
  <c r="BW100" i="69"/>
  <c r="BW82" i="69"/>
  <c r="BW102" i="69"/>
  <c r="BW67" i="69"/>
  <c r="BW87" i="69"/>
  <c r="BW69" i="69"/>
  <c r="BW89" i="69"/>
  <c r="BW75" i="69"/>
  <c r="BW95" i="69"/>
  <c r="BW79" i="69"/>
  <c r="BW99" i="69"/>
  <c r="BW71" i="69"/>
  <c r="BW91" i="69"/>
  <c r="BW73" i="69"/>
  <c r="BW93" i="69"/>
  <c r="BW81" i="69"/>
  <c r="BW101" i="69"/>
  <c r="BW77" i="69"/>
  <c r="BW97" i="69"/>
  <c r="BW83" i="69"/>
  <c r="BW103" i="69"/>
  <c r="BU68" i="69"/>
  <c r="BU88" i="69"/>
  <c r="BU70" i="69"/>
  <c r="BU90" i="69"/>
  <c r="BU72" i="69"/>
  <c r="BU92" i="69"/>
  <c r="BU74" i="69"/>
  <c r="BU94" i="69"/>
  <c r="BU76" i="69"/>
  <c r="BU96" i="69"/>
  <c r="BU78" i="69"/>
  <c r="BU98" i="69"/>
  <c r="BU80" i="69"/>
  <c r="BU100" i="69"/>
  <c r="BU82" i="69"/>
  <c r="BU102" i="69"/>
  <c r="BU67" i="69"/>
  <c r="BU87" i="69"/>
  <c r="BU69" i="69"/>
  <c r="BU89" i="69"/>
  <c r="BU71" i="69"/>
  <c r="BU91" i="69"/>
  <c r="BU73" i="69"/>
  <c r="BU93" i="69"/>
  <c r="BU75" i="69"/>
  <c r="BU95" i="69"/>
  <c r="BU77" i="69"/>
  <c r="BU97" i="69"/>
  <c r="BU79" i="69"/>
  <c r="BU99" i="69"/>
  <c r="BU81" i="69"/>
  <c r="BU101" i="69"/>
  <c r="BU83" i="69"/>
  <c r="BU103" i="69"/>
  <c r="AL95" i="69"/>
  <c r="M50" i="70"/>
  <c r="N50" i="70"/>
  <c r="AL87" i="69"/>
  <c r="M42" i="70"/>
  <c r="N42" i="70"/>
  <c r="AT93" i="69"/>
  <c r="J48" i="70"/>
  <c r="K48" i="70"/>
  <c r="AA90" i="69"/>
  <c r="G7" i="70"/>
  <c r="H7" i="70"/>
  <c r="AJ90" i="69"/>
  <c r="G64" i="70"/>
  <c r="H64" i="70"/>
  <c r="S101" i="69"/>
  <c r="M37" i="70"/>
  <c r="N37" i="70"/>
  <c r="Y87" i="69"/>
  <c r="A4" i="70"/>
  <c r="B4" i="70"/>
  <c r="B53" i="70"/>
  <c r="BG98" i="69"/>
  <c r="A53" i="70"/>
  <c r="D3" i="148"/>
  <c r="AD67" i="148"/>
  <c r="T91" i="69"/>
  <c r="P8" i="70"/>
  <c r="Q8" i="70"/>
  <c r="T94" i="69"/>
  <c r="P11" i="70"/>
  <c r="Q11" i="70"/>
  <c r="T86" i="69"/>
  <c r="P3" i="70"/>
  <c r="Q3" i="70"/>
  <c r="Z89" i="69"/>
  <c r="D6" i="70"/>
  <c r="E6" i="70"/>
  <c r="Z92" i="69"/>
  <c r="D9" i="70"/>
  <c r="E9" i="70"/>
  <c r="I90" i="69"/>
  <c r="P26" i="70"/>
  <c r="Q26" i="70"/>
  <c r="G87" i="69"/>
  <c r="A61" i="70"/>
  <c r="B61" i="70"/>
  <c r="BH100" i="69"/>
  <c r="A36" i="70"/>
  <c r="B36" i="70"/>
  <c r="T51" i="143"/>
  <c r="V51" i="143"/>
  <c r="AD25" i="149"/>
  <c r="AC46" i="149"/>
  <c r="AB46" i="149"/>
  <c r="AF46" i="149"/>
  <c r="AG67" i="149"/>
  <c r="T65" i="148"/>
  <c r="V65" i="148"/>
  <c r="AD9" i="273"/>
  <c r="J51" i="273"/>
  <c r="AE50" i="273"/>
  <c r="G46" i="273"/>
  <c r="E57" i="70"/>
  <c r="E49" i="70"/>
  <c r="E66" i="70"/>
  <c r="F92" i="69"/>
  <c r="D66" i="70"/>
  <c r="F93" i="69"/>
  <c r="D67" i="70"/>
  <c r="E67" i="70"/>
  <c r="D3" i="143"/>
  <c r="AD67" i="143"/>
  <c r="I57" i="149"/>
  <c r="C57" i="149"/>
  <c r="BX67" i="69"/>
  <c r="BX87" i="69"/>
  <c r="BX69" i="69"/>
  <c r="BX89" i="69"/>
  <c r="BX71" i="69"/>
  <c r="BX91" i="69"/>
  <c r="BX73" i="69"/>
  <c r="BX93" i="69"/>
  <c r="BX75" i="69"/>
  <c r="BX95" i="69"/>
  <c r="BX77" i="69"/>
  <c r="BX97" i="69"/>
  <c r="BX79" i="69"/>
  <c r="BX99" i="69"/>
  <c r="BX81" i="69"/>
  <c r="BX101" i="69"/>
  <c r="BX66" i="69"/>
  <c r="BX86" i="69"/>
  <c r="BX68" i="69"/>
  <c r="BX88" i="69"/>
  <c r="BX70" i="69"/>
  <c r="BX90" i="69"/>
  <c r="BX72" i="69"/>
  <c r="BX92" i="69"/>
  <c r="BX74" i="69"/>
  <c r="BX94" i="69"/>
  <c r="BX76" i="69"/>
  <c r="BX96" i="69"/>
  <c r="BX78" i="69"/>
  <c r="BX98" i="69"/>
  <c r="BX80" i="69"/>
  <c r="BX100" i="69"/>
  <c r="BX82" i="69"/>
  <c r="BX102" i="69"/>
  <c r="B39" i="70"/>
  <c r="BH103" i="69"/>
  <c r="A39" i="70"/>
  <c r="BH95" i="69"/>
  <c r="A31" i="70"/>
  <c r="B31" i="70"/>
  <c r="BH87" i="69"/>
  <c r="A23" i="70"/>
  <c r="B23" i="70"/>
  <c r="E33" i="70"/>
  <c r="BI97" i="69"/>
  <c r="D33" i="70"/>
  <c r="E34" i="70"/>
  <c r="BI98" i="69"/>
  <c r="D34" i="70"/>
  <c r="H37" i="70"/>
  <c r="BN101" i="69"/>
  <c r="G37" i="70"/>
  <c r="BN102" i="69"/>
  <c r="G38" i="70"/>
  <c r="H38" i="70"/>
  <c r="BN94" i="69"/>
  <c r="G30" i="70"/>
  <c r="H30" i="70"/>
  <c r="C59" i="146"/>
  <c r="C63" i="146"/>
  <c r="I64" i="149"/>
  <c r="C65" i="143"/>
  <c r="C63" i="143"/>
  <c r="C65" i="149"/>
  <c r="S4" i="273"/>
  <c r="S4" i="12"/>
  <c r="M111" i="69"/>
  <c r="U5" i="70"/>
  <c r="X26" i="70"/>
  <c r="S4" i="143"/>
  <c r="AE46" i="12"/>
  <c r="AK21" i="69"/>
  <c r="AE67" i="12"/>
  <c r="BM21" i="69"/>
  <c r="AH46" i="12"/>
  <c r="AW21" i="69"/>
  <c r="E3" i="12"/>
  <c r="C7" i="199"/>
  <c r="AO21" i="69"/>
  <c r="V15" i="70"/>
  <c r="O67" i="69"/>
  <c r="O87" i="69"/>
  <c r="O69" i="69"/>
  <c r="O89" i="69"/>
  <c r="O71" i="69"/>
  <c r="O91" i="69"/>
  <c r="O73" i="69"/>
  <c r="O93" i="69"/>
  <c r="O75" i="69"/>
  <c r="O95" i="69"/>
  <c r="O77" i="69"/>
  <c r="O97" i="69"/>
  <c r="O79" i="69"/>
  <c r="O99" i="69"/>
  <c r="O81" i="69"/>
  <c r="O101" i="69"/>
  <c r="O68" i="69"/>
  <c r="O88" i="69"/>
  <c r="O76" i="69"/>
  <c r="O96" i="69"/>
  <c r="O78" i="69"/>
  <c r="O98" i="69"/>
  <c r="O70" i="69"/>
  <c r="O90" i="69"/>
  <c r="O80" i="69"/>
  <c r="O100" i="69"/>
  <c r="O72" i="69"/>
  <c r="O92" i="69"/>
  <c r="O82" i="69"/>
  <c r="O102" i="69"/>
  <c r="O66" i="69"/>
  <c r="O86" i="69"/>
  <c r="O74" i="69"/>
  <c r="O94" i="69"/>
  <c r="CK67" i="69"/>
  <c r="CK87" i="69"/>
  <c r="CK69" i="69"/>
  <c r="CK89" i="69"/>
  <c r="CK71" i="69"/>
  <c r="CK91" i="69"/>
  <c r="CK73" i="69"/>
  <c r="CK93" i="69"/>
  <c r="CK75" i="69"/>
  <c r="CK95" i="69"/>
  <c r="CK77" i="69"/>
  <c r="CK97" i="69"/>
  <c r="CK79" i="69"/>
  <c r="CK99" i="69"/>
  <c r="CK81" i="69"/>
  <c r="CK101" i="69"/>
  <c r="CK83" i="69"/>
  <c r="CK103" i="69"/>
  <c r="CK72" i="69"/>
  <c r="CK92" i="69"/>
  <c r="CK82" i="69"/>
  <c r="CK102" i="69"/>
  <c r="CK68" i="69"/>
  <c r="CK88" i="69"/>
  <c r="CK70" i="69"/>
  <c r="CK90" i="69"/>
  <c r="CK76" i="69"/>
  <c r="CK96" i="69"/>
  <c r="CK78" i="69"/>
  <c r="CK98" i="69"/>
  <c r="CK74" i="69"/>
  <c r="CK94" i="69"/>
  <c r="CK80" i="69"/>
  <c r="CK100" i="69"/>
  <c r="BE66" i="69"/>
  <c r="BE86" i="69"/>
  <c r="BE68" i="69"/>
  <c r="BE88" i="69"/>
  <c r="BE70" i="69"/>
  <c r="BE90" i="69"/>
  <c r="BE72" i="69"/>
  <c r="BE92" i="69"/>
  <c r="BE74" i="69"/>
  <c r="BE94" i="69"/>
  <c r="BE76" i="69"/>
  <c r="BE96" i="69"/>
  <c r="BE78" i="69"/>
  <c r="BE98" i="69"/>
  <c r="BE80" i="69"/>
  <c r="BE100" i="69"/>
  <c r="BE82" i="69"/>
  <c r="BE102" i="69"/>
  <c r="BE69" i="69"/>
  <c r="BE89" i="69"/>
  <c r="BE75" i="69"/>
  <c r="BE95" i="69"/>
  <c r="BE71" i="69"/>
  <c r="BE91" i="69"/>
  <c r="BE79" i="69"/>
  <c r="BE99" i="69"/>
  <c r="BE77" i="69"/>
  <c r="BE97" i="69"/>
  <c r="BE81" i="69"/>
  <c r="BE101" i="69"/>
  <c r="BE67" i="69"/>
  <c r="BE87" i="69"/>
  <c r="BE73" i="69"/>
  <c r="BE93" i="69"/>
  <c r="AL93" i="69"/>
  <c r="M48" i="70"/>
  <c r="N48" i="70"/>
  <c r="AT91" i="69"/>
  <c r="J46" i="70"/>
  <c r="K46" i="70"/>
  <c r="AA88" i="69"/>
  <c r="G5" i="70"/>
  <c r="H5" i="70"/>
  <c r="AJ88" i="69"/>
  <c r="G62" i="70"/>
  <c r="H62" i="70"/>
  <c r="S99" i="69"/>
  <c r="M35" i="70"/>
  <c r="N35" i="70"/>
  <c r="B58" i="70"/>
  <c r="BG103" i="69"/>
  <c r="A58" i="70"/>
  <c r="B26" i="70"/>
  <c r="BH90" i="69"/>
  <c r="A26" i="70"/>
  <c r="T89" i="69"/>
  <c r="P6" i="70"/>
  <c r="Q6" i="70"/>
  <c r="T92" i="69"/>
  <c r="P9" i="70"/>
  <c r="Q9" i="70"/>
  <c r="E12" i="70"/>
  <c r="Z95" i="69"/>
  <c r="D12" i="70"/>
  <c r="Z87" i="69"/>
  <c r="D4" i="70"/>
  <c r="E4" i="70"/>
  <c r="Z90" i="69"/>
  <c r="D7" i="70"/>
  <c r="E7" i="70"/>
  <c r="I88" i="69"/>
  <c r="P24" i="70"/>
  <c r="Q24" i="70"/>
  <c r="AE51" i="273"/>
  <c r="J52" i="273"/>
  <c r="E55" i="70"/>
  <c r="E47" i="70"/>
  <c r="E64" i="70"/>
  <c r="F90" i="69"/>
  <c r="D64" i="70"/>
  <c r="F91" i="69"/>
  <c r="D65" i="70"/>
  <c r="E65" i="70"/>
  <c r="I54" i="143"/>
  <c r="C54" i="143"/>
  <c r="W50" i="273"/>
  <c r="B37" i="70"/>
  <c r="BH101" i="69"/>
  <c r="A37" i="70"/>
  <c r="BH93" i="69"/>
  <c r="A29" i="70"/>
  <c r="B29" i="70"/>
  <c r="E39" i="70"/>
  <c r="BI103" i="69"/>
  <c r="D39" i="70"/>
  <c r="BI95" i="69"/>
  <c r="D31" i="70"/>
  <c r="E31" i="70"/>
  <c r="BI96" i="69"/>
  <c r="D32" i="70"/>
  <c r="E32" i="70"/>
  <c r="BN99" i="69"/>
  <c r="G35" i="70"/>
  <c r="H35" i="70"/>
  <c r="BN100" i="69"/>
  <c r="G36" i="70"/>
  <c r="H36" i="70"/>
  <c r="C55" i="146"/>
  <c r="C61" i="146"/>
  <c r="J59" i="273"/>
  <c r="C66" i="145"/>
  <c r="C50" i="145"/>
  <c r="C58" i="145"/>
  <c r="J62" i="273"/>
  <c r="J58" i="273"/>
  <c r="O52" i="143"/>
  <c r="O52" i="273"/>
  <c r="O66" i="143"/>
  <c r="O66" i="273"/>
  <c r="O62" i="143"/>
  <c r="O62" i="273"/>
  <c r="O58" i="143"/>
  <c r="O58" i="273"/>
  <c r="O54" i="143"/>
  <c r="O54" i="273"/>
  <c r="D10" i="199"/>
  <c r="R21" i="69"/>
  <c r="S17" i="70"/>
  <c r="Y46" i="12"/>
  <c r="BC21" i="69"/>
  <c r="BA21" i="69"/>
  <c r="Z46" i="12"/>
  <c r="O65" i="143"/>
  <c r="O65" i="273"/>
  <c r="C12" i="199"/>
  <c r="AF67" i="12"/>
  <c r="BN21" i="69"/>
  <c r="AL21" i="69"/>
  <c r="V18" i="70"/>
  <c r="AB46" i="12"/>
  <c r="BF21" i="69"/>
  <c r="AJ21" i="69"/>
  <c r="AD46" i="12"/>
  <c r="BG21" i="69"/>
  <c r="S28" i="70"/>
  <c r="AA46" i="12"/>
  <c r="BE21" i="69"/>
  <c r="AG67" i="12"/>
  <c r="BO21" i="69"/>
  <c r="AC46" i="12"/>
  <c r="AG46" i="12"/>
  <c r="BJ21" i="69"/>
  <c r="AT21" i="69"/>
  <c r="DF101" i="69"/>
  <c r="J75" i="70"/>
  <c r="K75" i="70"/>
  <c r="X54" i="148"/>
  <c r="Y54" i="148"/>
  <c r="X62" i="148"/>
  <c r="Y62" i="148"/>
  <c r="AF67" i="69"/>
  <c r="AF71" i="69"/>
  <c r="AF75" i="69"/>
  <c r="AF79" i="69"/>
  <c r="AF82" i="69"/>
  <c r="AF66" i="69"/>
  <c r="AF70" i="69"/>
  <c r="AF74" i="69"/>
  <c r="AF78" i="69"/>
  <c r="AF69" i="69"/>
  <c r="AF73" i="69"/>
  <c r="AF77" i="69"/>
  <c r="AF81" i="69"/>
  <c r="AF68" i="69"/>
  <c r="AF72" i="69"/>
  <c r="AF76" i="69"/>
  <c r="AF80" i="69"/>
  <c r="X65" i="147"/>
  <c r="Y65" i="147"/>
  <c r="AV67" i="69"/>
  <c r="AV87" i="69"/>
  <c r="AV71" i="69"/>
  <c r="AV91" i="69"/>
  <c r="AV75" i="69"/>
  <c r="AV95" i="69"/>
  <c r="AV79" i="69"/>
  <c r="AV99" i="69"/>
  <c r="AV82" i="69"/>
  <c r="AV102" i="69"/>
  <c r="AV70" i="69"/>
  <c r="AV90" i="69"/>
  <c r="AV74" i="69"/>
  <c r="AV94" i="69"/>
  <c r="AV78" i="69"/>
  <c r="AV98" i="69"/>
  <c r="AV69" i="69"/>
  <c r="AV89" i="69"/>
  <c r="AV73" i="69"/>
  <c r="AV93" i="69"/>
  <c r="AV77" i="69"/>
  <c r="AV97" i="69"/>
  <c r="AV81" i="69"/>
  <c r="AV101" i="69"/>
  <c r="AV68" i="69"/>
  <c r="AV88" i="69"/>
  <c r="AV72" i="69"/>
  <c r="AV92" i="69"/>
  <c r="AV76" i="69"/>
  <c r="AV96" i="69"/>
  <c r="AV80" i="69"/>
  <c r="AV100" i="69"/>
  <c r="AV83" i="69"/>
  <c r="AV103" i="69"/>
  <c r="C49" i="148"/>
  <c r="C60" i="147"/>
  <c r="C54" i="148"/>
  <c r="I57" i="273"/>
  <c r="C57" i="148"/>
  <c r="C64" i="148"/>
  <c r="AF46" i="273"/>
  <c r="C52" i="149"/>
  <c r="C62" i="149"/>
  <c r="C62" i="147"/>
  <c r="C64" i="147"/>
  <c r="C59" i="147"/>
  <c r="Y52" i="145"/>
  <c r="X52" i="145"/>
  <c r="AE46" i="145"/>
  <c r="AE67" i="145"/>
  <c r="D12" i="199"/>
  <c r="S21" i="69"/>
  <c r="S18" i="70"/>
  <c r="AD25" i="12"/>
  <c r="AF21" i="69"/>
  <c r="D2" i="12"/>
  <c r="D5" i="199"/>
  <c r="F21" i="69"/>
  <c r="S14" i="70"/>
  <c r="X25" i="12"/>
  <c r="E21" i="69"/>
  <c r="AB25" i="12"/>
  <c r="AD21" i="69"/>
  <c r="Z25" i="12"/>
  <c r="AA21" i="69"/>
  <c r="S13" i="70"/>
  <c r="AC25" i="12"/>
  <c r="AE21" i="69"/>
  <c r="CE8" i="275"/>
  <c r="S67" i="146"/>
  <c r="AD69" i="69"/>
  <c r="AD89" i="69"/>
  <c r="AD73" i="69"/>
  <c r="AD93" i="69"/>
  <c r="AD77" i="69"/>
  <c r="AD97" i="69"/>
  <c r="AD81" i="69"/>
  <c r="AD101" i="69"/>
  <c r="AD68" i="69"/>
  <c r="AD88" i="69"/>
  <c r="AD72" i="69"/>
  <c r="AD92" i="69"/>
  <c r="AD76" i="69"/>
  <c r="AD96" i="69"/>
  <c r="AD80" i="69"/>
  <c r="AD100" i="69"/>
  <c r="AD83" i="69"/>
  <c r="AD103" i="69"/>
  <c r="AD67" i="69"/>
  <c r="AD87" i="69"/>
  <c r="AD71" i="69"/>
  <c r="AD91" i="69"/>
  <c r="AD75" i="69"/>
  <c r="AD95" i="69"/>
  <c r="AD79" i="69"/>
  <c r="AD99" i="69"/>
  <c r="AD82" i="69"/>
  <c r="AD102" i="69"/>
  <c r="AD70" i="69"/>
  <c r="AD90" i="69"/>
  <c r="AD74" i="69"/>
  <c r="AD94" i="69"/>
  <c r="AD78" i="69"/>
  <c r="AD98" i="69"/>
  <c r="BL70" i="69"/>
  <c r="BL90" i="69"/>
  <c r="BL74" i="69"/>
  <c r="BL94" i="69"/>
  <c r="BL78" i="69"/>
  <c r="BL98" i="69"/>
  <c r="BL69" i="69"/>
  <c r="BL89" i="69"/>
  <c r="BL73" i="69"/>
  <c r="BL93" i="69"/>
  <c r="BL77" i="69"/>
  <c r="BL97" i="69"/>
  <c r="BL81" i="69"/>
  <c r="BL101" i="69"/>
  <c r="BL68" i="69"/>
  <c r="BL88" i="69"/>
  <c r="BL72" i="69"/>
  <c r="BL92" i="69"/>
  <c r="BL76" i="69"/>
  <c r="BL96" i="69"/>
  <c r="BL80" i="69"/>
  <c r="BL100" i="69"/>
  <c r="BL83" i="69"/>
  <c r="BL103" i="69"/>
  <c r="BL67" i="69"/>
  <c r="BL87" i="69"/>
  <c r="BL71" i="69"/>
  <c r="BL91" i="69"/>
  <c r="BL75" i="69"/>
  <c r="BL95" i="69"/>
  <c r="BL79" i="69"/>
  <c r="BL99" i="69"/>
  <c r="BL82" i="69"/>
  <c r="BL102" i="69"/>
  <c r="C63" i="148"/>
  <c r="C58" i="148"/>
  <c r="I50" i="273"/>
  <c r="I51" i="273"/>
  <c r="I52" i="273"/>
  <c r="I53" i="273"/>
  <c r="I55" i="273"/>
  <c r="I56" i="273"/>
  <c r="I58" i="273"/>
  <c r="I60" i="273"/>
  <c r="I62" i="273"/>
  <c r="I64" i="273"/>
  <c r="I66" i="273"/>
  <c r="I49" i="273"/>
  <c r="I61" i="273"/>
  <c r="I63" i="273"/>
  <c r="C53" i="148"/>
  <c r="I59" i="273"/>
  <c r="Y63" i="147"/>
  <c r="X63" i="147"/>
  <c r="C64" i="149"/>
  <c r="C58" i="149"/>
  <c r="C58" i="147"/>
  <c r="C56" i="147"/>
  <c r="C55" i="147"/>
  <c r="I54" i="273"/>
  <c r="AB57" i="145"/>
  <c r="AI63" i="273"/>
  <c r="AI51" i="12"/>
  <c r="X9" i="70"/>
  <c r="D3" i="12"/>
  <c r="C5" i="199"/>
  <c r="AD67" i="12"/>
  <c r="BL21" i="69"/>
  <c r="AP21" i="69"/>
  <c r="V14" i="70"/>
  <c r="V19" i="70"/>
  <c r="S37" i="70"/>
  <c r="V16" i="70"/>
  <c r="X66" i="148"/>
  <c r="Y66" i="148"/>
  <c r="CF3" i="275"/>
  <c r="S67" i="147"/>
  <c r="X65" i="143"/>
  <c r="Y65" i="143"/>
  <c r="X50" i="149"/>
  <c r="Y50" i="149"/>
  <c r="C50" i="148"/>
  <c r="C62" i="148"/>
  <c r="C65" i="148"/>
  <c r="AF8" i="273"/>
  <c r="C60" i="149"/>
  <c r="C49" i="149"/>
  <c r="C54" i="149"/>
  <c r="C54" i="147"/>
  <c r="C52" i="147"/>
  <c r="C51" i="147"/>
  <c r="X60" i="145"/>
  <c r="Y60" i="145"/>
  <c r="I65" i="273"/>
  <c r="AL21" i="275"/>
  <c r="D9" i="199"/>
  <c r="Q21" i="69"/>
  <c r="AA25" i="12"/>
  <c r="U21" i="69"/>
  <c r="AI50" i="12"/>
  <c r="X8" i="70"/>
  <c r="AI62" i="273"/>
  <c r="E2" i="12"/>
  <c r="D7" i="199"/>
  <c r="G21" i="69"/>
  <c r="S15" i="70"/>
  <c r="C10" i="199"/>
  <c r="AN21" i="69"/>
  <c r="V17" i="70"/>
  <c r="Y25" i="12"/>
  <c r="H21" i="69"/>
  <c r="AC45" i="69"/>
  <c r="AC51" i="69"/>
  <c r="AC55" i="69"/>
  <c r="AC48" i="69"/>
  <c r="AC49" i="69"/>
  <c r="AC50" i="69"/>
  <c r="AC57" i="69"/>
  <c r="AC61" i="69"/>
  <c r="AC62" i="69"/>
  <c r="AC47" i="69"/>
  <c r="AC60" i="69"/>
  <c r="AC46" i="69"/>
  <c r="AC52" i="69"/>
  <c r="AC53" i="69"/>
  <c r="AC56" i="69"/>
  <c r="AC58" i="69"/>
  <c r="AC59" i="69"/>
  <c r="AH69" i="69"/>
  <c r="AH89" i="69"/>
  <c r="AH73" i="69"/>
  <c r="AH93" i="69"/>
  <c r="AH77" i="69"/>
  <c r="AH97" i="69"/>
  <c r="AH81" i="69"/>
  <c r="AH101" i="69"/>
  <c r="AH68" i="69"/>
  <c r="AH88" i="69"/>
  <c r="AH72" i="69"/>
  <c r="AH92" i="69"/>
  <c r="AH76" i="69"/>
  <c r="AH96" i="69"/>
  <c r="AH80" i="69"/>
  <c r="AH100" i="69"/>
  <c r="AH83" i="69"/>
  <c r="AH103" i="69"/>
  <c r="AH67" i="69"/>
  <c r="AH87" i="69"/>
  <c r="AH71" i="69"/>
  <c r="AH91" i="69"/>
  <c r="AH75" i="69"/>
  <c r="AH95" i="69"/>
  <c r="AH79" i="69"/>
  <c r="AH99" i="69"/>
  <c r="AH82" i="69"/>
  <c r="AH102" i="69"/>
  <c r="AH70" i="69"/>
  <c r="AH90" i="69"/>
  <c r="AH74" i="69"/>
  <c r="AH94" i="69"/>
  <c r="AH78" i="69"/>
  <c r="AH98" i="69"/>
  <c r="BD66" i="69"/>
  <c r="BD86" i="69"/>
  <c r="BD70" i="69"/>
  <c r="BD90" i="69"/>
  <c r="BD74" i="69"/>
  <c r="BD94" i="69"/>
  <c r="BD78" i="69"/>
  <c r="BD98" i="69"/>
  <c r="BD69" i="69"/>
  <c r="BD89" i="69"/>
  <c r="BD73" i="69"/>
  <c r="BD93" i="69"/>
  <c r="BD77" i="69"/>
  <c r="BD97" i="69"/>
  <c r="BD81" i="69"/>
  <c r="BD101" i="69"/>
  <c r="BD68" i="69"/>
  <c r="BD88" i="69"/>
  <c r="BD72" i="69"/>
  <c r="BD92" i="69"/>
  <c r="BD76" i="69"/>
  <c r="BD96" i="69"/>
  <c r="BD80" i="69"/>
  <c r="BD100" i="69"/>
  <c r="BD67" i="69"/>
  <c r="BD87" i="69"/>
  <c r="BD71" i="69"/>
  <c r="BD91" i="69"/>
  <c r="BD75" i="69"/>
  <c r="BD95" i="69"/>
  <c r="BD79" i="69"/>
  <c r="BD99" i="69"/>
  <c r="BD82" i="69"/>
  <c r="BD102" i="69"/>
  <c r="CD12" i="275"/>
  <c r="S67" i="145"/>
  <c r="BB69" i="69"/>
  <c r="BB73" i="69"/>
  <c r="BB77" i="69"/>
  <c r="BB81" i="69"/>
  <c r="BB68" i="69"/>
  <c r="BB72" i="69"/>
  <c r="BB76" i="69"/>
  <c r="BB80" i="69"/>
  <c r="BB83" i="69"/>
  <c r="BB67" i="69"/>
  <c r="BB71" i="69"/>
  <c r="BB75" i="69"/>
  <c r="BB79" i="69"/>
  <c r="BB82" i="69"/>
  <c r="BB70" i="69"/>
  <c r="BB74" i="69"/>
  <c r="BB78" i="69"/>
  <c r="AY66" i="69"/>
  <c r="AY86" i="69"/>
  <c r="AY70" i="69"/>
  <c r="AY90" i="69"/>
  <c r="AY74" i="69"/>
  <c r="AY94" i="69"/>
  <c r="AY78" i="69"/>
  <c r="AY98" i="69"/>
  <c r="AY69" i="69"/>
  <c r="AY89" i="69"/>
  <c r="AY73" i="69"/>
  <c r="AY93" i="69"/>
  <c r="AY77" i="69"/>
  <c r="AY97" i="69"/>
  <c r="AY81" i="69"/>
  <c r="AY101" i="69"/>
  <c r="AY68" i="69"/>
  <c r="AY88" i="69"/>
  <c r="AY72" i="69"/>
  <c r="AY92" i="69"/>
  <c r="AY76" i="69"/>
  <c r="AY96" i="69"/>
  <c r="AY80" i="69"/>
  <c r="AY100" i="69"/>
  <c r="AY67" i="69"/>
  <c r="AY87" i="69"/>
  <c r="AY71" i="69"/>
  <c r="AY91" i="69"/>
  <c r="AY75" i="69"/>
  <c r="AY95" i="69"/>
  <c r="AY79" i="69"/>
  <c r="AY99" i="69"/>
  <c r="AY82" i="69"/>
  <c r="AY102" i="69"/>
  <c r="CH4" i="275"/>
  <c r="S67" i="149"/>
  <c r="DF68" i="69"/>
  <c r="DF72" i="69"/>
  <c r="DF76" i="69"/>
  <c r="DF80" i="69"/>
  <c r="DF83" i="69"/>
  <c r="DF67" i="69"/>
  <c r="DF71" i="69"/>
  <c r="DF75" i="69"/>
  <c r="DF79" i="69"/>
  <c r="DF82" i="69"/>
  <c r="DF70" i="69"/>
  <c r="DF74" i="69"/>
  <c r="DF78" i="69"/>
  <c r="DF69" i="69"/>
  <c r="DF73" i="69"/>
  <c r="DF77" i="69"/>
  <c r="BF68" i="69"/>
  <c r="BF72" i="69"/>
  <c r="BF76" i="69"/>
  <c r="BF80" i="69"/>
  <c r="BF83" i="69"/>
  <c r="BF67" i="69"/>
  <c r="BF71" i="69"/>
  <c r="BF75" i="69"/>
  <c r="BF79" i="69"/>
  <c r="BF82" i="69"/>
  <c r="BF70" i="69"/>
  <c r="BF74" i="69"/>
  <c r="BF78" i="69"/>
  <c r="BF69" i="69"/>
  <c r="BF73" i="69"/>
  <c r="BF77" i="69"/>
  <c r="BF81" i="69"/>
  <c r="Y61" i="143"/>
  <c r="X61" i="143"/>
  <c r="C51" i="148"/>
  <c r="S67" i="148"/>
  <c r="C56" i="149"/>
  <c r="C66" i="149"/>
  <c r="C50" i="149"/>
  <c r="C52" i="148"/>
  <c r="C66" i="147"/>
  <c r="C50" i="147"/>
  <c r="C63" i="147"/>
  <c r="C49" i="147"/>
  <c r="AB63" i="147"/>
  <c r="C61" i="148"/>
  <c r="C66" i="148"/>
  <c r="AB66" i="148"/>
  <c r="D3" i="273"/>
  <c r="AD67" i="273"/>
  <c r="AF21" i="273"/>
  <c r="AB49" i="146"/>
  <c r="AB61" i="146"/>
  <c r="AB53" i="146"/>
  <c r="AB63" i="146"/>
  <c r="AB55" i="146"/>
  <c r="AB65" i="146"/>
  <c r="AB57" i="146"/>
  <c r="AB59" i="146"/>
  <c r="AB51" i="146"/>
  <c r="AB56" i="146"/>
  <c r="AB64" i="146"/>
  <c r="AB53" i="145"/>
  <c r="AB61" i="145"/>
  <c r="AB66" i="144"/>
  <c r="AB51" i="144"/>
  <c r="AB49" i="144"/>
  <c r="AB57" i="144"/>
  <c r="AB63" i="144"/>
  <c r="X281" i="261"/>
  <c r="X253" i="261"/>
  <c r="X302" i="261"/>
  <c r="AA348" i="261"/>
  <c r="Q348" i="261"/>
  <c r="AB50" i="146"/>
  <c r="AB58" i="146"/>
  <c r="AB66" i="146"/>
  <c r="AB55" i="145"/>
  <c r="AB63" i="145"/>
  <c r="AB60" i="144"/>
  <c r="AB60" i="146"/>
  <c r="AB65" i="145"/>
  <c r="AB55" i="144"/>
  <c r="Y259" i="261"/>
  <c r="Y308" i="261"/>
  <c r="AB354" i="261"/>
  <c r="R354" i="261"/>
  <c r="Y287" i="261"/>
  <c r="AB52" i="144"/>
  <c r="AB54" i="146"/>
  <c r="AB62" i="146"/>
  <c r="AB51" i="145"/>
  <c r="AB62" i="145"/>
  <c r="AB49" i="145"/>
  <c r="AB64" i="145"/>
  <c r="AB58" i="145"/>
  <c r="AB52" i="145"/>
  <c r="AB54" i="145"/>
  <c r="AB56" i="145"/>
  <c r="AB66" i="145"/>
  <c r="AB50" i="145"/>
  <c r="AB60" i="145"/>
  <c r="AB59" i="145"/>
  <c r="AB64" i="144"/>
  <c r="AF116" i="274"/>
  <c r="O136" i="274"/>
  <c r="M118" i="274"/>
  <c r="AD98" i="274"/>
  <c r="W3" i="274"/>
  <c r="T3" i="274"/>
  <c r="W1" i="274"/>
  <c r="Z1" i="274"/>
  <c r="T1" i="274"/>
  <c r="AM72" i="274"/>
  <c r="N134" i="274"/>
  <c r="AE114" i="274"/>
  <c r="AB113" i="274"/>
  <c r="K133" i="274"/>
  <c r="U114" i="274"/>
  <c r="D134" i="274"/>
  <c r="AC114" i="274"/>
  <c r="L134" i="274"/>
  <c r="X155" i="274"/>
  <c r="G175" i="274"/>
  <c r="X175" i="274"/>
  <c r="AF155" i="274"/>
  <c r="O175" i="274"/>
  <c r="AF175" i="274"/>
  <c r="I118" i="274"/>
  <c r="Z98" i="274"/>
  <c r="P139" i="274"/>
  <c r="AG119" i="274"/>
  <c r="AM119" i="274"/>
  <c r="Q120" i="274"/>
  <c r="AH100" i="274"/>
  <c r="G141" i="274"/>
  <c r="X121" i="274"/>
  <c r="O143" i="274"/>
  <c r="AF123" i="274"/>
  <c r="AI157" i="274"/>
  <c r="R177" i="274"/>
  <c r="AI177" i="274"/>
  <c r="AB138" i="274"/>
  <c r="K158" i="274"/>
  <c r="AA61" i="274"/>
  <c r="AN122" i="274"/>
  <c r="AP122" i="274"/>
  <c r="U146" i="274"/>
  <c r="D166" i="274"/>
  <c r="H166" i="274"/>
  <c r="Y146" i="274"/>
  <c r="AC146" i="274"/>
  <c r="L166" i="274"/>
  <c r="P166" i="274"/>
  <c r="AG146" i="274"/>
  <c r="F159" i="274"/>
  <c r="W139" i="274"/>
  <c r="J159" i="274"/>
  <c r="AA139" i="274"/>
  <c r="N159" i="274"/>
  <c r="AE139" i="274"/>
  <c r="F161" i="274"/>
  <c r="W141" i="274"/>
  <c r="J161" i="274"/>
  <c r="AA141" i="274"/>
  <c r="N161" i="274"/>
  <c r="AE141" i="274"/>
  <c r="R161" i="274"/>
  <c r="AI141" i="274"/>
  <c r="L165" i="274"/>
  <c r="AC145" i="274"/>
  <c r="E128" i="274"/>
  <c r="V108" i="274"/>
  <c r="U143" i="274"/>
  <c r="D163" i="274"/>
  <c r="Y143" i="274"/>
  <c r="H163" i="274"/>
  <c r="AC143" i="274"/>
  <c r="L163" i="274"/>
  <c r="AG143" i="274"/>
  <c r="P163" i="274"/>
  <c r="AM104" i="274"/>
  <c r="Y63" i="274"/>
  <c r="R146" i="274"/>
  <c r="AI126" i="274"/>
  <c r="Y165" i="274"/>
  <c r="H185" i="274"/>
  <c r="Y185" i="274"/>
  <c r="AE165" i="274"/>
  <c r="N185" i="274"/>
  <c r="AE185" i="274"/>
  <c r="AI165" i="274"/>
  <c r="R185" i="274"/>
  <c r="AI185" i="274"/>
  <c r="X129" i="274"/>
  <c r="G149" i="274"/>
  <c r="AF129" i="274"/>
  <c r="O149" i="274"/>
  <c r="C204" i="274"/>
  <c r="G204" i="274"/>
  <c r="C200" i="274"/>
  <c r="G200" i="274"/>
  <c r="C196" i="274"/>
  <c r="G196" i="274"/>
  <c r="Y128" i="274"/>
  <c r="H148" i="274"/>
  <c r="AG128" i="274"/>
  <c r="P148" i="274"/>
  <c r="X247" i="274"/>
  <c r="X296" i="274"/>
  <c r="W342" i="274"/>
  <c r="M342" i="274"/>
  <c r="X275" i="274"/>
  <c r="X292" i="274"/>
  <c r="X264" i="274"/>
  <c r="X313" i="274"/>
  <c r="W359" i="274"/>
  <c r="M359" i="274"/>
  <c r="W250" i="274"/>
  <c r="W299" i="274"/>
  <c r="V345" i="274"/>
  <c r="L345" i="274"/>
  <c r="W278" i="274"/>
  <c r="W254" i="274"/>
  <c r="W303" i="274"/>
  <c r="V349" i="274"/>
  <c r="L349" i="274"/>
  <c r="W282" i="274"/>
  <c r="Y264" i="274"/>
  <c r="Y313" i="274"/>
  <c r="X359" i="274"/>
  <c r="N359" i="274"/>
  <c r="Y292" i="274"/>
  <c r="Q112" i="261"/>
  <c r="AH92" i="261"/>
  <c r="X113" i="261"/>
  <c r="G133" i="261"/>
  <c r="M116" i="261"/>
  <c r="AD96" i="261"/>
  <c r="I120" i="261"/>
  <c r="Z100" i="261"/>
  <c r="J148" i="274"/>
  <c r="AA128" i="274"/>
  <c r="R148" i="274"/>
  <c r="AI128" i="274"/>
  <c r="J149" i="274"/>
  <c r="AA129" i="274"/>
  <c r="R149" i="274"/>
  <c r="AI129" i="274"/>
  <c r="AF226" i="261"/>
  <c r="AF230" i="261"/>
  <c r="U133" i="261"/>
  <c r="D153" i="261"/>
  <c r="Y133" i="261"/>
  <c r="H153" i="261"/>
  <c r="AC133" i="261"/>
  <c r="L153" i="261"/>
  <c r="AG133" i="261"/>
  <c r="P153" i="261"/>
  <c r="D155" i="261"/>
  <c r="U135" i="261"/>
  <c r="H155" i="261"/>
  <c r="Y135" i="261"/>
  <c r="L155" i="261"/>
  <c r="AC135" i="261"/>
  <c r="P155" i="261"/>
  <c r="AG135" i="261"/>
  <c r="D159" i="261"/>
  <c r="U139" i="261"/>
  <c r="H159" i="261"/>
  <c r="Y139" i="261"/>
  <c r="L159" i="261"/>
  <c r="AC139" i="261"/>
  <c r="P159" i="261"/>
  <c r="AG139" i="261"/>
  <c r="J136" i="261"/>
  <c r="AA116" i="261"/>
  <c r="R136" i="261"/>
  <c r="AI116" i="261"/>
  <c r="I157" i="261"/>
  <c r="Z137" i="261"/>
  <c r="Q157" i="261"/>
  <c r="AH137" i="261"/>
  <c r="F132" i="261"/>
  <c r="W112" i="261"/>
  <c r="N132" i="261"/>
  <c r="AE112" i="261"/>
  <c r="E153" i="261"/>
  <c r="V133" i="261"/>
  <c r="M153" i="261"/>
  <c r="AD133" i="261"/>
  <c r="G136" i="261"/>
  <c r="X116" i="261"/>
  <c r="O136" i="261"/>
  <c r="AF116" i="261"/>
  <c r="E161" i="261"/>
  <c r="V141" i="261"/>
  <c r="O162" i="261"/>
  <c r="AF142" i="261"/>
  <c r="Y145" i="261"/>
  <c r="H165" i="261"/>
  <c r="AG145" i="261"/>
  <c r="P165" i="261"/>
  <c r="AB126" i="261"/>
  <c r="K146" i="261"/>
  <c r="Y148" i="261"/>
  <c r="H168" i="261"/>
  <c r="AG148" i="261"/>
  <c r="P168" i="261"/>
  <c r="W289" i="261"/>
  <c r="W261" i="261"/>
  <c r="W310" i="261"/>
  <c r="Z356" i="261"/>
  <c r="P356" i="261"/>
  <c r="G132" i="261"/>
  <c r="X112" i="261"/>
  <c r="O132" i="261"/>
  <c r="AF112" i="261"/>
  <c r="F157" i="261"/>
  <c r="W137" i="261"/>
  <c r="J157" i="261"/>
  <c r="AA137" i="261"/>
  <c r="N157" i="261"/>
  <c r="AE137" i="261"/>
  <c r="R157" i="261"/>
  <c r="AI137" i="261"/>
  <c r="AB160" i="261"/>
  <c r="K180" i="261"/>
  <c r="AB180" i="261"/>
  <c r="AM101" i="261"/>
  <c r="Y60" i="261"/>
  <c r="X248" i="261"/>
  <c r="X297" i="261"/>
  <c r="AA343" i="261"/>
  <c r="Q343" i="261"/>
  <c r="X276" i="261"/>
  <c r="X285" i="261"/>
  <c r="X257" i="261"/>
  <c r="X306" i="261"/>
  <c r="AA352" i="261"/>
  <c r="Q352" i="261"/>
  <c r="E144" i="261"/>
  <c r="V124" i="261"/>
  <c r="M144" i="261"/>
  <c r="AD124" i="261"/>
  <c r="AA165" i="261"/>
  <c r="J185" i="261"/>
  <c r="AA185" i="261"/>
  <c r="AI165" i="261"/>
  <c r="R185" i="261"/>
  <c r="AI185" i="261"/>
  <c r="N146" i="261"/>
  <c r="AE126" i="261"/>
  <c r="X169" i="261"/>
  <c r="G189" i="261"/>
  <c r="X189" i="261"/>
  <c r="AB169" i="261"/>
  <c r="K189" i="261"/>
  <c r="AB189" i="261"/>
  <c r="AF169" i="261"/>
  <c r="O189" i="261"/>
  <c r="AF189" i="261"/>
  <c r="Y231" i="261"/>
  <c r="V163" i="261"/>
  <c r="E183" i="261"/>
  <c r="V183" i="261"/>
  <c r="Z163" i="261"/>
  <c r="I183" i="261"/>
  <c r="Z183" i="261"/>
  <c r="AD163" i="261"/>
  <c r="M183" i="261"/>
  <c r="AD183" i="261"/>
  <c r="AH163" i="261"/>
  <c r="Q183" i="261"/>
  <c r="AH183" i="261"/>
  <c r="D146" i="261"/>
  <c r="U126" i="261"/>
  <c r="L146" i="261"/>
  <c r="AC126" i="261"/>
  <c r="Y240" i="261"/>
  <c r="AF46" i="146"/>
  <c r="AE67" i="146"/>
  <c r="AE46" i="146"/>
  <c r="AB61" i="144"/>
  <c r="D143" i="261"/>
  <c r="U123" i="261"/>
  <c r="F164" i="261"/>
  <c r="W144" i="261"/>
  <c r="N164" i="261"/>
  <c r="AE144" i="261"/>
  <c r="X167" i="261"/>
  <c r="G187" i="261"/>
  <c r="X187" i="261"/>
  <c r="AB167" i="261"/>
  <c r="K187" i="261"/>
  <c r="AB187" i="261"/>
  <c r="AF167" i="261"/>
  <c r="O187" i="261"/>
  <c r="AF187" i="261"/>
  <c r="X25" i="273"/>
  <c r="AB25" i="273"/>
  <c r="AC25" i="273"/>
  <c r="Z25" i="273"/>
  <c r="W161" i="261"/>
  <c r="F181" i="261"/>
  <c r="W181" i="261"/>
  <c r="AA161" i="261"/>
  <c r="J181" i="261"/>
  <c r="AA181" i="261"/>
  <c r="AE161" i="261"/>
  <c r="N181" i="261"/>
  <c r="AE181" i="261"/>
  <c r="AI161" i="261"/>
  <c r="R181" i="261"/>
  <c r="AI181" i="261"/>
  <c r="X124" i="261"/>
  <c r="G144" i="261"/>
  <c r="AF124" i="261"/>
  <c r="O144" i="261"/>
  <c r="H146" i="261"/>
  <c r="Y126" i="261"/>
  <c r="P146" i="261"/>
  <c r="AG126" i="261"/>
  <c r="X234" i="261"/>
  <c r="AB54" i="144"/>
  <c r="AM74" i="274"/>
  <c r="Z53" i="274"/>
  <c r="W90" i="274"/>
  <c r="W46" i="69"/>
  <c r="W50" i="69"/>
  <c r="W54" i="69"/>
  <c r="W58" i="69"/>
  <c r="W45" i="69"/>
  <c r="W49" i="69"/>
  <c r="W53" i="69"/>
  <c r="W57" i="69"/>
  <c r="W48" i="69"/>
  <c r="W52" i="69"/>
  <c r="W56" i="69"/>
  <c r="W47" i="69"/>
  <c r="W51" i="69"/>
  <c r="W55" i="69"/>
  <c r="W59" i="69"/>
  <c r="W62" i="69"/>
  <c r="W61" i="69"/>
  <c r="W60" i="69"/>
  <c r="AB90" i="274"/>
  <c r="P132" i="274"/>
  <c r="AG112" i="274"/>
  <c r="I113" i="274"/>
  <c r="Z93" i="274"/>
  <c r="Q113" i="274"/>
  <c r="AH93" i="274"/>
  <c r="E155" i="274"/>
  <c r="V135" i="274"/>
  <c r="M155" i="274"/>
  <c r="AD135" i="274"/>
  <c r="D136" i="274"/>
  <c r="U116" i="274"/>
  <c r="C64" i="143"/>
  <c r="C56" i="143"/>
  <c r="C49" i="143"/>
  <c r="C59" i="143"/>
  <c r="C51" i="143"/>
  <c r="R134" i="274"/>
  <c r="AI114" i="274"/>
  <c r="F152" i="274"/>
  <c r="W132" i="274"/>
  <c r="N152" i="274"/>
  <c r="AE132" i="274"/>
  <c r="E154" i="274"/>
  <c r="V134" i="274"/>
  <c r="M154" i="274"/>
  <c r="AD134" i="274"/>
  <c r="D157" i="274"/>
  <c r="U137" i="274"/>
  <c r="Q117" i="274"/>
  <c r="AH97" i="274"/>
  <c r="AG246" i="274"/>
  <c r="AG249" i="274"/>
  <c r="AF231" i="274"/>
  <c r="AF233" i="274"/>
  <c r="AH246" i="274"/>
  <c r="AH249" i="274"/>
  <c r="AF246" i="274"/>
  <c r="AF249" i="274"/>
  <c r="X112" i="274"/>
  <c r="G132" i="274"/>
  <c r="AA153" i="274"/>
  <c r="J173" i="274"/>
  <c r="AA173" i="274"/>
  <c r="AI153" i="274"/>
  <c r="R173" i="274"/>
  <c r="AI173" i="274"/>
  <c r="J156" i="274"/>
  <c r="AA136" i="274"/>
  <c r="R156" i="274"/>
  <c r="AI136" i="274"/>
  <c r="W157" i="274"/>
  <c r="F177" i="274"/>
  <c r="W177" i="274"/>
  <c r="AE157" i="274"/>
  <c r="N177" i="274"/>
  <c r="AE177" i="274"/>
  <c r="E132" i="274"/>
  <c r="V112" i="274"/>
  <c r="M132" i="274"/>
  <c r="AD112" i="274"/>
  <c r="X137" i="274"/>
  <c r="G157" i="274"/>
  <c r="AF137" i="274"/>
  <c r="O157" i="274"/>
  <c r="N158" i="274"/>
  <c r="AE138" i="274"/>
  <c r="E120" i="274"/>
  <c r="V100" i="274"/>
  <c r="Z100" i="274"/>
  <c r="AD100" i="274"/>
  <c r="AM100" i="274"/>
  <c r="Y59" i="274"/>
  <c r="K141" i="274"/>
  <c r="AB121" i="274"/>
  <c r="V159" i="274"/>
  <c r="E179" i="274"/>
  <c r="V179" i="274"/>
  <c r="Z139" i="274"/>
  <c r="I159" i="274"/>
  <c r="AD139" i="274"/>
  <c r="M159" i="274"/>
  <c r="AH139" i="274"/>
  <c r="Q159" i="274"/>
  <c r="AB120" i="274"/>
  <c r="K140" i="274"/>
  <c r="E161" i="274"/>
  <c r="V141" i="274"/>
  <c r="M161" i="274"/>
  <c r="AD141" i="274"/>
  <c r="E144" i="274"/>
  <c r="V124" i="274"/>
  <c r="M144" i="274"/>
  <c r="AD124" i="274"/>
  <c r="E145" i="274"/>
  <c r="V125" i="274"/>
  <c r="M145" i="274"/>
  <c r="AD125" i="274"/>
  <c r="U120" i="274"/>
  <c r="D140" i="274"/>
  <c r="AC120" i="274"/>
  <c r="L140" i="274"/>
  <c r="D162" i="274"/>
  <c r="U142" i="274"/>
  <c r="H162" i="274"/>
  <c r="Y142" i="274"/>
  <c r="L162" i="274"/>
  <c r="AC142" i="274"/>
  <c r="P162" i="274"/>
  <c r="AG142" i="274"/>
  <c r="E163" i="274"/>
  <c r="V143" i="274"/>
  <c r="M163" i="274"/>
  <c r="AD143" i="274"/>
  <c r="F144" i="274"/>
  <c r="W124" i="274"/>
  <c r="N144" i="274"/>
  <c r="AE124" i="274"/>
  <c r="AG167" i="274"/>
  <c r="P187" i="274"/>
  <c r="AG187" i="274"/>
  <c r="AC138" i="274"/>
  <c r="L158" i="274"/>
  <c r="U141" i="274"/>
  <c r="D161" i="274"/>
  <c r="Y141" i="274"/>
  <c r="H161" i="274"/>
  <c r="AC141" i="274"/>
  <c r="L161" i="274"/>
  <c r="AG141" i="274"/>
  <c r="P161" i="274"/>
  <c r="X124" i="274"/>
  <c r="G144" i="274"/>
  <c r="AF124" i="274"/>
  <c r="O144" i="274"/>
  <c r="X125" i="274"/>
  <c r="G145" i="274"/>
  <c r="I128" i="274"/>
  <c r="Z108" i="274"/>
  <c r="X138" i="274"/>
  <c r="G158" i="274"/>
  <c r="AF138" i="274"/>
  <c r="O158" i="274"/>
  <c r="F140" i="274"/>
  <c r="W120" i="274"/>
  <c r="N140" i="274"/>
  <c r="AE120" i="274"/>
  <c r="D144" i="274"/>
  <c r="U124" i="274"/>
  <c r="L144" i="274"/>
  <c r="AC124" i="274"/>
  <c r="F166" i="274"/>
  <c r="W146" i="274"/>
  <c r="J166" i="274"/>
  <c r="AA146" i="274"/>
  <c r="N166" i="274"/>
  <c r="AE146" i="274"/>
  <c r="G148" i="274"/>
  <c r="X128" i="274"/>
  <c r="O148" i="274"/>
  <c r="AF128" i="274"/>
  <c r="G207" i="274"/>
  <c r="C207" i="274"/>
  <c r="C203" i="274"/>
  <c r="G203" i="274"/>
  <c r="C199" i="274"/>
  <c r="G199" i="274"/>
  <c r="C195" i="274"/>
  <c r="G195" i="274"/>
  <c r="U168" i="274"/>
  <c r="D188" i="274"/>
  <c r="U188" i="274"/>
  <c r="D149" i="274"/>
  <c r="U129" i="274"/>
  <c r="L149" i="274"/>
  <c r="AC129" i="274"/>
  <c r="X251" i="274"/>
  <c r="X300" i="274"/>
  <c r="W346" i="274"/>
  <c r="M346" i="274"/>
  <c r="X279" i="274"/>
  <c r="I149" i="274"/>
  <c r="Z129" i="274"/>
  <c r="Q149" i="274"/>
  <c r="AH129" i="274"/>
  <c r="Y279" i="274"/>
  <c r="Y251" i="274"/>
  <c r="Y300" i="274"/>
  <c r="X346" i="274"/>
  <c r="N346" i="274"/>
  <c r="Y283" i="274"/>
  <c r="Y255" i="274"/>
  <c r="Y304" i="274"/>
  <c r="X350" i="274"/>
  <c r="N350" i="274"/>
  <c r="E112" i="261"/>
  <c r="V92" i="261"/>
  <c r="X90" i="261"/>
  <c r="AB113" i="261"/>
  <c r="K133" i="261"/>
  <c r="Q116" i="261"/>
  <c r="AH96" i="261"/>
  <c r="X117" i="261"/>
  <c r="G137" i="261"/>
  <c r="M120" i="261"/>
  <c r="AD100" i="261"/>
  <c r="AF227" i="261"/>
  <c r="Y112" i="261"/>
  <c r="H132" i="261"/>
  <c r="AG112" i="261"/>
  <c r="P132" i="261"/>
  <c r="H134" i="261"/>
  <c r="Y114" i="261"/>
  <c r="P134" i="261"/>
  <c r="AG114" i="261"/>
  <c r="AM115" i="261"/>
  <c r="E138" i="261"/>
  <c r="V118" i="261"/>
  <c r="M138" i="261"/>
  <c r="AD118" i="261"/>
  <c r="AM119" i="261"/>
  <c r="U120" i="261"/>
  <c r="D140" i="261"/>
  <c r="AC120" i="261"/>
  <c r="L140" i="261"/>
  <c r="I134" i="261"/>
  <c r="Z114" i="261"/>
  <c r="Q134" i="261"/>
  <c r="AH114" i="261"/>
  <c r="J138" i="261"/>
  <c r="AA118" i="261"/>
  <c r="R138" i="261"/>
  <c r="AI118" i="261"/>
  <c r="K141" i="261"/>
  <c r="AB121" i="261"/>
  <c r="W110" i="261"/>
  <c r="AE110" i="261"/>
  <c r="F134" i="261"/>
  <c r="W114" i="261"/>
  <c r="N134" i="261"/>
  <c r="AE114" i="261"/>
  <c r="AB118" i="261"/>
  <c r="K138" i="261"/>
  <c r="E159" i="261"/>
  <c r="V139" i="261"/>
  <c r="I159" i="261"/>
  <c r="Z139" i="261"/>
  <c r="M159" i="261"/>
  <c r="AD139" i="261"/>
  <c r="Q159" i="261"/>
  <c r="AH139" i="261"/>
  <c r="J140" i="261"/>
  <c r="AA120" i="261"/>
  <c r="R140" i="261"/>
  <c r="AI120" i="261"/>
  <c r="I161" i="261"/>
  <c r="Z141" i="261"/>
  <c r="R162" i="261"/>
  <c r="AI142" i="261"/>
  <c r="I125" i="261"/>
  <c r="Z105" i="261"/>
  <c r="Q125" i="261"/>
  <c r="AH105" i="261"/>
  <c r="AF126" i="261"/>
  <c r="O146" i="261"/>
  <c r="I128" i="261"/>
  <c r="Z108" i="261"/>
  <c r="Q128" i="261"/>
  <c r="AH108" i="261"/>
  <c r="W227" i="261"/>
  <c r="B332" i="274"/>
  <c r="B378" i="274"/>
  <c r="C332" i="274"/>
  <c r="C378" i="274"/>
  <c r="G332" i="274"/>
  <c r="G378" i="274"/>
  <c r="T1" i="261"/>
  <c r="X110" i="261"/>
  <c r="AF110" i="261"/>
  <c r="AB114" i="261"/>
  <c r="K134" i="261"/>
  <c r="U116" i="261"/>
  <c r="D136" i="261"/>
  <c r="AC116" i="261"/>
  <c r="L136" i="261"/>
  <c r="D138" i="261"/>
  <c r="U118" i="261"/>
  <c r="L138" i="261"/>
  <c r="AC118" i="261"/>
  <c r="AE90" i="261"/>
  <c r="W230" i="261"/>
  <c r="X238" i="261"/>
  <c r="D162" i="261"/>
  <c r="U142" i="261"/>
  <c r="H162" i="261"/>
  <c r="Y142" i="261"/>
  <c r="L162" i="261"/>
  <c r="AC142" i="261"/>
  <c r="P162" i="261"/>
  <c r="AG142" i="261"/>
  <c r="AA168" i="261"/>
  <c r="J188" i="261"/>
  <c r="AA188" i="261"/>
  <c r="AI168" i="261"/>
  <c r="R188" i="261"/>
  <c r="AI188" i="261"/>
  <c r="AE67" i="149"/>
  <c r="AD46" i="149"/>
  <c r="AE46" i="149"/>
  <c r="E142" i="261"/>
  <c r="V122" i="261"/>
  <c r="Z122" i="261"/>
  <c r="AD122" i="261"/>
  <c r="AH122" i="261"/>
  <c r="AM122" i="261"/>
  <c r="M142" i="261"/>
  <c r="AB124" i="261"/>
  <c r="K144" i="261"/>
  <c r="G145" i="261"/>
  <c r="X125" i="261"/>
  <c r="O145" i="261"/>
  <c r="AF125" i="261"/>
  <c r="I166" i="261"/>
  <c r="Z146" i="261"/>
  <c r="Q166" i="261"/>
  <c r="AH146" i="261"/>
  <c r="G148" i="261"/>
  <c r="X128" i="261"/>
  <c r="O148" i="261"/>
  <c r="AF128" i="261"/>
  <c r="F149" i="261"/>
  <c r="W129" i="261"/>
  <c r="J149" i="261"/>
  <c r="AA129" i="261"/>
  <c r="N149" i="261"/>
  <c r="AE129" i="261"/>
  <c r="R149" i="261"/>
  <c r="AI129" i="261"/>
  <c r="X226" i="261"/>
  <c r="Y242" i="261"/>
  <c r="AF46" i="144"/>
  <c r="AE67" i="144"/>
  <c r="AE46" i="144"/>
  <c r="AB65" i="144"/>
  <c r="F143" i="261"/>
  <c r="W123" i="261"/>
  <c r="J143" i="261"/>
  <c r="AA123" i="261"/>
  <c r="N143" i="261"/>
  <c r="AE123" i="261"/>
  <c r="R143" i="261"/>
  <c r="AI123" i="261"/>
  <c r="R146" i="261"/>
  <c r="AI126" i="261"/>
  <c r="D181" i="261"/>
  <c r="U181" i="261"/>
  <c r="U161" i="261"/>
  <c r="H181" i="261"/>
  <c r="Y181" i="261"/>
  <c r="Y161" i="261"/>
  <c r="L181" i="261"/>
  <c r="AC181" i="261"/>
  <c r="AC161" i="261"/>
  <c r="P181" i="261"/>
  <c r="AG181" i="261"/>
  <c r="AG161" i="261"/>
  <c r="D164" i="261"/>
  <c r="U144" i="261"/>
  <c r="L164" i="261"/>
  <c r="AC144" i="261"/>
  <c r="E166" i="261"/>
  <c r="V146" i="261"/>
  <c r="M166" i="261"/>
  <c r="AD146" i="261"/>
  <c r="D147" i="261"/>
  <c r="U127" i="261"/>
  <c r="H147" i="261"/>
  <c r="Y127" i="261"/>
  <c r="L147" i="261"/>
  <c r="AC127" i="261"/>
  <c r="P147" i="261"/>
  <c r="AG127" i="261"/>
  <c r="Y236" i="261"/>
  <c r="H153" i="274"/>
  <c r="Y133" i="274"/>
  <c r="L135" i="274"/>
  <c r="AC115" i="274"/>
  <c r="AJ35" i="12"/>
  <c r="CW10" i="69"/>
  <c r="DA10" i="69"/>
  <c r="B56" i="12"/>
  <c r="AO56" i="12"/>
  <c r="AN21" i="275"/>
  <c r="AP21" i="275"/>
  <c r="BF21" i="275"/>
  <c r="D132" i="274"/>
  <c r="U112" i="274"/>
  <c r="D153" i="274"/>
  <c r="U133" i="274"/>
  <c r="L153" i="274"/>
  <c r="AC133" i="274"/>
  <c r="G134" i="274"/>
  <c r="X114" i="274"/>
  <c r="F115" i="274"/>
  <c r="W95" i="274"/>
  <c r="N115" i="274"/>
  <c r="AE95" i="274"/>
  <c r="AE110" i="274"/>
  <c r="H136" i="274"/>
  <c r="Y116" i="274"/>
  <c r="AB112" i="274"/>
  <c r="K132" i="274"/>
  <c r="H135" i="274"/>
  <c r="Y115" i="274"/>
  <c r="P135" i="274"/>
  <c r="AG115" i="274"/>
  <c r="I136" i="274"/>
  <c r="Z116" i="274"/>
  <c r="Q136" i="274"/>
  <c r="AH116" i="274"/>
  <c r="AA157" i="274"/>
  <c r="J177" i="274"/>
  <c r="AA177" i="274"/>
  <c r="Y110" i="274"/>
  <c r="AG110" i="274"/>
  <c r="X116" i="274"/>
  <c r="G136" i="274"/>
  <c r="C66" i="143"/>
  <c r="AG247" i="274"/>
  <c r="AH247" i="274"/>
  <c r="AF234" i="274"/>
  <c r="AF247" i="274"/>
  <c r="F134" i="274"/>
  <c r="W114" i="274"/>
  <c r="E117" i="274"/>
  <c r="V97" i="274"/>
  <c r="M117" i="274"/>
  <c r="AD97" i="274"/>
  <c r="AM101" i="274"/>
  <c r="Y60" i="274"/>
  <c r="AM103" i="274"/>
  <c r="Y62" i="274"/>
  <c r="X113" i="274"/>
  <c r="G133" i="274"/>
  <c r="AF113" i="274"/>
  <c r="O133" i="274"/>
  <c r="I154" i="274"/>
  <c r="Z134" i="274"/>
  <c r="Q154" i="274"/>
  <c r="AH134" i="274"/>
  <c r="AB155" i="274"/>
  <c r="K175" i="274"/>
  <c r="AB175" i="274"/>
  <c r="AG118" i="274"/>
  <c r="P138" i="274"/>
  <c r="I120" i="274"/>
  <c r="O141" i="274"/>
  <c r="AF121" i="274"/>
  <c r="G143" i="274"/>
  <c r="X123" i="274"/>
  <c r="AB123" i="274"/>
  <c r="AM123" i="274"/>
  <c r="H158" i="274"/>
  <c r="Y138" i="274"/>
  <c r="X139" i="274"/>
  <c r="G159" i="274"/>
  <c r="AB139" i="274"/>
  <c r="K159" i="274"/>
  <c r="AF139" i="274"/>
  <c r="O159" i="274"/>
  <c r="W158" i="274"/>
  <c r="F178" i="274"/>
  <c r="W178" i="274"/>
  <c r="F187" i="274"/>
  <c r="W187" i="274"/>
  <c r="W167" i="274"/>
  <c r="J187" i="274"/>
  <c r="AA187" i="274"/>
  <c r="AA167" i="274"/>
  <c r="H159" i="274"/>
  <c r="Y139" i="274"/>
  <c r="L159" i="274"/>
  <c r="AC139" i="274"/>
  <c r="R159" i="274"/>
  <c r="AI139" i="274"/>
  <c r="AM121" i="274"/>
  <c r="AF125" i="274"/>
  <c r="O145" i="274"/>
  <c r="M128" i="274"/>
  <c r="AD108" i="274"/>
  <c r="AA158" i="274"/>
  <c r="J178" i="274"/>
  <c r="AA178" i="274"/>
  <c r="V142" i="274"/>
  <c r="E162" i="274"/>
  <c r="Z142" i="274"/>
  <c r="I162" i="274"/>
  <c r="AD142" i="274"/>
  <c r="M162" i="274"/>
  <c r="AH142" i="274"/>
  <c r="Q162" i="274"/>
  <c r="E126" i="274"/>
  <c r="V106" i="274"/>
  <c r="I126" i="274"/>
  <c r="Z106" i="274"/>
  <c r="M126" i="274"/>
  <c r="AD106" i="274"/>
  <c r="Q126" i="274"/>
  <c r="AH106" i="274"/>
  <c r="W165" i="274"/>
  <c r="F185" i="274"/>
  <c r="W185" i="274"/>
  <c r="AA165" i="274"/>
  <c r="J185" i="274"/>
  <c r="AA185" i="274"/>
  <c r="AG165" i="274"/>
  <c r="P185" i="274"/>
  <c r="AG185" i="274"/>
  <c r="AB129" i="274"/>
  <c r="K149" i="274"/>
  <c r="C212" i="274"/>
  <c r="G212" i="274"/>
  <c r="C202" i="274"/>
  <c r="G202" i="274"/>
  <c r="C198" i="274"/>
  <c r="G198" i="274"/>
  <c r="B336" i="274"/>
  <c r="C336" i="274"/>
  <c r="G336" i="274"/>
  <c r="AC128" i="274"/>
  <c r="L148" i="274"/>
  <c r="AM109" i="274"/>
  <c r="Y68" i="274"/>
  <c r="G206" i="274"/>
  <c r="C206" i="274"/>
  <c r="X253" i="274"/>
  <c r="X302" i="274"/>
  <c r="W348" i="274"/>
  <c r="M348" i="274"/>
  <c r="X281" i="274"/>
  <c r="W280" i="274"/>
  <c r="W252" i="274"/>
  <c r="W301" i="274"/>
  <c r="V347" i="274"/>
  <c r="L347" i="274"/>
  <c r="W284" i="274"/>
  <c r="W256" i="274"/>
  <c r="W305" i="274"/>
  <c r="V351" i="274"/>
  <c r="L351" i="274"/>
  <c r="I112" i="261"/>
  <c r="Z92" i="261"/>
  <c r="AB90" i="261"/>
  <c r="AF113" i="261"/>
  <c r="O133" i="261"/>
  <c r="AH90" i="261"/>
  <c r="E116" i="261"/>
  <c r="V96" i="261"/>
  <c r="Z96" i="261"/>
  <c r="AM96" i="261"/>
  <c r="Y55" i="261"/>
  <c r="AB117" i="261"/>
  <c r="AF117" i="261"/>
  <c r="AM117" i="261"/>
  <c r="K137" i="261"/>
  <c r="Q120" i="261"/>
  <c r="AH100" i="261"/>
  <c r="F148" i="274"/>
  <c r="W128" i="274"/>
  <c r="N148" i="274"/>
  <c r="AE128" i="274"/>
  <c r="F149" i="274"/>
  <c r="W129" i="274"/>
  <c r="N149" i="274"/>
  <c r="AE129" i="274"/>
  <c r="T2" i="261"/>
  <c r="U110" i="261"/>
  <c r="AC110" i="261"/>
  <c r="AM72" i="261"/>
  <c r="F153" i="261"/>
  <c r="W133" i="261"/>
  <c r="J153" i="261"/>
  <c r="AA133" i="261"/>
  <c r="N153" i="261"/>
  <c r="AE133" i="261"/>
  <c r="R153" i="261"/>
  <c r="AI133" i="261"/>
  <c r="F136" i="261"/>
  <c r="W116" i="261"/>
  <c r="N136" i="261"/>
  <c r="AE116" i="261"/>
  <c r="E157" i="261"/>
  <c r="V137" i="261"/>
  <c r="M157" i="261"/>
  <c r="AD137" i="261"/>
  <c r="J132" i="261"/>
  <c r="AA112" i="261"/>
  <c r="R132" i="261"/>
  <c r="AI112" i="261"/>
  <c r="I153" i="261"/>
  <c r="Z133" i="261"/>
  <c r="Q153" i="261"/>
  <c r="AH133" i="261"/>
  <c r="E155" i="261"/>
  <c r="V135" i="261"/>
  <c r="I155" i="261"/>
  <c r="Z135" i="261"/>
  <c r="M155" i="261"/>
  <c r="AD135" i="261"/>
  <c r="Q155" i="261"/>
  <c r="AH135" i="261"/>
  <c r="K136" i="261"/>
  <c r="AB116" i="261"/>
  <c r="X139" i="261"/>
  <c r="G159" i="261"/>
  <c r="AB139" i="261"/>
  <c r="K159" i="261"/>
  <c r="AF139" i="261"/>
  <c r="O159" i="261"/>
  <c r="M161" i="261"/>
  <c r="AD141" i="261"/>
  <c r="X142" i="261"/>
  <c r="G162" i="261"/>
  <c r="AC145" i="261"/>
  <c r="L165" i="261"/>
  <c r="U148" i="261"/>
  <c r="D168" i="261"/>
  <c r="AC148" i="261"/>
  <c r="L168" i="261"/>
  <c r="W236" i="261"/>
  <c r="K132" i="261"/>
  <c r="AB112" i="261"/>
  <c r="U137" i="261"/>
  <c r="D157" i="261"/>
  <c r="Y137" i="261"/>
  <c r="H157" i="261"/>
  <c r="AC137" i="261"/>
  <c r="L157" i="261"/>
  <c r="AG137" i="261"/>
  <c r="P157" i="261"/>
  <c r="AM98" i="261"/>
  <c r="Y57" i="261"/>
  <c r="X160" i="261"/>
  <c r="G180" i="261"/>
  <c r="X180" i="261"/>
  <c r="AF160" i="261"/>
  <c r="O180" i="261"/>
  <c r="AF180" i="261"/>
  <c r="W232" i="261"/>
  <c r="X240" i="261"/>
  <c r="AM83" i="261"/>
  <c r="Z62" i="261"/>
  <c r="J164" i="261"/>
  <c r="AA144" i="261"/>
  <c r="R164" i="261"/>
  <c r="AI144" i="261"/>
  <c r="W165" i="261"/>
  <c r="F185" i="261"/>
  <c r="W185" i="261"/>
  <c r="AE165" i="261"/>
  <c r="N185" i="261"/>
  <c r="AE185" i="261"/>
  <c r="F146" i="261"/>
  <c r="W126" i="261"/>
  <c r="V169" i="261"/>
  <c r="E189" i="261"/>
  <c r="V189" i="261"/>
  <c r="Z169" i="261"/>
  <c r="I189" i="261"/>
  <c r="Z189" i="261"/>
  <c r="AD169" i="261"/>
  <c r="M189" i="261"/>
  <c r="AD189" i="261"/>
  <c r="AH169" i="261"/>
  <c r="Q189" i="261"/>
  <c r="AH189" i="261"/>
  <c r="Y227" i="261"/>
  <c r="X163" i="261"/>
  <c r="G183" i="261"/>
  <c r="X183" i="261"/>
  <c r="AB163" i="261"/>
  <c r="K183" i="261"/>
  <c r="AB183" i="261"/>
  <c r="AF163" i="261"/>
  <c r="O183" i="261"/>
  <c r="AF183" i="261"/>
  <c r="H164" i="261"/>
  <c r="Y144" i="261"/>
  <c r="P164" i="261"/>
  <c r="AG144" i="261"/>
  <c r="Y233" i="261"/>
  <c r="AF46" i="147"/>
  <c r="AE67" i="147"/>
  <c r="AE46" i="147"/>
  <c r="AB53" i="144"/>
  <c r="I144" i="261"/>
  <c r="Z124" i="261"/>
  <c r="Q144" i="261"/>
  <c r="AH124" i="261"/>
  <c r="V167" i="261"/>
  <c r="E187" i="261"/>
  <c r="V187" i="261"/>
  <c r="Z167" i="261"/>
  <c r="I187" i="261"/>
  <c r="Z187" i="261"/>
  <c r="AD167" i="261"/>
  <c r="M187" i="261"/>
  <c r="AD187" i="261"/>
  <c r="AH167" i="261"/>
  <c r="Q187" i="261"/>
  <c r="AH187" i="261"/>
  <c r="X230" i="261"/>
  <c r="AM124" i="261"/>
  <c r="AM107" i="261"/>
  <c r="Y66" i="261"/>
  <c r="AA46" i="273"/>
  <c r="AB46" i="273"/>
  <c r="AG67" i="273"/>
  <c r="AC46" i="273"/>
  <c r="AG46" i="273"/>
  <c r="AD46" i="273"/>
  <c r="C22" i="199"/>
  <c r="BI21" i="69"/>
  <c r="V12" i="70"/>
  <c r="S32" i="70"/>
  <c r="L132" i="274"/>
  <c r="AC112" i="274"/>
  <c r="P153" i="274"/>
  <c r="AG133" i="274"/>
  <c r="O134" i="274"/>
  <c r="AF114" i="274"/>
  <c r="J115" i="274"/>
  <c r="AA95" i="274"/>
  <c r="AA110" i="274"/>
  <c r="R115" i="274"/>
  <c r="AI95" i="274"/>
  <c r="AI110" i="274"/>
  <c r="P136" i="274"/>
  <c r="AG116" i="274"/>
  <c r="D135" i="274"/>
  <c r="U115" i="274"/>
  <c r="F156" i="274"/>
  <c r="W136" i="274"/>
  <c r="N156" i="274"/>
  <c r="AE136" i="274"/>
  <c r="BC46" i="69"/>
  <c r="BC50" i="69"/>
  <c r="BC54" i="69"/>
  <c r="BC58" i="69"/>
  <c r="BC45" i="69"/>
  <c r="BC49" i="69"/>
  <c r="BC53" i="69"/>
  <c r="BC57" i="69"/>
  <c r="BC48" i="69"/>
  <c r="BC52" i="69"/>
  <c r="BC56" i="69"/>
  <c r="BC47" i="69"/>
  <c r="BC51" i="69"/>
  <c r="BC55" i="69"/>
  <c r="BC59" i="69"/>
  <c r="BC62" i="69"/>
  <c r="BC61" i="69"/>
  <c r="BC60" i="69"/>
  <c r="X47" i="69"/>
  <c r="X51" i="69"/>
  <c r="X55" i="69"/>
  <c r="X46" i="69"/>
  <c r="X50" i="69"/>
  <c r="X54" i="69"/>
  <c r="X45" i="69"/>
  <c r="X49" i="69"/>
  <c r="X53" i="69"/>
  <c r="X57" i="69"/>
  <c r="X48" i="69"/>
  <c r="X52" i="69"/>
  <c r="X56" i="69"/>
  <c r="X60" i="69"/>
  <c r="X58" i="69"/>
  <c r="X59" i="69"/>
  <c r="X62" i="69"/>
  <c r="X61" i="69"/>
  <c r="AR21" i="275"/>
  <c r="AZ21" i="275"/>
  <c r="H132" i="274"/>
  <c r="Y112" i="274"/>
  <c r="E113" i="274"/>
  <c r="V93" i="274"/>
  <c r="AD93" i="274"/>
  <c r="AM93" i="274"/>
  <c r="Y52" i="274"/>
  <c r="M113" i="274"/>
  <c r="AD110" i="274"/>
  <c r="K134" i="274"/>
  <c r="AB114" i="274"/>
  <c r="I155" i="274"/>
  <c r="Z135" i="274"/>
  <c r="Q155" i="274"/>
  <c r="AH135" i="274"/>
  <c r="L136" i="274"/>
  <c r="AC116" i="274"/>
  <c r="J134" i="274"/>
  <c r="AA114" i="274"/>
  <c r="AM95" i="274"/>
  <c r="Y54" i="274"/>
  <c r="I117" i="274"/>
  <c r="Z97" i="274"/>
  <c r="Z110" i="274"/>
  <c r="I132" i="274"/>
  <c r="Z112" i="274"/>
  <c r="Q132" i="274"/>
  <c r="AH112" i="274"/>
  <c r="Y114" i="274"/>
  <c r="H134" i="274"/>
  <c r="AG114" i="274"/>
  <c r="P134" i="274"/>
  <c r="AB137" i="274"/>
  <c r="K157" i="274"/>
  <c r="V98" i="274"/>
  <c r="E118" i="274"/>
  <c r="AM92" i="274"/>
  <c r="AF112" i="274"/>
  <c r="O132" i="274"/>
  <c r="W153" i="274"/>
  <c r="F173" i="274"/>
  <c r="W173" i="274"/>
  <c r="AE153" i="274"/>
  <c r="N173" i="274"/>
  <c r="AE173" i="274"/>
  <c r="W110" i="274"/>
  <c r="E136" i="274"/>
  <c r="V116" i="274"/>
  <c r="M136" i="274"/>
  <c r="AD116" i="274"/>
  <c r="AM77" i="274"/>
  <c r="Z56" i="274"/>
  <c r="V90" i="274"/>
  <c r="J152" i="274"/>
  <c r="AA132" i="274"/>
  <c r="R152" i="274"/>
  <c r="AI132" i="274"/>
  <c r="AM94" i="274"/>
  <c r="Y53" i="274"/>
  <c r="U110" i="274"/>
  <c r="AC110" i="274"/>
  <c r="AB116" i="274"/>
  <c r="K136" i="274"/>
  <c r="H157" i="274"/>
  <c r="Y137" i="274"/>
  <c r="Q118" i="274"/>
  <c r="AH98" i="274"/>
  <c r="AH108" i="274"/>
  <c r="AH110" i="274"/>
  <c r="M120" i="274"/>
  <c r="K143" i="274"/>
  <c r="X120" i="274"/>
  <c r="G140" i="274"/>
  <c r="AF120" i="274"/>
  <c r="O140" i="274"/>
  <c r="I161" i="274"/>
  <c r="Z141" i="274"/>
  <c r="Q161" i="274"/>
  <c r="AH141" i="274"/>
  <c r="I144" i="274"/>
  <c r="Z124" i="274"/>
  <c r="Q144" i="274"/>
  <c r="AH124" i="274"/>
  <c r="I145" i="274"/>
  <c r="Z125" i="274"/>
  <c r="Q145" i="274"/>
  <c r="AH125" i="274"/>
  <c r="U159" i="274"/>
  <c r="D179" i="274"/>
  <c r="U179" i="274"/>
  <c r="Y120" i="274"/>
  <c r="H140" i="274"/>
  <c r="AG120" i="274"/>
  <c r="P140" i="274"/>
  <c r="F162" i="274"/>
  <c r="W142" i="274"/>
  <c r="J162" i="274"/>
  <c r="AA142" i="274"/>
  <c r="N162" i="274"/>
  <c r="AE142" i="274"/>
  <c r="R162" i="274"/>
  <c r="AI142" i="274"/>
  <c r="I163" i="274"/>
  <c r="Z143" i="274"/>
  <c r="Q163" i="274"/>
  <c r="AH143" i="274"/>
  <c r="J144" i="274"/>
  <c r="AA124" i="274"/>
  <c r="R144" i="274"/>
  <c r="AI124" i="274"/>
  <c r="G126" i="274"/>
  <c r="X106" i="274"/>
  <c r="X110" i="274"/>
  <c r="AB106" i="274"/>
  <c r="AB110" i="274"/>
  <c r="K126" i="274"/>
  <c r="O126" i="274"/>
  <c r="AF106" i="274"/>
  <c r="AF110" i="274"/>
  <c r="U167" i="274"/>
  <c r="D187" i="274"/>
  <c r="U187" i="274"/>
  <c r="Y167" i="274"/>
  <c r="H187" i="274"/>
  <c r="Y187" i="274"/>
  <c r="AC167" i="274"/>
  <c r="L187" i="274"/>
  <c r="AC187" i="274"/>
  <c r="D158" i="274"/>
  <c r="U138" i="274"/>
  <c r="AB124" i="274"/>
  <c r="K144" i="274"/>
  <c r="D165" i="274"/>
  <c r="U145" i="274"/>
  <c r="AB125" i="274"/>
  <c r="K145" i="274"/>
  <c r="Q128" i="274"/>
  <c r="AI158" i="274"/>
  <c r="R178" i="274"/>
  <c r="AI178" i="274"/>
  <c r="J140" i="274"/>
  <c r="AA120" i="274"/>
  <c r="R140" i="274"/>
  <c r="AI120" i="274"/>
  <c r="X142" i="274"/>
  <c r="G162" i="274"/>
  <c r="AB142" i="274"/>
  <c r="K162" i="274"/>
  <c r="AF142" i="274"/>
  <c r="O162" i="274"/>
  <c r="F163" i="274"/>
  <c r="W143" i="274"/>
  <c r="J163" i="274"/>
  <c r="AA143" i="274"/>
  <c r="N163" i="274"/>
  <c r="AE143" i="274"/>
  <c r="R163" i="274"/>
  <c r="AI143" i="274"/>
  <c r="H144" i="274"/>
  <c r="Y124" i="274"/>
  <c r="P144" i="274"/>
  <c r="AG124" i="274"/>
  <c r="K148" i="274"/>
  <c r="AB128" i="274"/>
  <c r="C208" i="274"/>
  <c r="G208" i="274"/>
  <c r="C201" i="274"/>
  <c r="G201" i="274"/>
  <c r="C197" i="274"/>
  <c r="G197" i="274"/>
  <c r="H149" i="274"/>
  <c r="Y129" i="274"/>
  <c r="P149" i="274"/>
  <c r="AG129" i="274"/>
  <c r="C338" i="274"/>
  <c r="G338" i="274"/>
  <c r="B338" i="274"/>
  <c r="X255" i="274"/>
  <c r="X304" i="274"/>
  <c r="W350" i="274"/>
  <c r="M350" i="274"/>
  <c r="X283" i="274"/>
  <c r="E149" i="274"/>
  <c r="V129" i="274"/>
  <c r="M149" i="274"/>
  <c r="AD129" i="274"/>
  <c r="Y275" i="274"/>
  <c r="Y247" i="274"/>
  <c r="Y296" i="274"/>
  <c r="X342" i="274"/>
  <c r="N342" i="274"/>
  <c r="Y281" i="274"/>
  <c r="Y253" i="274"/>
  <c r="Y302" i="274"/>
  <c r="X348" i="274"/>
  <c r="N348" i="274"/>
  <c r="W263" i="274"/>
  <c r="W312" i="274"/>
  <c r="V358" i="274"/>
  <c r="L358" i="274"/>
  <c r="W291" i="274"/>
  <c r="M112" i="261"/>
  <c r="AD92" i="261"/>
  <c r="AF90" i="261"/>
  <c r="V90" i="261"/>
  <c r="I116" i="261"/>
  <c r="O137" i="261"/>
  <c r="E120" i="261"/>
  <c r="V100" i="261"/>
  <c r="AM100" i="261"/>
  <c r="Y59" i="261"/>
  <c r="AF225" i="261"/>
  <c r="AF229" i="261"/>
  <c r="U112" i="261"/>
  <c r="D132" i="261"/>
  <c r="AC112" i="261"/>
  <c r="L132" i="261"/>
  <c r="AM113" i="261"/>
  <c r="D134" i="261"/>
  <c r="U114" i="261"/>
  <c r="L134" i="261"/>
  <c r="AC114" i="261"/>
  <c r="AM74" i="261"/>
  <c r="Z53" i="261"/>
  <c r="F155" i="261"/>
  <c r="W135" i="261"/>
  <c r="J155" i="261"/>
  <c r="AA135" i="261"/>
  <c r="N155" i="261"/>
  <c r="AE135" i="261"/>
  <c r="R155" i="261"/>
  <c r="AI135" i="261"/>
  <c r="I138" i="261"/>
  <c r="Z118" i="261"/>
  <c r="Q138" i="261"/>
  <c r="AH118" i="261"/>
  <c r="F159" i="261"/>
  <c r="W139" i="261"/>
  <c r="J159" i="261"/>
  <c r="AA139" i="261"/>
  <c r="N159" i="261"/>
  <c r="AE139" i="261"/>
  <c r="R159" i="261"/>
  <c r="AI139" i="261"/>
  <c r="Y120" i="261"/>
  <c r="H140" i="261"/>
  <c r="AG120" i="261"/>
  <c r="P140" i="261"/>
  <c r="E134" i="261"/>
  <c r="V114" i="261"/>
  <c r="M134" i="261"/>
  <c r="AD114" i="261"/>
  <c r="F138" i="261"/>
  <c r="W118" i="261"/>
  <c r="N138" i="261"/>
  <c r="AE118" i="261"/>
  <c r="G141" i="261"/>
  <c r="X121" i="261"/>
  <c r="AF121" i="261"/>
  <c r="O141" i="261"/>
  <c r="AA110" i="261"/>
  <c r="AI110" i="261"/>
  <c r="J134" i="261"/>
  <c r="AA114" i="261"/>
  <c r="R134" i="261"/>
  <c r="AI114" i="261"/>
  <c r="X135" i="261"/>
  <c r="G155" i="261"/>
  <c r="AB135" i="261"/>
  <c r="K155" i="261"/>
  <c r="AF135" i="261"/>
  <c r="O155" i="261"/>
  <c r="X118" i="261"/>
  <c r="G138" i="261"/>
  <c r="AF118" i="261"/>
  <c r="O138" i="261"/>
  <c r="F140" i="261"/>
  <c r="W120" i="261"/>
  <c r="N140" i="261"/>
  <c r="AE120" i="261"/>
  <c r="Q161" i="261"/>
  <c r="AH141" i="261"/>
  <c r="AB142" i="261"/>
  <c r="K162" i="261"/>
  <c r="E125" i="261"/>
  <c r="V105" i="261"/>
  <c r="M125" i="261"/>
  <c r="AD105" i="261"/>
  <c r="X126" i="261"/>
  <c r="G146" i="261"/>
  <c r="E128" i="261"/>
  <c r="V108" i="261"/>
  <c r="AD108" i="261"/>
  <c r="AM108" i="261"/>
  <c r="Y67" i="261"/>
  <c r="M128" i="261"/>
  <c r="W238" i="261"/>
  <c r="T3" i="261"/>
  <c r="AB110" i="261"/>
  <c r="X114" i="261"/>
  <c r="G134" i="261"/>
  <c r="AF114" i="261"/>
  <c r="O134" i="261"/>
  <c r="Y116" i="261"/>
  <c r="H136" i="261"/>
  <c r="AG116" i="261"/>
  <c r="P136" i="261"/>
  <c r="H138" i="261"/>
  <c r="Y118" i="261"/>
  <c r="P138" i="261"/>
  <c r="AG118" i="261"/>
  <c r="AM104" i="261"/>
  <c r="Y63" i="261"/>
  <c r="W226" i="261"/>
  <c r="W234" i="261"/>
  <c r="W243" i="261"/>
  <c r="F182" i="261"/>
  <c r="W182" i="261"/>
  <c r="W162" i="261"/>
  <c r="J182" i="261"/>
  <c r="AA182" i="261"/>
  <c r="AA162" i="261"/>
  <c r="N182" i="261"/>
  <c r="AE182" i="261"/>
  <c r="AE162" i="261"/>
  <c r="U165" i="261"/>
  <c r="D185" i="261"/>
  <c r="U185" i="261"/>
  <c r="W168" i="261"/>
  <c r="F188" i="261"/>
  <c r="W188" i="261"/>
  <c r="AE168" i="261"/>
  <c r="N188" i="261"/>
  <c r="AE188" i="261"/>
  <c r="Y229" i="261"/>
  <c r="I142" i="261"/>
  <c r="Q142" i="261"/>
  <c r="K145" i="261"/>
  <c r="AB125" i="261"/>
  <c r="AM106" i="261"/>
  <c r="Y65" i="261"/>
  <c r="K148" i="261"/>
  <c r="AB128" i="261"/>
  <c r="D149" i="261"/>
  <c r="U129" i="261"/>
  <c r="H149" i="261"/>
  <c r="Y129" i="261"/>
  <c r="L149" i="261"/>
  <c r="AC129" i="261"/>
  <c r="P149" i="261"/>
  <c r="AG129" i="261"/>
  <c r="Y235" i="261"/>
  <c r="AB59" i="144"/>
  <c r="AM103" i="261"/>
  <c r="Y62" i="261"/>
  <c r="H143" i="261"/>
  <c r="Y123" i="261"/>
  <c r="L143" i="261"/>
  <c r="AC123" i="261"/>
  <c r="P143" i="261"/>
  <c r="AG123" i="261"/>
  <c r="J146" i="261"/>
  <c r="AA126" i="261"/>
  <c r="F147" i="261"/>
  <c r="W127" i="261"/>
  <c r="J147" i="261"/>
  <c r="AA127" i="261"/>
  <c r="N147" i="261"/>
  <c r="AE127" i="261"/>
  <c r="R147" i="261"/>
  <c r="AI127" i="261"/>
  <c r="B195" i="261"/>
  <c r="B196" i="261"/>
  <c r="B197" i="261"/>
  <c r="B198" i="261"/>
  <c r="B199" i="261"/>
  <c r="B200" i="261"/>
  <c r="B201" i="261"/>
  <c r="B202" i="261"/>
  <c r="B203" i="261"/>
  <c r="B204" i="261"/>
  <c r="B208" i="261"/>
  <c r="B212" i="261"/>
  <c r="W228" i="261"/>
  <c r="W237" i="261"/>
  <c r="W239" i="261"/>
  <c r="W241" i="261"/>
  <c r="B207" i="261"/>
  <c r="B211" i="261"/>
  <c r="Y226" i="261"/>
  <c r="X228" i="261"/>
  <c r="W229" i="261"/>
  <c r="Y230" i="261"/>
  <c r="W231" i="261"/>
  <c r="Y232" i="261"/>
  <c r="W233" i="261"/>
  <c r="Y234" i="261"/>
  <c r="W235" i="261"/>
  <c r="X237" i="261"/>
  <c r="X239" i="261"/>
  <c r="X241" i="261"/>
  <c r="W242" i="261"/>
  <c r="Y243" i="261"/>
  <c r="B206" i="261"/>
  <c r="B210" i="261"/>
  <c r="Y228" i="261"/>
  <c r="X229" i="261"/>
  <c r="X231" i="261"/>
  <c r="X233" i="261"/>
  <c r="X235" i="261"/>
  <c r="Y237" i="261"/>
  <c r="Y239" i="261"/>
  <c r="Y241" i="261"/>
  <c r="X242" i="261"/>
  <c r="B205" i="261"/>
  <c r="B209" i="261"/>
  <c r="V386" i="261"/>
  <c r="V388" i="261"/>
  <c r="V390" i="261"/>
  <c r="V392" i="261"/>
  <c r="V394" i="261"/>
  <c r="V396" i="261"/>
  <c r="V398" i="261"/>
  <c r="V400" i="261"/>
  <c r="V402" i="261"/>
  <c r="W386" i="261"/>
  <c r="W388" i="261"/>
  <c r="W390" i="261"/>
  <c r="W392" i="261"/>
  <c r="W394" i="261"/>
  <c r="W396" i="261"/>
  <c r="W398" i="261"/>
  <c r="W400" i="261"/>
  <c r="W402" i="261"/>
  <c r="V385" i="261"/>
  <c r="V387" i="261"/>
  <c r="V389" i="261"/>
  <c r="V391" i="261"/>
  <c r="V393" i="261"/>
  <c r="V395" i="261"/>
  <c r="V397" i="261"/>
  <c r="V399" i="261"/>
  <c r="V401" i="261"/>
  <c r="W385" i="261"/>
  <c r="W387" i="261"/>
  <c r="W389" i="261"/>
  <c r="W391" i="261"/>
  <c r="W393" i="261"/>
  <c r="W395" i="261"/>
  <c r="W397" i="261"/>
  <c r="W399" i="261"/>
  <c r="W401" i="261"/>
  <c r="X243" i="261"/>
  <c r="AB50" i="144"/>
  <c r="E51" i="273"/>
  <c r="C51" i="273"/>
  <c r="E53" i="273"/>
  <c r="C53" i="273"/>
  <c r="E55" i="273"/>
  <c r="C55" i="273"/>
  <c r="E57" i="273"/>
  <c r="C57" i="273"/>
  <c r="E59" i="273"/>
  <c r="C59" i="273"/>
  <c r="E61" i="273"/>
  <c r="C61" i="273"/>
  <c r="E63" i="273"/>
  <c r="C63" i="273"/>
  <c r="E65" i="273"/>
  <c r="C65" i="273"/>
  <c r="E49" i="273"/>
  <c r="C49" i="273"/>
  <c r="E50" i="273"/>
  <c r="C50" i="273"/>
  <c r="E52" i="273"/>
  <c r="C52" i="273"/>
  <c r="E54" i="273"/>
  <c r="C54" i="273"/>
  <c r="E56" i="273"/>
  <c r="C56" i="273"/>
  <c r="E58" i="273"/>
  <c r="C58" i="273"/>
  <c r="E60" i="273"/>
  <c r="C60" i="273"/>
  <c r="E62" i="273"/>
  <c r="C62" i="273"/>
  <c r="E64" i="273"/>
  <c r="C64" i="273"/>
  <c r="E66" i="273"/>
  <c r="C66" i="273"/>
  <c r="AB64" i="273"/>
  <c r="CU45" i="69"/>
  <c r="DB45" i="69"/>
  <c r="CX45" i="69"/>
  <c r="S102" i="69"/>
  <c r="M38" i="70"/>
  <c r="N38" i="70"/>
  <c r="BN88" i="69"/>
  <c r="G24" i="70"/>
  <c r="H24" i="70"/>
  <c r="BN93" i="69"/>
  <c r="G29" i="70"/>
  <c r="H29" i="70"/>
  <c r="S97" i="69"/>
  <c r="M33" i="70"/>
  <c r="N33" i="70"/>
  <c r="Z99" i="69"/>
  <c r="D16" i="70"/>
  <c r="E16" i="70"/>
  <c r="BH92" i="69"/>
  <c r="A28" i="70"/>
  <c r="B28" i="70"/>
  <c r="Y98" i="69"/>
  <c r="A15" i="70"/>
  <c r="B15" i="70"/>
  <c r="Y99" i="69"/>
  <c r="A16" i="70"/>
  <c r="B16" i="70"/>
  <c r="Y95" i="69"/>
  <c r="A12" i="70"/>
  <c r="B12" i="70"/>
  <c r="S89" i="69"/>
  <c r="M25" i="70"/>
  <c r="N25" i="70"/>
  <c r="AB52" i="146"/>
  <c r="S90" i="69"/>
  <c r="M26" i="70"/>
  <c r="N26" i="70"/>
  <c r="S98" i="69"/>
  <c r="M34" i="70"/>
  <c r="N34" i="70"/>
  <c r="BN91" i="69"/>
  <c r="G27" i="70"/>
  <c r="H27" i="70"/>
  <c r="BN87" i="69"/>
  <c r="G23" i="70"/>
  <c r="H23" i="70"/>
  <c r="B5" i="70"/>
  <c r="Y88" i="69"/>
  <c r="A5" i="70"/>
  <c r="S87" i="69"/>
  <c r="M23" i="70"/>
  <c r="N23" i="70"/>
  <c r="Z102" i="69"/>
  <c r="D19" i="70"/>
  <c r="E19" i="70"/>
  <c r="Z100" i="69"/>
  <c r="D17" i="70"/>
  <c r="E17" i="70"/>
  <c r="BH96" i="69"/>
  <c r="A32" i="70"/>
  <c r="B32" i="70"/>
  <c r="Y102" i="69"/>
  <c r="A19" i="70"/>
  <c r="B19" i="70"/>
  <c r="Y92" i="69"/>
  <c r="A9" i="70"/>
  <c r="B9" i="70"/>
  <c r="Y96" i="69"/>
  <c r="A13" i="70"/>
  <c r="B13" i="70"/>
  <c r="AB54" i="143"/>
  <c r="S95" i="69"/>
  <c r="M31" i="70"/>
  <c r="N31" i="70"/>
  <c r="S93" i="69"/>
  <c r="M29" i="70"/>
  <c r="N29" i="70"/>
  <c r="BN90" i="69"/>
  <c r="G26" i="70"/>
  <c r="H26" i="70"/>
  <c r="S96" i="69"/>
  <c r="M32" i="70"/>
  <c r="N32" i="70"/>
  <c r="Z98" i="69"/>
  <c r="D15" i="70"/>
  <c r="E15" i="70"/>
  <c r="Z97" i="69"/>
  <c r="D14" i="70"/>
  <c r="E14" i="70"/>
  <c r="BH88" i="69"/>
  <c r="A24" i="70"/>
  <c r="B24" i="70"/>
  <c r="Y101" i="69"/>
  <c r="A18" i="70"/>
  <c r="B18" i="70"/>
  <c r="Y90" i="69"/>
  <c r="A7" i="70"/>
  <c r="B7" i="70"/>
  <c r="Y93" i="69"/>
  <c r="A10" i="70"/>
  <c r="B10" i="70"/>
  <c r="S88" i="69"/>
  <c r="M24" i="70"/>
  <c r="N24" i="70"/>
  <c r="S91" i="69"/>
  <c r="M27" i="70"/>
  <c r="N27" i="70"/>
  <c r="S100" i="69"/>
  <c r="M36" i="70"/>
  <c r="N36" i="70"/>
  <c r="BN89" i="69"/>
  <c r="G25" i="70"/>
  <c r="H25" i="70"/>
  <c r="BN92" i="69"/>
  <c r="G28" i="70"/>
  <c r="H28" i="70"/>
  <c r="Z101" i="69"/>
  <c r="D18" i="70"/>
  <c r="E18" i="70"/>
  <c r="BH94" i="69"/>
  <c r="A30" i="70"/>
  <c r="B30" i="70"/>
  <c r="Y100" i="69"/>
  <c r="A17" i="70"/>
  <c r="B17" i="70"/>
  <c r="Y94" i="69"/>
  <c r="A11" i="70"/>
  <c r="B11" i="70"/>
  <c r="Y86" i="69"/>
  <c r="A3" i="70"/>
  <c r="B3" i="70"/>
  <c r="Y97" i="69"/>
  <c r="A14" i="70"/>
  <c r="B14" i="70"/>
  <c r="S94" i="69"/>
  <c r="M30" i="70"/>
  <c r="N30" i="70"/>
  <c r="AB52" i="143"/>
  <c r="AB63" i="143"/>
  <c r="AB50" i="143"/>
  <c r="AB55" i="143"/>
  <c r="AB65" i="143"/>
  <c r="AB60" i="143"/>
  <c r="AB57" i="147"/>
  <c r="X51" i="273"/>
  <c r="Y51" i="273"/>
  <c r="C20" i="199"/>
  <c r="BH21" i="69"/>
  <c r="V11" i="70"/>
  <c r="S31" i="70"/>
  <c r="AE46" i="273"/>
  <c r="AE67" i="273"/>
  <c r="M3" i="143"/>
  <c r="M3" i="273"/>
  <c r="M3" i="12"/>
  <c r="G110" i="69"/>
  <c r="K38" i="70"/>
  <c r="BK102" i="69"/>
  <c r="J38" i="70"/>
  <c r="K30" i="70"/>
  <c r="BK94" i="69"/>
  <c r="J30" i="70"/>
  <c r="BK97" i="69"/>
  <c r="J33" i="70"/>
  <c r="K33" i="70"/>
  <c r="BK89" i="69"/>
  <c r="J25" i="70"/>
  <c r="K25" i="70"/>
  <c r="W49" i="70"/>
  <c r="CZ93" i="69"/>
  <c r="V49" i="70"/>
  <c r="CZ101" i="69"/>
  <c r="V57" i="70"/>
  <c r="W57" i="70"/>
  <c r="W54" i="70"/>
  <c r="CZ98" i="69"/>
  <c r="V54" i="70"/>
  <c r="CZ90" i="69"/>
  <c r="V46" i="70"/>
  <c r="W46" i="70"/>
  <c r="AB50" i="149"/>
  <c r="M2" i="12"/>
  <c r="G109" i="69"/>
  <c r="M2" i="273"/>
  <c r="M2" i="143"/>
  <c r="S33" i="70"/>
  <c r="C24" i="199"/>
  <c r="BK21" i="69"/>
  <c r="V20" i="70"/>
  <c r="S38" i="70"/>
  <c r="K36" i="70"/>
  <c r="BK100" i="69"/>
  <c r="J36" i="70"/>
  <c r="K28" i="70"/>
  <c r="BK92" i="69"/>
  <c r="J28" i="70"/>
  <c r="BK103" i="69"/>
  <c r="J39" i="70"/>
  <c r="K39" i="70"/>
  <c r="BK95" i="69"/>
  <c r="J31" i="70"/>
  <c r="K31" i="70"/>
  <c r="BK87" i="69"/>
  <c r="J23" i="70"/>
  <c r="K23" i="70"/>
  <c r="J3" i="273"/>
  <c r="J3" i="143"/>
  <c r="J3" i="12"/>
  <c r="D110" i="69"/>
  <c r="V8" i="70"/>
  <c r="X37" i="70"/>
  <c r="CZ99" i="69"/>
  <c r="V55" i="70"/>
  <c r="W55" i="70"/>
  <c r="CZ89" i="69"/>
  <c r="V45" i="70"/>
  <c r="W45" i="70"/>
  <c r="W51" i="70"/>
  <c r="CZ95" i="69"/>
  <c r="V51" i="70"/>
  <c r="CZ96" i="69"/>
  <c r="V52" i="70"/>
  <c r="W52" i="70"/>
  <c r="CZ88" i="69"/>
  <c r="V44" i="70"/>
  <c r="W44" i="70"/>
  <c r="AB50" i="147"/>
  <c r="AB66" i="149"/>
  <c r="J2" i="273"/>
  <c r="J2" i="143"/>
  <c r="J2" i="12"/>
  <c r="D109" i="69"/>
  <c r="S8" i="70"/>
  <c r="Y50" i="273"/>
  <c r="X50" i="273"/>
  <c r="K34" i="70"/>
  <c r="BK98" i="69"/>
  <c r="J34" i="70"/>
  <c r="BK90" i="69"/>
  <c r="J26" i="70"/>
  <c r="K26" i="70"/>
  <c r="BK101" i="69"/>
  <c r="J37" i="70"/>
  <c r="K37" i="70"/>
  <c r="BK93" i="69"/>
  <c r="J29" i="70"/>
  <c r="K29" i="70"/>
  <c r="CZ91" i="69"/>
  <c r="V47" i="70"/>
  <c r="W47" i="70"/>
  <c r="W58" i="70"/>
  <c r="CZ102" i="69"/>
  <c r="V58" i="70"/>
  <c r="CZ94" i="69"/>
  <c r="V50" i="70"/>
  <c r="W50" i="70"/>
  <c r="CZ86" i="69"/>
  <c r="V42" i="70"/>
  <c r="W42" i="70"/>
  <c r="AB66" i="143"/>
  <c r="BK96" i="69"/>
  <c r="J32" i="70"/>
  <c r="K32" i="70"/>
  <c r="BK88" i="69"/>
  <c r="J24" i="70"/>
  <c r="K24" i="70"/>
  <c r="BK99" i="69"/>
  <c r="J35" i="70"/>
  <c r="K35" i="70"/>
  <c r="BK91" i="69"/>
  <c r="J27" i="70"/>
  <c r="K27" i="70"/>
  <c r="W53" i="70"/>
  <c r="CZ97" i="69"/>
  <c r="V53" i="70"/>
  <c r="W43" i="70"/>
  <c r="CZ87" i="69"/>
  <c r="V43" i="70"/>
  <c r="W56" i="70"/>
  <c r="CZ100" i="69"/>
  <c r="V56" i="70"/>
  <c r="CZ92" i="69"/>
  <c r="V48" i="70"/>
  <c r="W48" i="70"/>
  <c r="J4" i="143"/>
  <c r="J4" i="273"/>
  <c r="J4" i="12"/>
  <c r="D111" i="69"/>
  <c r="U8" i="70"/>
  <c r="X38" i="70"/>
  <c r="N54" i="143"/>
  <c r="AM54" i="273"/>
  <c r="N57" i="143"/>
  <c r="AM57" i="273"/>
  <c r="N57" i="273"/>
  <c r="AB57" i="143"/>
  <c r="AB61" i="143"/>
  <c r="AB51" i="148"/>
  <c r="BF97" i="69"/>
  <c r="G52" i="70"/>
  <c r="H52" i="70"/>
  <c r="BF94" i="69"/>
  <c r="G49" i="70"/>
  <c r="H49" i="70"/>
  <c r="BF99" i="69"/>
  <c r="G54" i="70"/>
  <c r="H54" i="70"/>
  <c r="BF103" i="69"/>
  <c r="G58" i="70"/>
  <c r="H58" i="70"/>
  <c r="BF88" i="69"/>
  <c r="G43" i="70"/>
  <c r="H43" i="70"/>
  <c r="DF98" i="69"/>
  <c r="J72" i="70"/>
  <c r="K72" i="70"/>
  <c r="DF102" i="69"/>
  <c r="J76" i="70"/>
  <c r="K76" i="70"/>
  <c r="DF87" i="69"/>
  <c r="J61" i="70"/>
  <c r="K61" i="70"/>
  <c r="DF92" i="69"/>
  <c r="J66" i="70"/>
  <c r="K66" i="70"/>
  <c r="BB90" i="69"/>
  <c r="P45" i="70"/>
  <c r="Q45" i="70"/>
  <c r="BB95" i="69"/>
  <c r="P50" i="70"/>
  <c r="Q50" i="70"/>
  <c r="BB100" i="69"/>
  <c r="P55" i="70"/>
  <c r="Q55" i="70"/>
  <c r="BB101" i="69"/>
  <c r="P56" i="70"/>
  <c r="Q56" i="70"/>
  <c r="O68" i="145"/>
  <c r="O69" i="145"/>
  <c r="BV66" i="69"/>
  <c r="BV86" i="69"/>
  <c r="BV70" i="69"/>
  <c r="BV90" i="69"/>
  <c r="BV74" i="69"/>
  <c r="BV94" i="69"/>
  <c r="BV78" i="69"/>
  <c r="BV98" i="69"/>
  <c r="BV69" i="69"/>
  <c r="BV89" i="69"/>
  <c r="BV73" i="69"/>
  <c r="BV93" i="69"/>
  <c r="BV77" i="69"/>
  <c r="BV97" i="69"/>
  <c r="BV81" i="69"/>
  <c r="BV101" i="69"/>
  <c r="BV68" i="69"/>
  <c r="BV88" i="69"/>
  <c r="BV72" i="69"/>
  <c r="BV92" i="69"/>
  <c r="BV76" i="69"/>
  <c r="BV96" i="69"/>
  <c r="BV80" i="69"/>
  <c r="BV100" i="69"/>
  <c r="BV83" i="69"/>
  <c r="BV103" i="69"/>
  <c r="BV67" i="69"/>
  <c r="BV87" i="69"/>
  <c r="BV71" i="69"/>
  <c r="BV91" i="69"/>
  <c r="BV75" i="69"/>
  <c r="BV95" i="69"/>
  <c r="BV79" i="69"/>
  <c r="BV99" i="69"/>
  <c r="BV82" i="69"/>
  <c r="BV102" i="69"/>
  <c r="N55" i="143"/>
  <c r="N55" i="273"/>
  <c r="AM55" i="273"/>
  <c r="S19" i="70"/>
  <c r="V37" i="70"/>
  <c r="S16" i="70"/>
  <c r="AB51" i="147"/>
  <c r="AB63" i="149"/>
  <c r="AB49" i="149"/>
  <c r="AB59" i="149"/>
  <c r="AB55" i="149"/>
  <c r="AB51" i="149"/>
  <c r="AB53" i="149"/>
  <c r="AB62" i="148"/>
  <c r="N62" i="143"/>
  <c r="N62" i="273"/>
  <c r="CV66" i="69"/>
  <c r="CV86" i="69"/>
  <c r="CV70" i="69"/>
  <c r="CV90" i="69"/>
  <c r="CV74" i="69"/>
  <c r="CV94" i="69"/>
  <c r="CV78" i="69"/>
  <c r="CV98" i="69"/>
  <c r="CV69" i="69"/>
  <c r="CV89" i="69"/>
  <c r="CV73" i="69"/>
  <c r="CV93" i="69"/>
  <c r="CV77" i="69"/>
  <c r="CV97" i="69"/>
  <c r="CV81" i="69"/>
  <c r="CV101" i="69"/>
  <c r="CV68" i="69"/>
  <c r="CV88" i="69"/>
  <c r="CV72" i="69"/>
  <c r="CV92" i="69"/>
  <c r="CV76" i="69"/>
  <c r="CV96" i="69"/>
  <c r="CV80" i="69"/>
  <c r="CV100" i="69"/>
  <c r="CV83" i="69"/>
  <c r="CV103" i="69"/>
  <c r="CV67" i="69"/>
  <c r="CV87" i="69"/>
  <c r="CV71" i="69"/>
  <c r="CV91" i="69"/>
  <c r="CV75" i="69"/>
  <c r="CV95" i="69"/>
  <c r="CV79" i="69"/>
  <c r="CV99" i="69"/>
  <c r="CV82" i="69"/>
  <c r="CV102" i="69"/>
  <c r="AB58" i="147"/>
  <c r="CE21" i="275"/>
  <c r="CL8" i="275"/>
  <c r="N50" i="143"/>
  <c r="N66" i="143"/>
  <c r="AM66" i="273"/>
  <c r="N66" i="273"/>
  <c r="V30" i="70"/>
  <c r="V69" i="70"/>
  <c r="N59" i="143"/>
  <c r="AM59" i="273"/>
  <c r="O61" i="143"/>
  <c r="O61" i="273"/>
  <c r="AB62" i="149"/>
  <c r="AB57" i="148"/>
  <c r="AB60" i="148"/>
  <c r="AB49" i="148"/>
  <c r="AB56" i="148"/>
  <c r="AB59" i="148"/>
  <c r="AB55" i="148"/>
  <c r="AF92" i="69"/>
  <c r="M9" i="70"/>
  <c r="N9" i="70"/>
  <c r="AF93" i="69"/>
  <c r="M10" i="70"/>
  <c r="N10" i="70"/>
  <c r="AF90" i="69"/>
  <c r="M7" i="70"/>
  <c r="N7" i="70"/>
  <c r="AF95" i="69"/>
  <c r="M12" i="70"/>
  <c r="N12" i="70"/>
  <c r="AB53" i="147"/>
  <c r="AB57" i="149"/>
  <c r="BF93" i="69"/>
  <c r="G48" i="70"/>
  <c r="H48" i="70"/>
  <c r="BF90" i="69"/>
  <c r="G45" i="70"/>
  <c r="H45" i="70"/>
  <c r="BF95" i="69"/>
  <c r="G50" i="70"/>
  <c r="H50" i="70"/>
  <c r="BF100" i="69"/>
  <c r="G55" i="70"/>
  <c r="H55" i="70"/>
  <c r="DF97" i="69"/>
  <c r="J71" i="70"/>
  <c r="K71" i="70"/>
  <c r="DF94" i="69"/>
  <c r="J68" i="70"/>
  <c r="K68" i="70"/>
  <c r="DF99" i="69"/>
  <c r="J73" i="70"/>
  <c r="K73" i="70"/>
  <c r="DF103" i="69"/>
  <c r="J77" i="70"/>
  <c r="K77" i="70"/>
  <c r="DF88" i="69"/>
  <c r="J62" i="70"/>
  <c r="K62" i="70"/>
  <c r="BB91" i="69"/>
  <c r="P46" i="70"/>
  <c r="Q46" i="70"/>
  <c r="BB96" i="69"/>
  <c r="P51" i="70"/>
  <c r="Q51" i="70"/>
  <c r="BB97" i="69"/>
  <c r="P52" i="70"/>
  <c r="Q52" i="70"/>
  <c r="CK12" i="275"/>
  <c r="CD21" i="275"/>
  <c r="AC68" i="69"/>
  <c r="AC72" i="69"/>
  <c r="AC76" i="69"/>
  <c r="AC80" i="69"/>
  <c r="AC83" i="69"/>
  <c r="AC67" i="69"/>
  <c r="AC71" i="69"/>
  <c r="AC75" i="69"/>
  <c r="AC79" i="69"/>
  <c r="AC82" i="69"/>
  <c r="AC66" i="69"/>
  <c r="AC70" i="69"/>
  <c r="AC74" i="69"/>
  <c r="AC78" i="69"/>
  <c r="AC69" i="69"/>
  <c r="AC73" i="69"/>
  <c r="AC77" i="69"/>
  <c r="AC81" i="69"/>
  <c r="O51" i="143"/>
  <c r="O51" i="273"/>
  <c r="W72" i="70"/>
  <c r="S35" i="70"/>
  <c r="O60" i="143"/>
  <c r="O60" i="273"/>
  <c r="AB52" i="147"/>
  <c r="AB60" i="149"/>
  <c r="AB50" i="148"/>
  <c r="N52" i="143"/>
  <c r="N52" i="273"/>
  <c r="BR67" i="69"/>
  <c r="BR87" i="69"/>
  <c r="BR71" i="69"/>
  <c r="BR91" i="69"/>
  <c r="BR75" i="69"/>
  <c r="BR95" i="69"/>
  <c r="BR79" i="69"/>
  <c r="BR99" i="69"/>
  <c r="BR82" i="69"/>
  <c r="BR102" i="69"/>
  <c r="BR66" i="69"/>
  <c r="BR86" i="69"/>
  <c r="BR70" i="69"/>
  <c r="BR90" i="69"/>
  <c r="BR74" i="69"/>
  <c r="BR94" i="69"/>
  <c r="BR78" i="69"/>
  <c r="BR98" i="69"/>
  <c r="BR69" i="69"/>
  <c r="BR89" i="69"/>
  <c r="BR73" i="69"/>
  <c r="BR93" i="69"/>
  <c r="BR77" i="69"/>
  <c r="BR97" i="69"/>
  <c r="BR81" i="69"/>
  <c r="BR101" i="69"/>
  <c r="BR68" i="69"/>
  <c r="BR88" i="69"/>
  <c r="BR72" i="69"/>
  <c r="BR92" i="69"/>
  <c r="BR76" i="69"/>
  <c r="BR96" i="69"/>
  <c r="BR80" i="69"/>
  <c r="BR100" i="69"/>
  <c r="BR83" i="69"/>
  <c r="BR103" i="69"/>
  <c r="S34" i="70"/>
  <c r="W71" i="70"/>
  <c r="O64" i="143"/>
  <c r="O64" i="273"/>
  <c r="AC72" i="12"/>
  <c r="Y63" i="70"/>
  <c r="AB72" i="12"/>
  <c r="X63" i="70"/>
  <c r="AD72" i="12"/>
  <c r="Z63" i="70"/>
  <c r="AB58" i="149"/>
  <c r="AB58" i="148"/>
  <c r="N51" i="143"/>
  <c r="O53" i="143"/>
  <c r="O53" i="273"/>
  <c r="N64" i="143"/>
  <c r="N64" i="273"/>
  <c r="AM64" i="273"/>
  <c r="AB59" i="147"/>
  <c r="AB52" i="149"/>
  <c r="AF88" i="69"/>
  <c r="M5" i="70"/>
  <c r="N5" i="70"/>
  <c r="AF89" i="69"/>
  <c r="M6" i="70"/>
  <c r="N6" i="70"/>
  <c r="AF86" i="69"/>
  <c r="M3" i="70"/>
  <c r="N3" i="70"/>
  <c r="AF91" i="69"/>
  <c r="M8" i="70"/>
  <c r="N8" i="70"/>
  <c r="V72" i="70"/>
  <c r="V35" i="70"/>
  <c r="N65" i="143"/>
  <c r="AM65" i="273"/>
  <c r="AB65" i="149"/>
  <c r="AB61" i="149"/>
  <c r="AB61" i="148"/>
  <c r="AB66" i="147"/>
  <c r="AB56" i="149"/>
  <c r="BF89" i="69"/>
  <c r="G44" i="70"/>
  <c r="H44" i="70"/>
  <c r="BF91" i="69"/>
  <c r="G46" i="70"/>
  <c r="H46" i="70"/>
  <c r="BF96" i="69"/>
  <c r="G51" i="70"/>
  <c r="H51" i="70"/>
  <c r="DF93" i="69"/>
  <c r="J67" i="70"/>
  <c r="K67" i="70"/>
  <c r="DF90" i="69"/>
  <c r="J64" i="70"/>
  <c r="K64" i="70"/>
  <c r="DF95" i="69"/>
  <c r="J69" i="70"/>
  <c r="K69" i="70"/>
  <c r="DF100" i="69"/>
  <c r="J74" i="70"/>
  <c r="K74" i="70"/>
  <c r="O69" i="149"/>
  <c r="O68" i="149"/>
  <c r="BB98" i="69"/>
  <c r="P53" i="70"/>
  <c r="Q53" i="70"/>
  <c r="BB102" i="69"/>
  <c r="P57" i="70"/>
  <c r="Q57" i="70"/>
  <c r="BB87" i="69"/>
  <c r="P42" i="70"/>
  <c r="Q42" i="70"/>
  <c r="BB92" i="69"/>
  <c r="P47" i="70"/>
  <c r="Q47" i="70"/>
  <c r="BB93" i="69"/>
  <c r="P48" i="70"/>
  <c r="Q48" i="70"/>
  <c r="N58" i="143"/>
  <c r="N58" i="273"/>
  <c r="AM58" i="273"/>
  <c r="V33" i="70"/>
  <c r="V70" i="70"/>
  <c r="AB54" i="147"/>
  <c r="O69" i="147"/>
  <c r="O68" i="147"/>
  <c r="O56" i="143"/>
  <c r="O56" i="273"/>
  <c r="W69" i="70"/>
  <c r="S30" i="70"/>
  <c r="N60" i="143"/>
  <c r="AM60" i="273"/>
  <c r="N60" i="273"/>
  <c r="AB55" i="147"/>
  <c r="AB64" i="149"/>
  <c r="AB53" i="148"/>
  <c r="AB63" i="148"/>
  <c r="O50" i="143"/>
  <c r="O50" i="273"/>
  <c r="AB64" i="147"/>
  <c r="AB54" i="148"/>
  <c r="AF100" i="69"/>
  <c r="M17" i="70"/>
  <c r="N17" i="70"/>
  <c r="AF101" i="69"/>
  <c r="M18" i="70"/>
  <c r="N18" i="70"/>
  <c r="AF98" i="69"/>
  <c r="M15" i="70"/>
  <c r="N15" i="70"/>
  <c r="AF102" i="69"/>
  <c r="M19" i="70"/>
  <c r="N19" i="70"/>
  <c r="AF87" i="69"/>
  <c r="M4" i="70"/>
  <c r="N4" i="70"/>
  <c r="N53" i="143"/>
  <c r="N53" i="273"/>
  <c r="BD21" i="69"/>
  <c r="AI46" i="12"/>
  <c r="AB56" i="273"/>
  <c r="AB49" i="147"/>
  <c r="AB52" i="148"/>
  <c r="O69" i="148"/>
  <c r="O68" i="148"/>
  <c r="BF101" i="69"/>
  <c r="G56" i="70"/>
  <c r="H56" i="70"/>
  <c r="BF98" i="69"/>
  <c r="G53" i="70"/>
  <c r="H53" i="70"/>
  <c r="BF102" i="69"/>
  <c r="G57" i="70"/>
  <c r="H57" i="70"/>
  <c r="BF87" i="69"/>
  <c r="G42" i="70"/>
  <c r="H42" i="70"/>
  <c r="BF92" i="69"/>
  <c r="G47" i="70"/>
  <c r="H47" i="70"/>
  <c r="DF89" i="69"/>
  <c r="J63" i="70"/>
  <c r="K63" i="70"/>
  <c r="DF91" i="69"/>
  <c r="J65" i="70"/>
  <c r="K65" i="70"/>
  <c r="DF96" i="69"/>
  <c r="J70" i="70"/>
  <c r="K70" i="70"/>
  <c r="CO4" i="275"/>
  <c r="CH21" i="275"/>
  <c r="BB94" i="69"/>
  <c r="P49" i="70"/>
  <c r="Q49" i="70"/>
  <c r="BB99" i="69"/>
  <c r="P54" i="70"/>
  <c r="Q54" i="70"/>
  <c r="BB103" i="69"/>
  <c r="P58" i="70"/>
  <c r="Q58" i="70"/>
  <c r="BB88" i="69"/>
  <c r="P43" i="70"/>
  <c r="Q43" i="70"/>
  <c r="BB89" i="69"/>
  <c r="P44" i="70"/>
  <c r="Q44" i="70"/>
  <c r="D22" i="199"/>
  <c r="Z21" i="69"/>
  <c r="S12" i="70"/>
  <c r="V32" i="70"/>
  <c r="D24" i="199"/>
  <c r="AC21" i="69"/>
  <c r="S20" i="70"/>
  <c r="V38" i="70"/>
  <c r="AB54" i="149"/>
  <c r="AB65" i="148"/>
  <c r="CM3" i="275"/>
  <c r="CM21" i="275"/>
  <c r="CF21" i="275"/>
  <c r="O55" i="143"/>
  <c r="O55" i="273"/>
  <c r="O57" i="143"/>
  <c r="O57" i="273"/>
  <c r="N61" i="143"/>
  <c r="AB56" i="147"/>
  <c r="O68" i="146"/>
  <c r="O69" i="146"/>
  <c r="N56" i="143"/>
  <c r="AM56" i="273"/>
  <c r="N56" i="273"/>
  <c r="O59" i="143"/>
  <c r="O59" i="273"/>
  <c r="D20" i="199"/>
  <c r="Y21" i="69"/>
  <c r="S11" i="70"/>
  <c r="V31" i="70"/>
  <c r="V36" i="70"/>
  <c r="V73" i="70"/>
  <c r="AB62" i="147"/>
  <c r="AB64" i="148"/>
  <c r="AB60" i="147"/>
  <c r="AF96" i="69"/>
  <c r="M13" i="70"/>
  <c r="N13" i="70"/>
  <c r="AF97" i="69"/>
  <c r="M14" i="70"/>
  <c r="N14" i="70"/>
  <c r="AF94" i="69"/>
  <c r="M11" i="70"/>
  <c r="N11" i="70"/>
  <c r="AF99" i="69"/>
  <c r="M16" i="70"/>
  <c r="N16" i="70"/>
  <c r="O63" i="143"/>
  <c r="O63" i="273"/>
  <c r="S36" i="70"/>
  <c r="W73" i="70"/>
  <c r="N63" i="143"/>
  <c r="N63" i="273"/>
  <c r="AB65" i="147"/>
  <c r="AB61" i="147"/>
  <c r="AA61" i="261"/>
  <c r="AN122" i="261"/>
  <c r="AP122" i="261"/>
  <c r="AO122" i="261"/>
  <c r="AA58" i="274"/>
  <c r="AN119" i="274"/>
  <c r="AP119" i="274"/>
  <c r="AA56" i="261"/>
  <c r="AN117" i="261"/>
  <c r="AP117" i="261"/>
  <c r="AA62" i="274"/>
  <c r="AN123" i="274"/>
  <c r="AP123" i="274"/>
  <c r="AB49" i="273"/>
  <c r="AB59" i="273"/>
  <c r="AB51" i="273"/>
  <c r="X263" i="261"/>
  <c r="X312" i="261"/>
  <c r="AA358" i="261"/>
  <c r="Q358" i="261"/>
  <c r="X291" i="261"/>
  <c r="X284" i="261"/>
  <c r="X256" i="261"/>
  <c r="X305" i="261"/>
  <c r="AA351" i="261"/>
  <c r="Q351" i="261"/>
  <c r="Y249" i="261"/>
  <c r="Y298" i="261"/>
  <c r="AB344" i="261"/>
  <c r="R344" i="261"/>
  <c r="Y277" i="261"/>
  <c r="W263" i="261"/>
  <c r="W312" i="261"/>
  <c r="Z358" i="261"/>
  <c r="P358" i="261"/>
  <c r="W291" i="261"/>
  <c r="W256" i="261"/>
  <c r="W305" i="261"/>
  <c r="Z351" i="261"/>
  <c r="P351" i="261"/>
  <c r="W284" i="261"/>
  <c r="W252" i="261"/>
  <c r="W301" i="261"/>
  <c r="Z347" i="261"/>
  <c r="P347" i="261"/>
  <c r="W280" i="261"/>
  <c r="Y247" i="261"/>
  <c r="Y296" i="261"/>
  <c r="AB342" i="261"/>
  <c r="R342" i="261"/>
  <c r="Y275" i="261"/>
  <c r="W260" i="261"/>
  <c r="W309" i="261"/>
  <c r="Z355" i="261"/>
  <c r="P355" i="261"/>
  <c r="W288" i="261"/>
  <c r="C208" i="261"/>
  <c r="G208" i="261"/>
  <c r="C201" i="261"/>
  <c r="G201" i="261"/>
  <c r="C197" i="261"/>
  <c r="G197" i="261"/>
  <c r="R167" i="261"/>
  <c r="AI147" i="261"/>
  <c r="J167" i="261"/>
  <c r="AA147" i="261"/>
  <c r="J166" i="261"/>
  <c r="AA146" i="261"/>
  <c r="L163" i="261"/>
  <c r="AC143" i="261"/>
  <c r="AM129" i="261"/>
  <c r="Q162" i="261"/>
  <c r="AH142" i="261"/>
  <c r="W264" i="261"/>
  <c r="W313" i="261"/>
  <c r="Z359" i="261"/>
  <c r="P359" i="261"/>
  <c r="W292" i="261"/>
  <c r="AG136" i="261"/>
  <c r="P156" i="261"/>
  <c r="AF134" i="261"/>
  <c r="O154" i="261"/>
  <c r="M148" i="261"/>
  <c r="AD128" i="261"/>
  <c r="E145" i="261"/>
  <c r="V125" i="261"/>
  <c r="Q181" i="261"/>
  <c r="AH181" i="261"/>
  <c r="AH161" i="261"/>
  <c r="F160" i="261"/>
  <c r="W140" i="261"/>
  <c r="R154" i="261"/>
  <c r="AI134" i="261"/>
  <c r="G161" i="261"/>
  <c r="X141" i="261"/>
  <c r="F158" i="261"/>
  <c r="W138" i="261"/>
  <c r="V134" i="261"/>
  <c r="E154" i="261"/>
  <c r="AE159" i="261"/>
  <c r="N179" i="261"/>
  <c r="AE179" i="261"/>
  <c r="W159" i="261"/>
  <c r="F179" i="261"/>
  <c r="W179" i="261"/>
  <c r="Z138" i="261"/>
  <c r="I158" i="261"/>
  <c r="AE155" i="261"/>
  <c r="N175" i="261"/>
  <c r="AE175" i="261"/>
  <c r="W155" i="261"/>
  <c r="F175" i="261"/>
  <c r="W175" i="261"/>
  <c r="AM114" i="261"/>
  <c r="AC130" i="261"/>
  <c r="AD110" i="261"/>
  <c r="H169" i="274"/>
  <c r="Y149" i="274"/>
  <c r="L201" i="274"/>
  <c r="T201" i="274"/>
  <c r="AB201" i="274"/>
  <c r="H201" i="274"/>
  <c r="P201" i="274"/>
  <c r="X201" i="274"/>
  <c r="AB148" i="274"/>
  <c r="K168" i="274"/>
  <c r="Y144" i="274"/>
  <c r="H164" i="274"/>
  <c r="AE163" i="274"/>
  <c r="N183" i="274"/>
  <c r="AE183" i="274"/>
  <c r="W163" i="274"/>
  <c r="F183" i="274"/>
  <c r="W183" i="274"/>
  <c r="R160" i="274"/>
  <c r="AI140" i="274"/>
  <c r="AM167" i="274"/>
  <c r="X66" i="274"/>
  <c r="R164" i="274"/>
  <c r="AI144" i="274"/>
  <c r="AH163" i="274"/>
  <c r="Q183" i="274"/>
  <c r="AH183" i="274"/>
  <c r="AI162" i="274"/>
  <c r="R182" i="274"/>
  <c r="AI182" i="274"/>
  <c r="AA162" i="274"/>
  <c r="J182" i="274"/>
  <c r="AA182" i="274"/>
  <c r="I165" i="274"/>
  <c r="Z145" i="274"/>
  <c r="I164" i="274"/>
  <c r="Z144" i="274"/>
  <c r="Z161" i="274"/>
  <c r="I181" i="274"/>
  <c r="Z181" i="274"/>
  <c r="M140" i="274"/>
  <c r="AD120" i="274"/>
  <c r="Y157" i="274"/>
  <c r="H177" i="274"/>
  <c r="Y177" i="274"/>
  <c r="AB157" i="274"/>
  <c r="K177" i="274"/>
  <c r="AB177" i="274"/>
  <c r="Y134" i="274"/>
  <c r="H154" i="274"/>
  <c r="L156" i="274"/>
  <c r="AC136" i="274"/>
  <c r="Z155" i="274"/>
  <c r="I175" i="274"/>
  <c r="Z175" i="274"/>
  <c r="M133" i="274"/>
  <c r="AD113" i="274"/>
  <c r="H152" i="274"/>
  <c r="Y132" i="274"/>
  <c r="W156" i="274"/>
  <c r="F176" i="274"/>
  <c r="W176" i="274"/>
  <c r="X251" i="261"/>
  <c r="X300" i="261"/>
  <c r="AA346" i="261"/>
  <c r="Q346" i="261"/>
  <c r="X279" i="261"/>
  <c r="I164" i="261"/>
  <c r="Z144" i="261"/>
  <c r="Y248" i="261"/>
  <c r="Y297" i="261"/>
  <c r="AB343" i="261"/>
  <c r="R343" i="261"/>
  <c r="Y276" i="261"/>
  <c r="AI164" i="261"/>
  <c r="R184" i="261"/>
  <c r="AI184" i="261"/>
  <c r="X289" i="261"/>
  <c r="X261" i="261"/>
  <c r="X310" i="261"/>
  <c r="AA356" i="261"/>
  <c r="Q356" i="261"/>
  <c r="AB132" i="261"/>
  <c r="K152" i="261"/>
  <c r="U168" i="261"/>
  <c r="D188" i="261"/>
  <c r="U188" i="261"/>
  <c r="X162" i="261"/>
  <c r="G182" i="261"/>
  <c r="X182" i="261"/>
  <c r="AF159" i="261"/>
  <c r="O179" i="261"/>
  <c r="AF179" i="261"/>
  <c r="X159" i="261"/>
  <c r="G179" i="261"/>
  <c r="X179" i="261"/>
  <c r="AI130" i="261"/>
  <c r="Z51" i="261"/>
  <c r="Z69" i="261"/>
  <c r="AM90" i="261"/>
  <c r="F169" i="274"/>
  <c r="W149" i="274"/>
  <c r="F168" i="274"/>
  <c r="W148" i="274"/>
  <c r="O153" i="261"/>
  <c r="AF133" i="261"/>
  <c r="I132" i="261"/>
  <c r="Z112" i="261"/>
  <c r="B333" i="274"/>
  <c r="B379" i="274"/>
  <c r="C333" i="274"/>
  <c r="C379" i="274"/>
  <c r="G333" i="274"/>
  <c r="G379" i="274"/>
  <c r="B325" i="274"/>
  <c r="B371" i="274"/>
  <c r="C325" i="274"/>
  <c r="C371" i="274"/>
  <c r="G325" i="274"/>
  <c r="G371" i="274"/>
  <c r="B339" i="274"/>
  <c r="C339" i="274"/>
  <c r="G339" i="274"/>
  <c r="AM106" i="274"/>
  <c r="Y65" i="274"/>
  <c r="AD162" i="274"/>
  <c r="M182" i="274"/>
  <c r="AD182" i="274"/>
  <c r="V162" i="274"/>
  <c r="E182" i="274"/>
  <c r="V182" i="274"/>
  <c r="AA60" i="274"/>
  <c r="AN121" i="274"/>
  <c r="AP121" i="274"/>
  <c r="AC159" i="274"/>
  <c r="L179" i="274"/>
  <c r="AC179" i="274"/>
  <c r="AB159" i="274"/>
  <c r="K179" i="274"/>
  <c r="AB179" i="274"/>
  <c r="AG138" i="274"/>
  <c r="P158" i="274"/>
  <c r="AF133" i="274"/>
  <c r="O153" i="274"/>
  <c r="Z136" i="274"/>
  <c r="I156" i="274"/>
  <c r="Y135" i="274"/>
  <c r="H155" i="274"/>
  <c r="AM112" i="274"/>
  <c r="U130" i="274"/>
  <c r="AB53" i="143"/>
  <c r="AM127" i="261"/>
  <c r="Y263" i="261"/>
  <c r="Y312" i="261"/>
  <c r="AB358" i="261"/>
  <c r="R358" i="261"/>
  <c r="Y291" i="261"/>
  <c r="AG162" i="261"/>
  <c r="P182" i="261"/>
  <c r="AG182" i="261"/>
  <c r="Y162" i="261"/>
  <c r="H182" i="261"/>
  <c r="Y182" i="261"/>
  <c r="W251" i="261"/>
  <c r="W300" i="261"/>
  <c r="Z346" i="261"/>
  <c r="P346" i="261"/>
  <c r="W279" i="261"/>
  <c r="AM118" i="261"/>
  <c r="O166" i="261"/>
  <c r="AF146" i="261"/>
  <c r="L160" i="261"/>
  <c r="AC140" i="261"/>
  <c r="AA58" i="261"/>
  <c r="AN119" i="261"/>
  <c r="AP119" i="261"/>
  <c r="AO119" i="261"/>
  <c r="V138" i="261"/>
  <c r="E158" i="261"/>
  <c r="Y132" i="261"/>
  <c r="H152" i="261"/>
  <c r="M140" i="261"/>
  <c r="AD120" i="261"/>
  <c r="Q136" i="261"/>
  <c r="AH116" i="261"/>
  <c r="V110" i="261"/>
  <c r="C326" i="274"/>
  <c r="C372" i="274"/>
  <c r="G326" i="274"/>
  <c r="G372" i="274"/>
  <c r="B326" i="274"/>
  <c r="B372" i="274"/>
  <c r="F160" i="274"/>
  <c r="W140" i="274"/>
  <c r="AM142" i="274"/>
  <c r="W61" i="274"/>
  <c r="D160" i="274"/>
  <c r="U140" i="274"/>
  <c r="AM125" i="274"/>
  <c r="AH159" i="274"/>
  <c r="Q179" i="274"/>
  <c r="AH179" i="274"/>
  <c r="Z159" i="274"/>
  <c r="I179" i="274"/>
  <c r="Z179" i="274"/>
  <c r="X157" i="274"/>
  <c r="G177" i="274"/>
  <c r="X177" i="274"/>
  <c r="AG248" i="274"/>
  <c r="AH248" i="274"/>
  <c r="AF236" i="274"/>
  <c r="AF248" i="274"/>
  <c r="AB56" i="143"/>
  <c r="AG130" i="274"/>
  <c r="W67" i="69"/>
  <c r="W87" i="69"/>
  <c r="W69" i="69"/>
  <c r="W89" i="69"/>
  <c r="W71" i="69"/>
  <c r="W91" i="69"/>
  <c r="W73" i="69"/>
  <c r="W93" i="69"/>
  <c r="W75" i="69"/>
  <c r="W95" i="69"/>
  <c r="W77" i="69"/>
  <c r="W97" i="69"/>
  <c r="W79" i="69"/>
  <c r="W99" i="69"/>
  <c r="W81" i="69"/>
  <c r="W101" i="69"/>
  <c r="W83" i="69"/>
  <c r="W103" i="69"/>
  <c r="W66" i="69"/>
  <c r="W86" i="69"/>
  <c r="W68" i="69"/>
  <c r="W88" i="69"/>
  <c r="W70" i="69"/>
  <c r="W90" i="69"/>
  <c r="W72" i="69"/>
  <c r="W92" i="69"/>
  <c r="W74" i="69"/>
  <c r="W94" i="69"/>
  <c r="W76" i="69"/>
  <c r="W96" i="69"/>
  <c r="W78" i="69"/>
  <c r="W98" i="69"/>
  <c r="W80" i="69"/>
  <c r="W100" i="69"/>
  <c r="W82" i="69"/>
  <c r="W102" i="69"/>
  <c r="X144" i="261"/>
  <c r="G164" i="261"/>
  <c r="AM123" i="261"/>
  <c r="AC146" i="261"/>
  <c r="L166" i="261"/>
  <c r="E164" i="261"/>
  <c r="V144" i="261"/>
  <c r="AB144" i="261"/>
  <c r="AD144" i="261"/>
  <c r="AF144" i="261"/>
  <c r="AH144" i="261"/>
  <c r="AM144" i="261"/>
  <c r="W63" i="261"/>
  <c r="AE157" i="261"/>
  <c r="N177" i="261"/>
  <c r="AE177" i="261"/>
  <c r="W157" i="261"/>
  <c r="F177" i="261"/>
  <c r="W177" i="261"/>
  <c r="X130" i="261"/>
  <c r="AG168" i="261"/>
  <c r="P188" i="261"/>
  <c r="AG188" i="261"/>
  <c r="K166" i="261"/>
  <c r="AB146" i="261"/>
  <c r="Y165" i="261"/>
  <c r="H185" i="261"/>
  <c r="Y185" i="261"/>
  <c r="W130" i="261"/>
  <c r="AG159" i="261"/>
  <c r="P179" i="261"/>
  <c r="AG179" i="261"/>
  <c r="Y159" i="261"/>
  <c r="H179" i="261"/>
  <c r="Y179" i="261"/>
  <c r="AG155" i="261"/>
  <c r="P175" i="261"/>
  <c r="AG175" i="261"/>
  <c r="Y155" i="261"/>
  <c r="H175" i="261"/>
  <c r="Y175" i="261"/>
  <c r="G153" i="261"/>
  <c r="X133" i="261"/>
  <c r="Y148" i="274"/>
  <c r="H168" i="274"/>
  <c r="B327" i="274"/>
  <c r="B373" i="274"/>
  <c r="C327" i="274"/>
  <c r="C373" i="274"/>
  <c r="G327" i="274"/>
  <c r="G373" i="274"/>
  <c r="AF149" i="274"/>
  <c r="O169" i="274"/>
  <c r="AC165" i="274"/>
  <c r="L185" i="274"/>
  <c r="AC185" i="274"/>
  <c r="AE161" i="274"/>
  <c r="N181" i="274"/>
  <c r="AE181" i="274"/>
  <c r="W161" i="274"/>
  <c r="F181" i="274"/>
  <c r="W181" i="274"/>
  <c r="AA159" i="274"/>
  <c r="J179" i="274"/>
  <c r="AA179" i="274"/>
  <c r="X141" i="274"/>
  <c r="AB141" i="274"/>
  <c r="AF141" i="274"/>
  <c r="AM141" i="274"/>
  <c r="W60" i="274"/>
  <c r="G161" i="274"/>
  <c r="P159" i="274"/>
  <c r="AG139" i="274"/>
  <c r="AM139" i="274"/>
  <c r="W58" i="274"/>
  <c r="N154" i="274"/>
  <c r="AE134" i="274"/>
  <c r="M138" i="274"/>
  <c r="AD118" i="274"/>
  <c r="AB62" i="273"/>
  <c r="AB54" i="273"/>
  <c r="AB65" i="273"/>
  <c r="AB57" i="273"/>
  <c r="X292" i="261"/>
  <c r="X264" i="261"/>
  <c r="X313" i="261"/>
  <c r="AA359" i="261"/>
  <c r="Q359" i="261"/>
  <c r="Y262" i="261"/>
  <c r="Y311" i="261"/>
  <c r="AB357" i="261"/>
  <c r="R357" i="261"/>
  <c r="Y290" i="261"/>
  <c r="X254" i="261"/>
  <c r="X303" i="261"/>
  <c r="AA349" i="261"/>
  <c r="Q349" i="261"/>
  <c r="X282" i="261"/>
  <c r="G210" i="261"/>
  <c r="C210" i="261"/>
  <c r="X262" i="261"/>
  <c r="X311" i="261"/>
  <c r="AA357" i="261"/>
  <c r="Q357" i="261"/>
  <c r="X290" i="261"/>
  <c r="Y255" i="261"/>
  <c r="Y304" i="261"/>
  <c r="AB350" i="261"/>
  <c r="R350" i="261"/>
  <c r="Y283" i="261"/>
  <c r="Y251" i="261"/>
  <c r="Y300" i="261"/>
  <c r="AB346" i="261"/>
  <c r="R346" i="261"/>
  <c r="Y279" i="261"/>
  <c r="C211" i="261"/>
  <c r="G211" i="261"/>
  <c r="W258" i="261"/>
  <c r="W307" i="261"/>
  <c r="Z353" i="261"/>
  <c r="P353" i="261"/>
  <c r="W286" i="261"/>
  <c r="C204" i="261"/>
  <c r="G204" i="261"/>
  <c r="C200" i="261"/>
  <c r="G200" i="261"/>
  <c r="C196" i="261"/>
  <c r="G196" i="261"/>
  <c r="Y284" i="261"/>
  <c r="Y256" i="261"/>
  <c r="Y305" i="261"/>
  <c r="AB351" i="261"/>
  <c r="R351" i="261"/>
  <c r="L169" i="261"/>
  <c r="AC149" i="261"/>
  <c r="D169" i="261"/>
  <c r="U149" i="261"/>
  <c r="W255" i="261"/>
  <c r="W304" i="261"/>
  <c r="Z350" i="261"/>
  <c r="P350" i="261"/>
  <c r="W283" i="261"/>
  <c r="P158" i="261"/>
  <c r="AG138" i="261"/>
  <c r="AB162" i="261"/>
  <c r="K182" i="261"/>
  <c r="AB182" i="261"/>
  <c r="AF138" i="261"/>
  <c r="O158" i="261"/>
  <c r="AF155" i="261"/>
  <c r="O175" i="261"/>
  <c r="AF175" i="261"/>
  <c r="X155" i="261"/>
  <c r="G175" i="261"/>
  <c r="X175" i="261"/>
  <c r="O161" i="261"/>
  <c r="AF141" i="261"/>
  <c r="P160" i="261"/>
  <c r="AG140" i="261"/>
  <c r="D154" i="261"/>
  <c r="U134" i="261"/>
  <c r="U132" i="261"/>
  <c r="D152" i="261"/>
  <c r="E140" i="261"/>
  <c r="V120" i="261"/>
  <c r="I136" i="261"/>
  <c r="Z116" i="261"/>
  <c r="M132" i="261"/>
  <c r="AD112" i="261"/>
  <c r="AD149" i="274"/>
  <c r="M169" i="274"/>
  <c r="B324" i="274"/>
  <c r="B370" i="274"/>
  <c r="C324" i="274"/>
  <c r="C370" i="274"/>
  <c r="G324" i="274"/>
  <c r="G370" i="274"/>
  <c r="B335" i="274"/>
  <c r="C335" i="274"/>
  <c r="G335" i="274"/>
  <c r="AF162" i="274"/>
  <c r="O182" i="274"/>
  <c r="AF182" i="274"/>
  <c r="X162" i="274"/>
  <c r="G182" i="274"/>
  <c r="X182" i="274"/>
  <c r="H160" i="274"/>
  <c r="Y140" i="274"/>
  <c r="AF140" i="274"/>
  <c r="O160" i="274"/>
  <c r="K156" i="274"/>
  <c r="AB136" i="274"/>
  <c r="AA152" i="274"/>
  <c r="J172" i="274"/>
  <c r="AA172" i="274"/>
  <c r="V136" i="274"/>
  <c r="E156" i="274"/>
  <c r="Y51" i="274"/>
  <c r="Z132" i="274"/>
  <c r="I152" i="274"/>
  <c r="P156" i="274"/>
  <c r="AG136" i="274"/>
  <c r="J135" i="274"/>
  <c r="AA115" i="274"/>
  <c r="AA130" i="274"/>
  <c r="AG153" i="274"/>
  <c r="P173" i="274"/>
  <c r="AG173" i="274"/>
  <c r="Y254" i="261"/>
  <c r="Y303" i="261"/>
  <c r="AB349" i="261"/>
  <c r="R349" i="261"/>
  <c r="Y282" i="261"/>
  <c r="H184" i="261"/>
  <c r="Y184" i="261"/>
  <c r="Y164" i="261"/>
  <c r="W281" i="261"/>
  <c r="W253" i="261"/>
  <c r="W302" i="261"/>
  <c r="Z348" i="261"/>
  <c r="P348" i="261"/>
  <c r="AC157" i="261"/>
  <c r="L177" i="261"/>
  <c r="AC177" i="261"/>
  <c r="U157" i="261"/>
  <c r="D177" i="261"/>
  <c r="U177" i="261"/>
  <c r="W285" i="261"/>
  <c r="W257" i="261"/>
  <c r="W306" i="261"/>
  <c r="Z352" i="261"/>
  <c r="P352" i="261"/>
  <c r="AH155" i="261"/>
  <c r="Q175" i="261"/>
  <c r="AH175" i="261"/>
  <c r="Z155" i="261"/>
  <c r="I175" i="261"/>
  <c r="Z175" i="261"/>
  <c r="AH153" i="261"/>
  <c r="Q173" i="261"/>
  <c r="AH173" i="261"/>
  <c r="R152" i="261"/>
  <c r="AI132" i="261"/>
  <c r="AD157" i="261"/>
  <c r="M177" i="261"/>
  <c r="AD177" i="261"/>
  <c r="N156" i="261"/>
  <c r="AE136" i="261"/>
  <c r="AI153" i="261"/>
  <c r="R173" i="261"/>
  <c r="AI173" i="261"/>
  <c r="AA153" i="261"/>
  <c r="J173" i="261"/>
  <c r="AA173" i="261"/>
  <c r="L198" i="274"/>
  <c r="T198" i="274"/>
  <c r="AB198" i="274"/>
  <c r="H198" i="274"/>
  <c r="P198" i="274"/>
  <c r="X198" i="274"/>
  <c r="M146" i="274"/>
  <c r="AD126" i="274"/>
  <c r="E146" i="274"/>
  <c r="V126" i="274"/>
  <c r="M148" i="274"/>
  <c r="AD128" i="274"/>
  <c r="Y158" i="274"/>
  <c r="H178" i="274"/>
  <c r="Y178" i="274"/>
  <c r="O161" i="274"/>
  <c r="AH154" i="274"/>
  <c r="Q174" i="274"/>
  <c r="AH174" i="274"/>
  <c r="M137" i="274"/>
  <c r="AD117" i="274"/>
  <c r="F154" i="274"/>
  <c r="W134" i="274"/>
  <c r="X136" i="274"/>
  <c r="G156" i="274"/>
  <c r="H156" i="274"/>
  <c r="Y136" i="274"/>
  <c r="F135" i="274"/>
  <c r="W115" i="274"/>
  <c r="AE115" i="274"/>
  <c r="AI115" i="274"/>
  <c r="AM115" i="274"/>
  <c r="AC153" i="274"/>
  <c r="L173" i="274"/>
  <c r="AC173" i="274"/>
  <c r="D152" i="274"/>
  <c r="U132" i="274"/>
  <c r="AB58" i="143"/>
  <c r="Y257" i="261"/>
  <c r="Y306" i="261"/>
  <c r="AB352" i="261"/>
  <c r="R352" i="261"/>
  <c r="Y285" i="261"/>
  <c r="L167" i="261"/>
  <c r="AC147" i="261"/>
  <c r="D167" i="261"/>
  <c r="U147" i="261"/>
  <c r="V166" i="261"/>
  <c r="E186" i="261"/>
  <c r="V186" i="261"/>
  <c r="D184" i="261"/>
  <c r="U184" i="261"/>
  <c r="U164" i="261"/>
  <c r="R163" i="261"/>
  <c r="AI143" i="261"/>
  <c r="J163" i="261"/>
  <c r="AA143" i="261"/>
  <c r="X247" i="261"/>
  <c r="X296" i="261"/>
  <c r="AA342" i="261"/>
  <c r="Q342" i="261"/>
  <c r="X275" i="261"/>
  <c r="N169" i="261"/>
  <c r="AE149" i="261"/>
  <c r="F169" i="261"/>
  <c r="W149" i="261"/>
  <c r="X148" i="261"/>
  <c r="G168" i="261"/>
  <c r="Z166" i="261"/>
  <c r="I186" i="261"/>
  <c r="Z186" i="261"/>
  <c r="X145" i="261"/>
  <c r="G165" i="261"/>
  <c r="M162" i="261"/>
  <c r="AD142" i="261"/>
  <c r="D158" i="261"/>
  <c r="U138" i="261"/>
  <c r="U136" i="261"/>
  <c r="D156" i="261"/>
  <c r="Q148" i="261"/>
  <c r="AH128" i="261"/>
  <c r="I145" i="261"/>
  <c r="Z125" i="261"/>
  <c r="I181" i="261"/>
  <c r="Z181" i="261"/>
  <c r="Z161" i="261"/>
  <c r="J160" i="261"/>
  <c r="AA140" i="261"/>
  <c r="AD159" i="261"/>
  <c r="M179" i="261"/>
  <c r="AD179" i="261"/>
  <c r="V159" i="261"/>
  <c r="E179" i="261"/>
  <c r="V179" i="261"/>
  <c r="N154" i="261"/>
  <c r="AE134" i="261"/>
  <c r="R158" i="261"/>
  <c r="AI138" i="261"/>
  <c r="AH134" i="261"/>
  <c r="Q154" i="261"/>
  <c r="AA54" i="261"/>
  <c r="AN115" i="261"/>
  <c r="AP115" i="261"/>
  <c r="H154" i="261"/>
  <c r="Y134" i="261"/>
  <c r="Y130" i="261"/>
  <c r="G157" i="261"/>
  <c r="X137" i="261"/>
  <c r="K153" i="261"/>
  <c r="AB133" i="261"/>
  <c r="E132" i="261"/>
  <c r="V112" i="261"/>
  <c r="Z149" i="274"/>
  <c r="I169" i="274"/>
  <c r="L169" i="274"/>
  <c r="AC149" i="274"/>
  <c r="L199" i="274"/>
  <c r="T199" i="274"/>
  <c r="AB199" i="274"/>
  <c r="H199" i="274"/>
  <c r="P199" i="274"/>
  <c r="X199" i="274"/>
  <c r="C334" i="274"/>
  <c r="G334" i="274"/>
  <c r="B334" i="274"/>
  <c r="X148" i="274"/>
  <c r="G168" i="274"/>
  <c r="AA166" i="274"/>
  <c r="J186" i="274"/>
  <c r="AA186" i="274"/>
  <c r="AC144" i="274"/>
  <c r="L164" i="274"/>
  <c r="AF158" i="274"/>
  <c r="O178" i="274"/>
  <c r="AF178" i="274"/>
  <c r="O164" i="274"/>
  <c r="AF144" i="274"/>
  <c r="AG161" i="274"/>
  <c r="P181" i="274"/>
  <c r="AG181" i="274"/>
  <c r="Y161" i="274"/>
  <c r="H181" i="274"/>
  <c r="Y181" i="274"/>
  <c r="AC158" i="274"/>
  <c r="L178" i="274"/>
  <c r="AC178" i="274"/>
  <c r="F164" i="274"/>
  <c r="W144" i="274"/>
  <c r="V163" i="274"/>
  <c r="E183" i="274"/>
  <c r="V183" i="274"/>
  <c r="AC162" i="274"/>
  <c r="L182" i="274"/>
  <c r="AC182" i="274"/>
  <c r="U162" i="274"/>
  <c r="D182" i="274"/>
  <c r="U182" i="274"/>
  <c r="E165" i="274"/>
  <c r="V145" i="274"/>
  <c r="X145" i="274"/>
  <c r="AB145" i="274"/>
  <c r="AD145" i="274"/>
  <c r="AF145" i="274"/>
  <c r="AH145" i="274"/>
  <c r="AM145" i="274"/>
  <c r="W64" i="274"/>
  <c r="E164" i="274"/>
  <c r="V144" i="274"/>
  <c r="V161" i="274"/>
  <c r="E181" i="274"/>
  <c r="V181" i="274"/>
  <c r="K161" i="274"/>
  <c r="AE158" i="274"/>
  <c r="N178" i="274"/>
  <c r="AE178" i="274"/>
  <c r="V132" i="274"/>
  <c r="E152" i="274"/>
  <c r="AA156" i="274"/>
  <c r="J176" i="274"/>
  <c r="AA176" i="274"/>
  <c r="U157" i="274"/>
  <c r="D177" i="274"/>
  <c r="U177" i="274"/>
  <c r="V154" i="274"/>
  <c r="E174" i="274"/>
  <c r="V174" i="274"/>
  <c r="W152" i="274"/>
  <c r="F172" i="274"/>
  <c r="W172" i="274"/>
  <c r="AB51" i="143"/>
  <c r="AB64" i="143"/>
  <c r="AD155" i="274"/>
  <c r="M175" i="274"/>
  <c r="AD175" i="274"/>
  <c r="Q133" i="274"/>
  <c r="AH113" i="274"/>
  <c r="P152" i="274"/>
  <c r="AG132" i="274"/>
  <c r="X255" i="261"/>
  <c r="X304" i="261"/>
  <c r="AA350" i="261"/>
  <c r="Q350" i="261"/>
  <c r="X283" i="261"/>
  <c r="Y146" i="261"/>
  <c r="H166" i="261"/>
  <c r="AE164" i="261"/>
  <c r="N184" i="261"/>
  <c r="AE184" i="261"/>
  <c r="D163" i="261"/>
  <c r="U143" i="261"/>
  <c r="AM126" i="261"/>
  <c r="X132" i="261"/>
  <c r="G152" i="261"/>
  <c r="E181" i="261"/>
  <c r="V181" i="261"/>
  <c r="V161" i="261"/>
  <c r="X136" i="261"/>
  <c r="G156" i="261"/>
  <c r="V153" i="261"/>
  <c r="E173" i="261"/>
  <c r="V173" i="261"/>
  <c r="F152" i="261"/>
  <c r="W132" i="261"/>
  <c r="Z157" i="261"/>
  <c r="I177" i="261"/>
  <c r="Z177" i="261"/>
  <c r="J156" i="261"/>
  <c r="AA136" i="261"/>
  <c r="AM139" i="261"/>
  <c r="W58" i="261"/>
  <c r="AM135" i="261"/>
  <c r="W54" i="261"/>
  <c r="AC153" i="261"/>
  <c r="L173" i="261"/>
  <c r="AC173" i="261"/>
  <c r="U153" i="261"/>
  <c r="D173" i="261"/>
  <c r="U173" i="261"/>
  <c r="R169" i="274"/>
  <c r="AI149" i="274"/>
  <c r="R168" i="274"/>
  <c r="AI148" i="274"/>
  <c r="I140" i="261"/>
  <c r="Z120" i="261"/>
  <c r="L200" i="274"/>
  <c r="T200" i="274"/>
  <c r="AB200" i="274"/>
  <c r="H200" i="274"/>
  <c r="P200" i="274"/>
  <c r="X200" i="274"/>
  <c r="AG163" i="274"/>
  <c r="P183" i="274"/>
  <c r="AG183" i="274"/>
  <c r="Y163" i="274"/>
  <c r="H183" i="274"/>
  <c r="Y183" i="274"/>
  <c r="AM108" i="274"/>
  <c r="Y67" i="274"/>
  <c r="AB158" i="274"/>
  <c r="K178" i="274"/>
  <c r="AB178" i="274"/>
  <c r="U134" i="274"/>
  <c r="D154" i="274"/>
  <c r="Z51" i="274"/>
  <c r="Z69" i="274"/>
  <c r="AM90" i="274"/>
  <c r="O156" i="274"/>
  <c r="AF136" i="274"/>
  <c r="AB52" i="273"/>
  <c r="AB63" i="273"/>
  <c r="AB55" i="273"/>
  <c r="C209" i="261"/>
  <c r="G209" i="261"/>
  <c r="Y288" i="261"/>
  <c r="Y260" i="261"/>
  <c r="Y309" i="261"/>
  <c r="AB355" i="261"/>
  <c r="R355" i="261"/>
  <c r="X280" i="261"/>
  <c r="X252" i="261"/>
  <c r="X301" i="261"/>
  <c r="AA347" i="261"/>
  <c r="Q347" i="261"/>
  <c r="G206" i="261"/>
  <c r="C206" i="261"/>
  <c r="X288" i="261"/>
  <c r="X260" i="261"/>
  <c r="X309" i="261"/>
  <c r="AA355" i="261"/>
  <c r="Q355" i="261"/>
  <c r="W254" i="261"/>
  <c r="W303" i="261"/>
  <c r="Z349" i="261"/>
  <c r="P349" i="261"/>
  <c r="W282" i="261"/>
  <c r="W250" i="261"/>
  <c r="W299" i="261"/>
  <c r="Z345" i="261"/>
  <c r="P345" i="261"/>
  <c r="W278" i="261"/>
  <c r="C207" i="261"/>
  <c r="G207" i="261"/>
  <c r="W277" i="261"/>
  <c r="W249" i="261"/>
  <c r="W298" i="261"/>
  <c r="Z344" i="261"/>
  <c r="P344" i="261"/>
  <c r="C203" i="261"/>
  <c r="G203" i="261"/>
  <c r="C199" i="261"/>
  <c r="G199" i="261"/>
  <c r="C195" i="261"/>
  <c r="G195" i="261"/>
  <c r="N167" i="261"/>
  <c r="AE147" i="261"/>
  <c r="F167" i="261"/>
  <c r="W147" i="261"/>
  <c r="P163" i="261"/>
  <c r="AG143" i="261"/>
  <c r="H163" i="261"/>
  <c r="Y143" i="261"/>
  <c r="AB145" i="261"/>
  <c r="K165" i="261"/>
  <c r="I162" i="261"/>
  <c r="Z142" i="261"/>
  <c r="W275" i="261"/>
  <c r="W247" i="261"/>
  <c r="W296" i="261"/>
  <c r="Z342" i="261"/>
  <c r="P342" i="261"/>
  <c r="Y136" i="261"/>
  <c r="H156" i="261"/>
  <c r="X134" i="261"/>
  <c r="G154" i="261"/>
  <c r="W259" i="261"/>
  <c r="W308" i="261"/>
  <c r="Z354" i="261"/>
  <c r="P354" i="261"/>
  <c r="W287" i="261"/>
  <c r="E148" i="261"/>
  <c r="V128" i="261"/>
  <c r="M145" i="261"/>
  <c r="AD125" i="261"/>
  <c r="N160" i="261"/>
  <c r="AE140" i="261"/>
  <c r="J154" i="261"/>
  <c r="AA134" i="261"/>
  <c r="N158" i="261"/>
  <c r="AE138" i="261"/>
  <c r="AD134" i="261"/>
  <c r="M154" i="261"/>
  <c r="AI159" i="261"/>
  <c r="R179" i="261"/>
  <c r="AI179" i="261"/>
  <c r="AA159" i="261"/>
  <c r="J179" i="261"/>
  <c r="AA179" i="261"/>
  <c r="AH138" i="261"/>
  <c r="Q158" i="261"/>
  <c r="AI155" i="261"/>
  <c r="R175" i="261"/>
  <c r="AI175" i="261"/>
  <c r="AA155" i="261"/>
  <c r="J175" i="261"/>
  <c r="AA175" i="261"/>
  <c r="AA52" i="261"/>
  <c r="AN113" i="261"/>
  <c r="AP113" i="261"/>
  <c r="AO113" i="261"/>
  <c r="U130" i="261"/>
  <c r="O157" i="261"/>
  <c r="AF137" i="261"/>
  <c r="P169" i="274"/>
  <c r="AG149" i="274"/>
  <c r="L197" i="274"/>
  <c r="T197" i="274"/>
  <c r="AB197" i="274"/>
  <c r="H197" i="274"/>
  <c r="P197" i="274"/>
  <c r="X197" i="274"/>
  <c r="AG144" i="274"/>
  <c r="P164" i="274"/>
  <c r="AI163" i="274"/>
  <c r="R183" i="274"/>
  <c r="AI183" i="274"/>
  <c r="AA163" i="274"/>
  <c r="J183" i="274"/>
  <c r="AA183" i="274"/>
  <c r="J160" i="274"/>
  <c r="AA140" i="274"/>
  <c r="Q148" i="274"/>
  <c r="AH128" i="274"/>
  <c r="U165" i="274"/>
  <c r="D185" i="274"/>
  <c r="U185" i="274"/>
  <c r="U158" i="274"/>
  <c r="D178" i="274"/>
  <c r="U178" i="274"/>
  <c r="O146" i="274"/>
  <c r="AF126" i="274"/>
  <c r="AF130" i="274"/>
  <c r="G146" i="274"/>
  <c r="X126" i="274"/>
  <c r="X130" i="274"/>
  <c r="J164" i="274"/>
  <c r="AA144" i="274"/>
  <c r="Z163" i="274"/>
  <c r="I183" i="274"/>
  <c r="Z183" i="274"/>
  <c r="AE162" i="274"/>
  <c r="N182" i="274"/>
  <c r="AE182" i="274"/>
  <c r="W162" i="274"/>
  <c r="F182" i="274"/>
  <c r="W182" i="274"/>
  <c r="Q165" i="274"/>
  <c r="Q164" i="274"/>
  <c r="AH144" i="274"/>
  <c r="AH161" i="274"/>
  <c r="Q181" i="274"/>
  <c r="AH181" i="274"/>
  <c r="AB143" i="274"/>
  <c r="K163" i="274"/>
  <c r="Q138" i="274"/>
  <c r="AH118" i="274"/>
  <c r="E138" i="274"/>
  <c r="V118" i="274"/>
  <c r="AG134" i="274"/>
  <c r="P154" i="274"/>
  <c r="J154" i="274"/>
  <c r="AA134" i="274"/>
  <c r="AH155" i="274"/>
  <c r="Q175" i="274"/>
  <c r="AH175" i="274"/>
  <c r="AB134" i="274"/>
  <c r="K154" i="274"/>
  <c r="E133" i="274"/>
  <c r="V113" i="274"/>
  <c r="X67" i="69"/>
  <c r="X87" i="69"/>
  <c r="X69" i="69"/>
  <c r="X89" i="69"/>
  <c r="X71" i="69"/>
  <c r="X91" i="69"/>
  <c r="X73" i="69"/>
  <c r="X93" i="69"/>
  <c r="X75" i="69"/>
  <c r="X95" i="69"/>
  <c r="X77" i="69"/>
  <c r="X97" i="69"/>
  <c r="X79" i="69"/>
  <c r="X99" i="69"/>
  <c r="X81" i="69"/>
  <c r="X101" i="69"/>
  <c r="X83" i="69"/>
  <c r="X103" i="69"/>
  <c r="X66" i="69"/>
  <c r="X86" i="69"/>
  <c r="X68" i="69"/>
  <c r="X88" i="69"/>
  <c r="X70" i="69"/>
  <c r="X90" i="69"/>
  <c r="X72" i="69"/>
  <c r="X92" i="69"/>
  <c r="X74" i="69"/>
  <c r="X94" i="69"/>
  <c r="X76" i="69"/>
  <c r="X96" i="69"/>
  <c r="X78" i="69"/>
  <c r="X98" i="69"/>
  <c r="X80" i="69"/>
  <c r="X100" i="69"/>
  <c r="X82" i="69"/>
  <c r="X102" i="69"/>
  <c r="BC66" i="69"/>
  <c r="BC68" i="69"/>
  <c r="BC70" i="69"/>
  <c r="BC72" i="69"/>
  <c r="BC74" i="69"/>
  <c r="BC76" i="69"/>
  <c r="BC78" i="69"/>
  <c r="BC80" i="69"/>
  <c r="BC82" i="69"/>
  <c r="BC67" i="69"/>
  <c r="BC69" i="69"/>
  <c r="BC71" i="69"/>
  <c r="BC73" i="69"/>
  <c r="BC75" i="69"/>
  <c r="BC77" i="69"/>
  <c r="BC79" i="69"/>
  <c r="BC81" i="69"/>
  <c r="BC83" i="69"/>
  <c r="CP66" i="69"/>
  <c r="CP86" i="69"/>
  <c r="CP68" i="69"/>
  <c r="CP88" i="69"/>
  <c r="CP70" i="69"/>
  <c r="CP90" i="69"/>
  <c r="CP72" i="69"/>
  <c r="CP92" i="69"/>
  <c r="CP74" i="69"/>
  <c r="CP94" i="69"/>
  <c r="CP76" i="69"/>
  <c r="CP96" i="69"/>
  <c r="CP78" i="69"/>
  <c r="CP98" i="69"/>
  <c r="CP80" i="69"/>
  <c r="CP100" i="69"/>
  <c r="CP82" i="69"/>
  <c r="CP102" i="69"/>
  <c r="CP67" i="69"/>
  <c r="CP87" i="69"/>
  <c r="CP69" i="69"/>
  <c r="CP89" i="69"/>
  <c r="CP71" i="69"/>
  <c r="CP91" i="69"/>
  <c r="CP73" i="69"/>
  <c r="CP93" i="69"/>
  <c r="CP75" i="69"/>
  <c r="CP95" i="69"/>
  <c r="CP77" i="69"/>
  <c r="CP97" i="69"/>
  <c r="CP79" i="69"/>
  <c r="CP99" i="69"/>
  <c r="CP81" i="69"/>
  <c r="CP101" i="69"/>
  <c r="CP83" i="69"/>
  <c r="CP103" i="69"/>
  <c r="AE156" i="274"/>
  <c r="N176" i="274"/>
  <c r="AE176" i="274"/>
  <c r="U135" i="274"/>
  <c r="D155" i="274"/>
  <c r="AC130" i="274"/>
  <c r="CM66" i="69"/>
  <c r="CM86" i="69"/>
  <c r="CM68" i="69"/>
  <c r="CM88" i="69"/>
  <c r="CM70" i="69"/>
  <c r="CM90" i="69"/>
  <c r="CM72" i="69"/>
  <c r="CM92" i="69"/>
  <c r="CM74" i="69"/>
  <c r="CM94" i="69"/>
  <c r="CM76" i="69"/>
  <c r="CM96" i="69"/>
  <c r="CM78" i="69"/>
  <c r="CM98" i="69"/>
  <c r="CM80" i="69"/>
  <c r="CM100" i="69"/>
  <c r="CM82" i="69"/>
  <c r="CM102" i="69"/>
  <c r="CM67" i="69"/>
  <c r="CM87" i="69"/>
  <c r="CM69" i="69"/>
  <c r="CM89" i="69"/>
  <c r="CM71" i="69"/>
  <c r="CM91" i="69"/>
  <c r="CM73" i="69"/>
  <c r="CM93" i="69"/>
  <c r="CM75" i="69"/>
  <c r="CM95" i="69"/>
  <c r="CM77" i="69"/>
  <c r="CM97" i="69"/>
  <c r="CM79" i="69"/>
  <c r="CM99" i="69"/>
  <c r="CM81" i="69"/>
  <c r="CM101" i="69"/>
  <c r="CM83" i="69"/>
  <c r="CM103" i="69"/>
  <c r="AP124" i="261"/>
  <c r="AA63" i="261"/>
  <c r="AN124" i="261"/>
  <c r="Q164" i="261"/>
  <c r="F166" i="261"/>
  <c r="W146" i="261"/>
  <c r="AA164" i="261"/>
  <c r="J184" i="261"/>
  <c r="AA184" i="261"/>
  <c r="AC168" i="261"/>
  <c r="L188" i="261"/>
  <c r="AC188" i="261"/>
  <c r="AC165" i="261"/>
  <c r="L185" i="261"/>
  <c r="AC185" i="261"/>
  <c r="AB159" i="261"/>
  <c r="K179" i="261"/>
  <c r="AB179" i="261"/>
  <c r="AA130" i="261"/>
  <c r="N169" i="274"/>
  <c r="AE149" i="274"/>
  <c r="N168" i="274"/>
  <c r="AE148" i="274"/>
  <c r="Q140" i="261"/>
  <c r="AH120" i="261"/>
  <c r="E136" i="261"/>
  <c r="V116" i="261"/>
  <c r="AC148" i="274"/>
  <c r="L168" i="274"/>
  <c r="B329" i="274"/>
  <c r="B375" i="274"/>
  <c r="C329" i="274"/>
  <c r="C375" i="274"/>
  <c r="G329" i="274"/>
  <c r="G375" i="274"/>
  <c r="AB149" i="274"/>
  <c r="K169" i="274"/>
  <c r="AH162" i="274"/>
  <c r="Q182" i="274"/>
  <c r="AH182" i="274"/>
  <c r="Z162" i="274"/>
  <c r="I182" i="274"/>
  <c r="Z182" i="274"/>
  <c r="O165" i="274"/>
  <c r="AI159" i="274"/>
  <c r="R179" i="274"/>
  <c r="AI179" i="274"/>
  <c r="Y159" i="274"/>
  <c r="H179" i="274"/>
  <c r="Y179" i="274"/>
  <c r="AF159" i="274"/>
  <c r="O179" i="274"/>
  <c r="AF179" i="274"/>
  <c r="X159" i="274"/>
  <c r="G179" i="274"/>
  <c r="X179" i="274"/>
  <c r="X133" i="274"/>
  <c r="G153" i="274"/>
  <c r="AM97" i="274"/>
  <c r="Y56" i="274"/>
  <c r="AH136" i="274"/>
  <c r="Q156" i="274"/>
  <c r="AG135" i="274"/>
  <c r="P155" i="274"/>
  <c r="AB132" i="274"/>
  <c r="K152" i="274"/>
  <c r="K164" i="261"/>
  <c r="AC162" i="261"/>
  <c r="L182" i="261"/>
  <c r="AC182" i="261"/>
  <c r="U162" i="261"/>
  <c r="D182" i="261"/>
  <c r="U182" i="261"/>
  <c r="AB138" i="261"/>
  <c r="K158" i="261"/>
  <c r="U140" i="261"/>
  <c r="D160" i="261"/>
  <c r="AD138" i="261"/>
  <c r="M158" i="261"/>
  <c r="AG132" i="261"/>
  <c r="P152" i="261"/>
  <c r="AM129" i="274"/>
  <c r="C322" i="274"/>
  <c r="C368" i="274"/>
  <c r="G322" i="274"/>
  <c r="G368" i="274"/>
  <c r="B322" i="274"/>
  <c r="B368" i="274"/>
  <c r="C330" i="274"/>
  <c r="C376" i="274"/>
  <c r="G330" i="274"/>
  <c r="G376" i="274"/>
  <c r="B330" i="274"/>
  <c r="B376" i="274"/>
  <c r="AM124" i="274"/>
  <c r="N160" i="274"/>
  <c r="AE140" i="274"/>
  <c r="I148" i="274"/>
  <c r="Z128" i="274"/>
  <c r="L160" i="274"/>
  <c r="AC140" i="274"/>
  <c r="AB140" i="274"/>
  <c r="K160" i="274"/>
  <c r="AD159" i="274"/>
  <c r="M179" i="274"/>
  <c r="AD179" i="274"/>
  <c r="AF157" i="274"/>
  <c r="O177" i="274"/>
  <c r="AF177" i="274"/>
  <c r="AD130" i="274"/>
  <c r="AB59" i="143"/>
  <c r="AM116" i="274"/>
  <c r="BS66" i="69"/>
  <c r="BS86" i="69"/>
  <c r="BS68" i="69"/>
  <c r="BS88" i="69"/>
  <c r="BS70" i="69"/>
  <c r="BS90" i="69"/>
  <c r="BS72" i="69"/>
  <c r="BS92" i="69"/>
  <c r="BS74" i="69"/>
  <c r="BS94" i="69"/>
  <c r="BS76" i="69"/>
  <c r="BS96" i="69"/>
  <c r="BS78" i="69"/>
  <c r="BS98" i="69"/>
  <c r="BS80" i="69"/>
  <c r="BS100" i="69"/>
  <c r="BS82" i="69"/>
  <c r="BS102" i="69"/>
  <c r="BS67" i="69"/>
  <c r="BS87" i="69"/>
  <c r="BS69" i="69"/>
  <c r="BS89" i="69"/>
  <c r="BS71" i="69"/>
  <c r="BS91" i="69"/>
  <c r="BS73" i="69"/>
  <c r="BS93" i="69"/>
  <c r="BS75" i="69"/>
  <c r="BS95" i="69"/>
  <c r="BS77" i="69"/>
  <c r="BS97" i="69"/>
  <c r="BS79" i="69"/>
  <c r="BS99" i="69"/>
  <c r="BS81" i="69"/>
  <c r="BS101" i="69"/>
  <c r="BS83" i="69"/>
  <c r="BS103" i="69"/>
  <c r="CS66" i="69"/>
  <c r="CS68" i="69"/>
  <c r="CS70" i="69"/>
  <c r="CS72" i="69"/>
  <c r="CS74" i="69"/>
  <c r="CS76" i="69"/>
  <c r="CS78" i="69"/>
  <c r="CS80" i="69"/>
  <c r="CS82" i="69"/>
  <c r="CS67" i="69"/>
  <c r="CS69" i="69"/>
  <c r="CS71" i="69"/>
  <c r="CS73" i="69"/>
  <c r="CS75" i="69"/>
  <c r="CS77" i="69"/>
  <c r="CS79" i="69"/>
  <c r="CS81" i="69"/>
  <c r="CS83" i="69"/>
  <c r="O164" i="261"/>
  <c r="Y261" i="261"/>
  <c r="Y310" i="261"/>
  <c r="AB356" i="261"/>
  <c r="R356" i="261"/>
  <c r="Y289" i="261"/>
  <c r="U146" i="261"/>
  <c r="D166" i="261"/>
  <c r="M164" i="261"/>
  <c r="AI157" i="261"/>
  <c r="R177" i="261"/>
  <c r="AI177" i="261"/>
  <c r="AA157" i="261"/>
  <c r="J177" i="261"/>
  <c r="AA177" i="261"/>
  <c r="AF130" i="261"/>
  <c r="Y168" i="261"/>
  <c r="H188" i="261"/>
  <c r="Y188" i="261"/>
  <c r="AG165" i="261"/>
  <c r="P185" i="261"/>
  <c r="AG185" i="261"/>
  <c r="AE130" i="261"/>
  <c r="AC159" i="261"/>
  <c r="L179" i="261"/>
  <c r="AC179" i="261"/>
  <c r="U159" i="261"/>
  <c r="D179" i="261"/>
  <c r="U179" i="261"/>
  <c r="AC155" i="261"/>
  <c r="L175" i="261"/>
  <c r="AC175" i="261"/>
  <c r="U155" i="261"/>
  <c r="D175" i="261"/>
  <c r="U175" i="261"/>
  <c r="AM133" i="261"/>
  <c r="W52" i="261"/>
  <c r="AH110" i="261"/>
  <c r="AG148" i="274"/>
  <c r="P168" i="274"/>
  <c r="B323" i="274"/>
  <c r="B369" i="274"/>
  <c r="C323" i="274"/>
  <c r="C369" i="274"/>
  <c r="G323" i="274"/>
  <c r="G369" i="274"/>
  <c r="B331" i="274"/>
  <c r="B377" i="274"/>
  <c r="C331" i="274"/>
  <c r="C377" i="274"/>
  <c r="G331" i="274"/>
  <c r="G377" i="274"/>
  <c r="X149" i="274"/>
  <c r="G169" i="274"/>
  <c r="E148" i="274"/>
  <c r="V128" i="274"/>
  <c r="AM128" i="274"/>
  <c r="AI161" i="274"/>
  <c r="R181" i="274"/>
  <c r="AI181" i="274"/>
  <c r="AA161" i="274"/>
  <c r="J181" i="274"/>
  <c r="AA181" i="274"/>
  <c r="AE159" i="274"/>
  <c r="N179" i="274"/>
  <c r="AE179" i="274"/>
  <c r="W159" i="274"/>
  <c r="F179" i="274"/>
  <c r="W179" i="274"/>
  <c r="AG166" i="274"/>
  <c r="P186" i="274"/>
  <c r="AG186" i="274"/>
  <c r="Y166" i="274"/>
  <c r="H186" i="274"/>
  <c r="Y186" i="274"/>
  <c r="AO122" i="274"/>
  <c r="AF143" i="274"/>
  <c r="O163" i="274"/>
  <c r="Q140" i="274"/>
  <c r="AH120" i="274"/>
  <c r="I138" i="274"/>
  <c r="Z118" i="274"/>
  <c r="AM114" i="274"/>
  <c r="V110" i="274"/>
  <c r="AB60" i="273"/>
  <c r="AB66" i="273"/>
  <c r="AB58" i="273"/>
  <c r="AB50" i="273"/>
  <c r="AB61" i="273"/>
  <c r="AB53" i="273"/>
  <c r="C205" i="261"/>
  <c r="G205" i="261"/>
  <c r="Y258" i="261"/>
  <c r="Y307" i="261"/>
  <c r="AB353" i="261"/>
  <c r="R353" i="261"/>
  <c r="Y286" i="261"/>
  <c r="X250" i="261"/>
  <c r="X299" i="261"/>
  <c r="AA345" i="261"/>
  <c r="Q345" i="261"/>
  <c r="X278" i="261"/>
  <c r="Y292" i="261"/>
  <c r="Y264" i="261"/>
  <c r="Y313" i="261"/>
  <c r="AB359" i="261"/>
  <c r="R359" i="261"/>
  <c r="X258" i="261"/>
  <c r="X307" i="261"/>
  <c r="AA353" i="261"/>
  <c r="Q353" i="261"/>
  <c r="X286" i="261"/>
  <c r="Y253" i="261"/>
  <c r="Y302" i="261"/>
  <c r="AB348" i="261"/>
  <c r="R348" i="261"/>
  <c r="Y281" i="261"/>
  <c r="X249" i="261"/>
  <c r="X298" i="261"/>
  <c r="AA344" i="261"/>
  <c r="Q344" i="261"/>
  <c r="X277" i="261"/>
  <c r="W262" i="261"/>
  <c r="W311" i="261"/>
  <c r="Z357" i="261"/>
  <c r="P357" i="261"/>
  <c r="W290" i="261"/>
  <c r="C212" i="261"/>
  <c r="G212" i="261"/>
  <c r="C202" i="261"/>
  <c r="G202" i="261"/>
  <c r="C198" i="261"/>
  <c r="G198" i="261"/>
  <c r="P169" i="261"/>
  <c r="AG149" i="261"/>
  <c r="H169" i="261"/>
  <c r="Y149" i="261"/>
  <c r="AB148" i="261"/>
  <c r="K168" i="261"/>
  <c r="Y250" i="261"/>
  <c r="Y299" i="261"/>
  <c r="AB345" i="261"/>
  <c r="R345" i="261"/>
  <c r="Y278" i="261"/>
  <c r="H158" i="261"/>
  <c r="Y138" i="261"/>
  <c r="G166" i="261"/>
  <c r="X146" i="261"/>
  <c r="AM105" i="261"/>
  <c r="Y64" i="261"/>
  <c r="X138" i="261"/>
  <c r="G158" i="261"/>
  <c r="AB155" i="261"/>
  <c r="K175" i="261"/>
  <c r="AB175" i="261"/>
  <c r="AM121" i="261"/>
  <c r="H160" i="261"/>
  <c r="Y140" i="261"/>
  <c r="L154" i="261"/>
  <c r="AC134" i="261"/>
  <c r="AC132" i="261"/>
  <c r="L152" i="261"/>
  <c r="AF231" i="261"/>
  <c r="AF233" i="261"/>
  <c r="AH246" i="261"/>
  <c r="AH249" i="261"/>
  <c r="AF246" i="261"/>
  <c r="AF249" i="261"/>
  <c r="AG246" i="261"/>
  <c r="AG249" i="261"/>
  <c r="V149" i="274"/>
  <c r="E169" i="274"/>
  <c r="B328" i="274"/>
  <c r="B374" i="274"/>
  <c r="C328" i="274"/>
  <c r="C374" i="274"/>
  <c r="G328" i="274"/>
  <c r="G374" i="274"/>
  <c r="AB162" i="274"/>
  <c r="K182" i="274"/>
  <c r="AB182" i="274"/>
  <c r="K165" i="274"/>
  <c r="K164" i="274"/>
  <c r="AB144" i="274"/>
  <c r="AM187" i="274"/>
  <c r="K146" i="274"/>
  <c r="AB126" i="274"/>
  <c r="P160" i="274"/>
  <c r="AG140" i="274"/>
  <c r="X140" i="274"/>
  <c r="G160" i="274"/>
  <c r="AI152" i="274"/>
  <c r="R172" i="274"/>
  <c r="AI172" i="274"/>
  <c r="AD136" i="274"/>
  <c r="M156" i="274"/>
  <c r="AF132" i="274"/>
  <c r="O152" i="274"/>
  <c r="AM98" i="274"/>
  <c r="Y57" i="274"/>
  <c r="AH132" i="274"/>
  <c r="Q152" i="274"/>
  <c r="I137" i="274"/>
  <c r="Z117" i="274"/>
  <c r="Y130" i="274"/>
  <c r="R135" i="274"/>
  <c r="AI130" i="274"/>
  <c r="AF134" i="274"/>
  <c r="O154" i="274"/>
  <c r="L152" i="274"/>
  <c r="AC132" i="274"/>
  <c r="P184" i="261"/>
  <c r="AG184" i="261"/>
  <c r="AG164" i="261"/>
  <c r="AG157" i="261"/>
  <c r="P177" i="261"/>
  <c r="AG177" i="261"/>
  <c r="Y157" i="261"/>
  <c r="H177" i="261"/>
  <c r="Y177" i="261"/>
  <c r="AB130" i="261"/>
  <c r="M181" i="261"/>
  <c r="AD181" i="261"/>
  <c r="AD161" i="261"/>
  <c r="AB136" i="261"/>
  <c r="K156" i="261"/>
  <c r="AD155" i="261"/>
  <c r="M175" i="261"/>
  <c r="AD175" i="261"/>
  <c r="V155" i="261"/>
  <c r="E175" i="261"/>
  <c r="V175" i="261"/>
  <c r="Z153" i="261"/>
  <c r="I173" i="261"/>
  <c r="Z173" i="261"/>
  <c r="J152" i="261"/>
  <c r="AA132" i="261"/>
  <c r="V157" i="261"/>
  <c r="E177" i="261"/>
  <c r="V177" i="261"/>
  <c r="F156" i="261"/>
  <c r="W136" i="261"/>
  <c r="AE153" i="261"/>
  <c r="N173" i="261"/>
  <c r="AE173" i="261"/>
  <c r="W153" i="261"/>
  <c r="F173" i="261"/>
  <c r="W173" i="261"/>
  <c r="AM92" i="261"/>
  <c r="K157" i="261"/>
  <c r="AB137" i="261"/>
  <c r="AM137" i="261"/>
  <c r="W56" i="261"/>
  <c r="Z110" i="261"/>
  <c r="L202" i="274"/>
  <c r="T202" i="274"/>
  <c r="AB202" i="274"/>
  <c r="X202" i="274"/>
  <c r="H202" i="274"/>
  <c r="P202" i="274"/>
  <c r="Q146" i="274"/>
  <c r="AH126" i="274"/>
  <c r="I146" i="274"/>
  <c r="Z126" i="274"/>
  <c r="X143" i="274"/>
  <c r="AM143" i="274"/>
  <c r="W62" i="274"/>
  <c r="G163" i="274"/>
  <c r="I140" i="274"/>
  <c r="Z120" i="274"/>
  <c r="Z154" i="274"/>
  <c r="I174" i="274"/>
  <c r="Z174" i="274"/>
  <c r="E137" i="274"/>
  <c r="V117" i="274"/>
  <c r="AB130" i="274"/>
  <c r="AB62" i="143"/>
  <c r="N135" i="274"/>
  <c r="AE130" i="274"/>
  <c r="X134" i="274"/>
  <c r="G154" i="274"/>
  <c r="U153" i="274"/>
  <c r="D173" i="274"/>
  <c r="U173" i="274"/>
  <c r="AC135" i="274"/>
  <c r="L155" i="274"/>
  <c r="Y153" i="274"/>
  <c r="H173" i="274"/>
  <c r="Y173" i="274"/>
  <c r="CN67" i="69"/>
  <c r="CN87" i="69"/>
  <c r="CN69" i="69"/>
  <c r="CN89" i="69"/>
  <c r="CN71" i="69"/>
  <c r="CN91" i="69"/>
  <c r="CN73" i="69"/>
  <c r="CN93" i="69"/>
  <c r="CN75" i="69"/>
  <c r="CN95" i="69"/>
  <c r="CN77" i="69"/>
  <c r="CN97" i="69"/>
  <c r="CN79" i="69"/>
  <c r="CN99" i="69"/>
  <c r="CN81" i="69"/>
  <c r="CN101" i="69"/>
  <c r="CN83" i="69"/>
  <c r="CN103" i="69"/>
  <c r="CN66" i="69"/>
  <c r="CN86" i="69"/>
  <c r="CN68" i="69"/>
  <c r="CN88" i="69"/>
  <c r="CN70" i="69"/>
  <c r="CN90" i="69"/>
  <c r="CN72" i="69"/>
  <c r="CN92" i="69"/>
  <c r="CN74" i="69"/>
  <c r="CN94" i="69"/>
  <c r="CN76" i="69"/>
  <c r="CN96" i="69"/>
  <c r="CN78" i="69"/>
  <c r="CN98" i="69"/>
  <c r="CN80" i="69"/>
  <c r="CN100" i="69"/>
  <c r="CN82" i="69"/>
  <c r="CN102" i="69"/>
  <c r="P167" i="261"/>
  <c r="AG147" i="261"/>
  <c r="H167" i="261"/>
  <c r="Y147" i="261"/>
  <c r="AD166" i="261"/>
  <c r="M186" i="261"/>
  <c r="AD186" i="261"/>
  <c r="L184" i="261"/>
  <c r="AC184" i="261"/>
  <c r="AC164" i="261"/>
  <c r="R166" i="261"/>
  <c r="AI146" i="261"/>
  <c r="N163" i="261"/>
  <c r="AE143" i="261"/>
  <c r="F163" i="261"/>
  <c r="W143" i="261"/>
  <c r="R169" i="261"/>
  <c r="AI149" i="261"/>
  <c r="J169" i="261"/>
  <c r="AA149" i="261"/>
  <c r="AF148" i="261"/>
  <c r="O168" i="261"/>
  <c r="AH166" i="261"/>
  <c r="Q186" i="261"/>
  <c r="AH186" i="261"/>
  <c r="AF145" i="261"/>
  <c r="O165" i="261"/>
  <c r="V142" i="261"/>
  <c r="AM142" i="261"/>
  <c r="W61" i="261"/>
  <c r="E162" i="261"/>
  <c r="X259" i="261"/>
  <c r="X308" i="261"/>
  <c r="AA354" i="261"/>
  <c r="Q354" i="261"/>
  <c r="X287" i="261"/>
  <c r="L158" i="261"/>
  <c r="AC138" i="261"/>
  <c r="AC136" i="261"/>
  <c r="L156" i="261"/>
  <c r="AB134" i="261"/>
  <c r="K154" i="261"/>
  <c r="W248" i="261"/>
  <c r="W297" i="261"/>
  <c r="Z343" i="261"/>
  <c r="P343" i="261"/>
  <c r="W276" i="261"/>
  <c r="I148" i="261"/>
  <c r="Z128" i="261"/>
  <c r="Q145" i="261"/>
  <c r="AH125" i="261"/>
  <c r="R182" i="261"/>
  <c r="AI182" i="261"/>
  <c r="AI162" i="261"/>
  <c r="AI140" i="261"/>
  <c r="R160" i="261"/>
  <c r="AH159" i="261"/>
  <c r="Q179" i="261"/>
  <c r="AH179" i="261"/>
  <c r="Z159" i="261"/>
  <c r="I179" i="261"/>
  <c r="Z179" i="261"/>
  <c r="F154" i="261"/>
  <c r="W134" i="261"/>
  <c r="K161" i="261"/>
  <c r="AB141" i="261"/>
  <c r="J158" i="261"/>
  <c r="AA138" i="261"/>
  <c r="Z134" i="261"/>
  <c r="I154" i="261"/>
  <c r="AM120" i="261"/>
  <c r="P154" i="261"/>
  <c r="AG134" i="261"/>
  <c r="AG130" i="261"/>
  <c r="AH149" i="274"/>
  <c r="Q169" i="274"/>
  <c r="D169" i="274"/>
  <c r="U149" i="274"/>
  <c r="L195" i="274"/>
  <c r="T195" i="274"/>
  <c r="AB195" i="274"/>
  <c r="H195" i="274"/>
  <c r="P195" i="274"/>
  <c r="X195" i="274"/>
  <c r="L203" i="274"/>
  <c r="T203" i="274"/>
  <c r="AB203" i="274"/>
  <c r="H203" i="274"/>
  <c r="X203" i="274"/>
  <c r="P203" i="274"/>
  <c r="AF148" i="274"/>
  <c r="O168" i="274"/>
  <c r="AE166" i="274"/>
  <c r="N186" i="274"/>
  <c r="AE186" i="274"/>
  <c r="W166" i="274"/>
  <c r="F186" i="274"/>
  <c r="W186" i="274"/>
  <c r="U144" i="274"/>
  <c r="D164" i="274"/>
  <c r="X158" i="274"/>
  <c r="G178" i="274"/>
  <c r="X178" i="274"/>
  <c r="G165" i="274"/>
  <c r="G164" i="274"/>
  <c r="X144" i="274"/>
  <c r="AC161" i="274"/>
  <c r="L181" i="274"/>
  <c r="AC181" i="274"/>
  <c r="U161" i="274"/>
  <c r="D181" i="274"/>
  <c r="U181" i="274"/>
  <c r="N164" i="274"/>
  <c r="AE144" i="274"/>
  <c r="AD163" i="274"/>
  <c r="M183" i="274"/>
  <c r="AD183" i="274"/>
  <c r="AG162" i="274"/>
  <c r="P182" i="274"/>
  <c r="AG182" i="274"/>
  <c r="Y162" i="274"/>
  <c r="H182" i="274"/>
  <c r="Y182" i="274"/>
  <c r="M165" i="274"/>
  <c r="M164" i="274"/>
  <c r="AD144" i="274"/>
  <c r="AD161" i="274"/>
  <c r="M181" i="274"/>
  <c r="AD181" i="274"/>
  <c r="E140" i="274"/>
  <c r="V120" i="274"/>
  <c r="AM120" i="274"/>
  <c r="AD132" i="274"/>
  <c r="M152" i="274"/>
  <c r="AI156" i="274"/>
  <c r="R176" i="274"/>
  <c r="AI176" i="274"/>
  <c r="X132" i="274"/>
  <c r="G152" i="274"/>
  <c r="Q137" i="274"/>
  <c r="AH117" i="274"/>
  <c r="AH130" i="274"/>
  <c r="AD154" i="274"/>
  <c r="M174" i="274"/>
  <c r="AD174" i="274"/>
  <c r="AE152" i="274"/>
  <c r="N172" i="274"/>
  <c r="AE172" i="274"/>
  <c r="R154" i="274"/>
  <c r="AI134" i="274"/>
  <c r="AB49" i="143"/>
  <c r="D156" i="274"/>
  <c r="U136" i="274"/>
  <c r="AM136" i="274"/>
  <c r="W55" i="274"/>
  <c r="V155" i="274"/>
  <c r="E175" i="274"/>
  <c r="V175" i="274"/>
  <c r="I133" i="274"/>
  <c r="Z113" i="274"/>
  <c r="Z130" i="274"/>
  <c r="AG146" i="261"/>
  <c r="P166" i="261"/>
  <c r="W164" i="261"/>
  <c r="F184" i="261"/>
  <c r="W184" i="261"/>
  <c r="Y280" i="261"/>
  <c r="Y252" i="261"/>
  <c r="Y301" i="261"/>
  <c r="AB347" i="261"/>
  <c r="R347" i="261"/>
  <c r="N166" i="261"/>
  <c r="AE146" i="261"/>
  <c r="AF132" i="261"/>
  <c r="O152" i="261"/>
  <c r="AF162" i="261"/>
  <c r="O182" i="261"/>
  <c r="AF182" i="261"/>
  <c r="AF136" i="261"/>
  <c r="O156" i="261"/>
  <c r="AD153" i="261"/>
  <c r="M173" i="261"/>
  <c r="AD173" i="261"/>
  <c r="N152" i="261"/>
  <c r="AE132" i="261"/>
  <c r="AE150" i="261"/>
  <c r="AH157" i="261"/>
  <c r="Q177" i="261"/>
  <c r="AH177" i="261"/>
  <c r="R156" i="261"/>
  <c r="AI136" i="261"/>
  <c r="AG153" i="261"/>
  <c r="P173" i="261"/>
  <c r="AG173" i="261"/>
  <c r="Y153" i="261"/>
  <c r="H173" i="261"/>
  <c r="Y173" i="261"/>
  <c r="AH247" i="261"/>
  <c r="AF234" i="261"/>
  <c r="AF247" i="261"/>
  <c r="AG247" i="261"/>
  <c r="J169" i="274"/>
  <c r="AA149" i="274"/>
  <c r="J168" i="274"/>
  <c r="AA148" i="274"/>
  <c r="M136" i="261"/>
  <c r="AD116" i="261"/>
  <c r="AM116" i="261"/>
  <c r="Q132" i="261"/>
  <c r="AH112" i="261"/>
  <c r="AH130" i="261"/>
  <c r="L196" i="274"/>
  <c r="T196" i="274"/>
  <c r="AB196" i="274"/>
  <c r="H196" i="274"/>
  <c r="P196" i="274"/>
  <c r="X196" i="274"/>
  <c r="R166" i="274"/>
  <c r="AI146" i="274"/>
  <c r="AC163" i="274"/>
  <c r="L183" i="274"/>
  <c r="AC183" i="274"/>
  <c r="U163" i="274"/>
  <c r="D183" i="274"/>
  <c r="U183" i="274"/>
  <c r="AC166" i="274"/>
  <c r="L186" i="274"/>
  <c r="AC186" i="274"/>
  <c r="U166" i="274"/>
  <c r="D186" i="274"/>
  <c r="U186" i="274"/>
  <c r="AC134" i="274"/>
  <c r="L154" i="274"/>
  <c r="AB133" i="274"/>
  <c r="K153" i="274"/>
  <c r="AS66" i="69"/>
  <c r="AS86" i="69"/>
  <c r="BI66" i="69"/>
  <c r="CI66" i="69"/>
  <c r="CI86" i="69"/>
  <c r="H83" i="69"/>
  <c r="H103" i="69"/>
  <c r="N83" i="69"/>
  <c r="N103" i="69"/>
  <c r="U83" i="69"/>
  <c r="U103" i="69"/>
  <c r="AK83" i="69"/>
  <c r="AK103" i="69"/>
  <c r="AW83" i="69"/>
  <c r="AW103" i="69"/>
  <c r="AN66" i="69"/>
  <c r="AN86" i="69"/>
  <c r="CJ66" i="69"/>
  <c r="CJ86" i="69"/>
  <c r="E83" i="69"/>
  <c r="E103" i="69"/>
  <c r="I83" i="69"/>
  <c r="Q83" i="69"/>
  <c r="Q103" i="69"/>
  <c r="V83" i="69"/>
  <c r="V103" i="69"/>
  <c r="AL83" i="69"/>
  <c r="AX83" i="69"/>
  <c r="AX103" i="69"/>
  <c r="AP66" i="69"/>
  <c r="AP86" i="69"/>
  <c r="AU66" i="69"/>
  <c r="AU86" i="69"/>
  <c r="F83" i="69"/>
  <c r="K83" i="69"/>
  <c r="K103" i="69"/>
  <c r="R83" i="69"/>
  <c r="R103" i="69"/>
  <c r="AA83" i="69"/>
  <c r="BA83" i="69"/>
  <c r="BA103" i="69"/>
  <c r="AQ66" i="69"/>
  <c r="AQ86" i="69"/>
  <c r="BG66" i="69"/>
  <c r="CG66" i="69"/>
  <c r="CG86" i="69"/>
  <c r="G83" i="69"/>
  <c r="M83" i="69"/>
  <c r="M103" i="69"/>
  <c r="T83" i="69"/>
  <c r="AJ83" i="69"/>
  <c r="AT83" i="69"/>
  <c r="BJ83" i="69"/>
  <c r="BJ103" i="69"/>
  <c r="S66" i="69"/>
  <c r="AZ66" i="69"/>
  <c r="AZ86" i="69"/>
  <c r="BH66" i="69"/>
  <c r="CL66" i="69"/>
  <c r="CL86" i="69"/>
  <c r="AO66" i="69"/>
  <c r="AO86" i="69"/>
  <c r="AM66" i="69"/>
  <c r="AM86" i="69"/>
  <c r="AI83" i="69"/>
  <c r="AI103" i="69"/>
  <c r="P83" i="69"/>
  <c r="P103" i="69"/>
  <c r="O83" i="69"/>
  <c r="O103" i="69"/>
  <c r="CK66" i="69"/>
  <c r="CK86" i="69"/>
  <c r="BB66" i="69"/>
  <c r="AY83" i="69"/>
  <c r="AY103" i="69"/>
  <c r="Y83" i="69"/>
  <c r="Z83" i="69"/>
  <c r="BT66" i="69"/>
  <c r="BT86" i="69"/>
  <c r="AR66" i="69"/>
  <c r="AR86" i="69"/>
  <c r="CH66" i="69"/>
  <c r="CH86" i="69"/>
  <c r="BK66" i="69"/>
  <c r="BW66" i="69"/>
  <c r="BW86" i="69"/>
  <c r="BE83" i="69"/>
  <c r="BE103" i="69"/>
  <c r="AD66" i="69"/>
  <c r="AD86" i="69"/>
  <c r="BL66" i="69"/>
  <c r="BL86" i="69"/>
  <c r="L83" i="69"/>
  <c r="L103" i="69"/>
  <c r="BM66" i="69"/>
  <c r="BM86" i="69"/>
  <c r="J83" i="69"/>
  <c r="J103" i="69"/>
  <c r="AF83" i="69"/>
  <c r="AV66" i="69"/>
  <c r="AV86" i="69"/>
  <c r="AH66" i="69"/>
  <c r="AH86" i="69"/>
  <c r="BD83" i="69"/>
  <c r="BD103" i="69"/>
  <c r="BN66" i="69"/>
  <c r="AE83" i="69"/>
  <c r="AE103" i="69"/>
  <c r="AG83" i="69"/>
  <c r="AG103" i="69"/>
  <c r="BU66" i="69"/>
  <c r="BU86" i="69"/>
  <c r="BX83" i="69"/>
  <c r="BX103" i="69"/>
  <c r="BF66" i="69"/>
  <c r="DH45" i="69"/>
  <c r="DF66" i="69"/>
  <c r="CZ83" i="69"/>
  <c r="AM53" i="273"/>
  <c r="N59" i="273"/>
  <c r="W70" i="70"/>
  <c r="AM63" i="273"/>
  <c r="N65" i="273"/>
  <c r="N54" i="273"/>
  <c r="Y3" i="143"/>
  <c r="Y3" i="12"/>
  <c r="S110" i="69"/>
  <c r="V7" i="70"/>
  <c r="X33" i="70"/>
  <c r="Y3" i="273"/>
  <c r="Y2" i="273"/>
  <c r="Y2" i="12"/>
  <c r="S109" i="69"/>
  <c r="S7" i="70"/>
  <c r="X32" i="70"/>
  <c r="Y2" i="143"/>
  <c r="AK53" i="12"/>
  <c r="W74" i="70"/>
  <c r="X36" i="70"/>
  <c r="A3" i="199"/>
  <c r="A36" i="199"/>
  <c r="V74" i="70"/>
  <c r="L53" i="143"/>
  <c r="L53" i="273"/>
  <c r="AK54" i="12"/>
  <c r="AK50" i="12"/>
  <c r="AB71" i="273"/>
  <c r="AB73" i="273"/>
  <c r="AC72" i="273"/>
  <c r="AD74" i="12"/>
  <c r="Z65" i="70"/>
  <c r="AD71" i="12"/>
  <c r="Z62" i="70"/>
  <c r="AC73" i="273"/>
  <c r="AC101" i="69"/>
  <c r="J18" i="70"/>
  <c r="K18" i="70"/>
  <c r="AC98" i="69"/>
  <c r="J15" i="70"/>
  <c r="K15" i="70"/>
  <c r="AC102" i="69"/>
  <c r="J19" i="70"/>
  <c r="K19" i="70"/>
  <c r="AC87" i="69"/>
  <c r="J4" i="70"/>
  <c r="K4" i="70"/>
  <c r="AC92" i="69"/>
  <c r="J9" i="70"/>
  <c r="K9" i="70"/>
  <c r="AB74" i="273"/>
  <c r="AK59" i="12"/>
  <c r="AB72" i="273"/>
  <c r="AC74" i="273"/>
  <c r="AK52" i="12"/>
  <c r="AB74" i="12"/>
  <c r="X65" i="70"/>
  <c r="AB71" i="12"/>
  <c r="X62" i="70"/>
  <c r="AK60" i="12"/>
  <c r="AC97" i="69"/>
  <c r="J14" i="70"/>
  <c r="K14" i="70"/>
  <c r="AC94" i="69"/>
  <c r="J11" i="70"/>
  <c r="K11" i="70"/>
  <c r="AC99" i="69"/>
  <c r="J16" i="70"/>
  <c r="K16" i="70"/>
  <c r="AC103" i="69"/>
  <c r="J20" i="70"/>
  <c r="K20" i="70"/>
  <c r="AC88" i="69"/>
  <c r="J5" i="70"/>
  <c r="K5" i="70"/>
  <c r="AK62" i="12"/>
  <c r="AL53" i="12"/>
  <c r="AM53" i="12"/>
  <c r="AK51" i="12"/>
  <c r="AK65" i="12"/>
  <c r="AM61" i="273"/>
  <c r="AK64" i="12"/>
  <c r="O49" i="143"/>
  <c r="O67" i="143"/>
  <c r="O49" i="273"/>
  <c r="O67" i="273"/>
  <c r="AD74" i="273"/>
  <c r="AD71" i="273"/>
  <c r="AK55" i="12"/>
  <c r="AK56" i="12"/>
  <c r="AK61" i="12"/>
  <c r="AB73" i="12"/>
  <c r="X64" i="70"/>
  <c r="AD73" i="12"/>
  <c r="Z64" i="70"/>
  <c r="AC73" i="12"/>
  <c r="Y64" i="70"/>
  <c r="AD72" i="273"/>
  <c r="AM51" i="273"/>
  <c r="AC93" i="69"/>
  <c r="J10" i="70"/>
  <c r="K10" i="70"/>
  <c r="AC90" i="69"/>
  <c r="J7" i="70"/>
  <c r="K7" i="70"/>
  <c r="AC95" i="69"/>
  <c r="J12" i="70"/>
  <c r="K12" i="70"/>
  <c r="AC100" i="69"/>
  <c r="J17" i="70"/>
  <c r="K17" i="70"/>
  <c r="AK66" i="12"/>
  <c r="AC71" i="273"/>
  <c r="N50" i="273"/>
  <c r="AK49" i="12"/>
  <c r="P53" i="143"/>
  <c r="P53" i="273"/>
  <c r="N61" i="273"/>
  <c r="AD73" i="273"/>
  <c r="AC74" i="12"/>
  <c r="Y65" i="70"/>
  <c r="AC71" i="12"/>
  <c r="Y62" i="70"/>
  <c r="AK63" i="12"/>
  <c r="N51" i="273"/>
  <c r="AM52" i="273"/>
  <c r="AC89" i="69"/>
  <c r="J6" i="70"/>
  <c r="K6" i="70"/>
  <c r="AC86" i="69"/>
  <c r="J3" i="70"/>
  <c r="K3" i="70"/>
  <c r="AC91" i="69"/>
  <c r="J8" i="70"/>
  <c r="K8" i="70"/>
  <c r="AC96" i="69"/>
  <c r="J13" i="70"/>
  <c r="K13" i="70"/>
  <c r="N49" i="143"/>
  <c r="AM49" i="273"/>
  <c r="AM50" i="273"/>
  <c r="AM62" i="273"/>
  <c r="AK58" i="12"/>
  <c r="V34" i="70"/>
  <c r="V71" i="70"/>
  <c r="AA55" i="261"/>
  <c r="AP116" i="261"/>
  <c r="AN116" i="261"/>
  <c r="AO116" i="261"/>
  <c r="AA59" i="274"/>
  <c r="AP120" i="274"/>
  <c r="AN120" i="274"/>
  <c r="AO120" i="274"/>
  <c r="AA54" i="274"/>
  <c r="AN115" i="274"/>
  <c r="AP115" i="274"/>
  <c r="AO115" i="274"/>
  <c r="S196" i="274"/>
  <c r="S323" i="274"/>
  <c r="P323" i="274"/>
  <c r="AB153" i="274"/>
  <c r="K173" i="274"/>
  <c r="AB173" i="274"/>
  <c r="AF156" i="261"/>
  <c r="O176" i="261"/>
  <c r="AF176" i="261"/>
  <c r="AF152" i="261"/>
  <c r="O172" i="261"/>
  <c r="AF172" i="261"/>
  <c r="P186" i="261"/>
  <c r="AG186" i="261"/>
  <c r="AG166" i="261"/>
  <c r="I153" i="274"/>
  <c r="Z133" i="274"/>
  <c r="U156" i="274"/>
  <c r="D176" i="274"/>
  <c r="U176" i="274"/>
  <c r="AI166" i="274"/>
  <c r="R186" i="274"/>
  <c r="AI186" i="274"/>
  <c r="AE196" i="274"/>
  <c r="AE323" i="274"/>
  <c r="AB323" i="274"/>
  <c r="Q152" i="261"/>
  <c r="AH132" i="261"/>
  <c r="AA168" i="274"/>
  <c r="J188" i="274"/>
  <c r="AA188" i="274"/>
  <c r="AI156" i="261"/>
  <c r="R176" i="261"/>
  <c r="AI176" i="261"/>
  <c r="AE152" i="261"/>
  <c r="N172" i="261"/>
  <c r="AE172" i="261"/>
  <c r="AF150" i="261"/>
  <c r="Q157" i="274"/>
  <c r="AH137" i="274"/>
  <c r="E160" i="274"/>
  <c r="V140" i="274"/>
  <c r="AD164" i="274"/>
  <c r="M184" i="274"/>
  <c r="AD184" i="274"/>
  <c r="X164" i="274"/>
  <c r="G184" i="274"/>
  <c r="X184" i="274"/>
  <c r="AE203" i="274"/>
  <c r="AE330" i="274"/>
  <c r="AB330" i="274"/>
  <c r="S195" i="274"/>
  <c r="S322" i="274"/>
  <c r="P322" i="274"/>
  <c r="O195" i="274"/>
  <c r="O322" i="274"/>
  <c r="L322" i="274"/>
  <c r="AA59" i="261"/>
  <c r="AP120" i="261"/>
  <c r="AN120" i="261"/>
  <c r="AO120" i="261"/>
  <c r="AA158" i="261"/>
  <c r="J178" i="261"/>
  <c r="AA178" i="261"/>
  <c r="W154" i="261"/>
  <c r="F174" i="261"/>
  <c r="W174" i="261"/>
  <c r="I168" i="261"/>
  <c r="Z148" i="261"/>
  <c r="AC158" i="261"/>
  <c r="L178" i="261"/>
  <c r="AC178" i="261"/>
  <c r="AA169" i="261"/>
  <c r="J189" i="261"/>
  <c r="AA189" i="261"/>
  <c r="F183" i="261"/>
  <c r="W183" i="261"/>
  <c r="W163" i="261"/>
  <c r="R186" i="261"/>
  <c r="AI186" i="261"/>
  <c r="AI166" i="261"/>
  <c r="AG167" i="261"/>
  <c r="P187" i="261"/>
  <c r="AG187" i="261"/>
  <c r="AH146" i="274"/>
  <c r="Q166" i="274"/>
  <c r="AB329" i="274"/>
  <c r="AE202" i="274"/>
  <c r="AE329" i="274"/>
  <c r="W156" i="261"/>
  <c r="F176" i="261"/>
  <c r="W176" i="261"/>
  <c r="AA152" i="261"/>
  <c r="J172" i="261"/>
  <c r="AA172" i="261"/>
  <c r="AF154" i="274"/>
  <c r="O174" i="274"/>
  <c r="AF174" i="274"/>
  <c r="AD156" i="274"/>
  <c r="M176" i="274"/>
  <c r="AD176" i="274"/>
  <c r="X160" i="274"/>
  <c r="G180" i="274"/>
  <c r="X180" i="274"/>
  <c r="AG160" i="274"/>
  <c r="P180" i="274"/>
  <c r="AG180" i="274"/>
  <c r="AC152" i="261"/>
  <c r="L172" i="261"/>
  <c r="AC172" i="261"/>
  <c r="C325" i="261"/>
  <c r="C371" i="261"/>
  <c r="G325" i="261"/>
  <c r="G371" i="261"/>
  <c r="B325" i="261"/>
  <c r="B371" i="261"/>
  <c r="B339" i="261"/>
  <c r="B379" i="261"/>
  <c r="C339" i="261"/>
  <c r="C379" i="261"/>
  <c r="G339" i="261"/>
  <c r="G379" i="261"/>
  <c r="B332" i="261"/>
  <c r="B378" i="261"/>
  <c r="C332" i="261"/>
  <c r="C378" i="261"/>
  <c r="G332" i="261"/>
  <c r="G378" i="261"/>
  <c r="AF163" i="274"/>
  <c r="O183" i="274"/>
  <c r="AF183" i="274"/>
  <c r="E168" i="274"/>
  <c r="V148" i="274"/>
  <c r="M184" i="261"/>
  <c r="AD184" i="261"/>
  <c r="AD164" i="261"/>
  <c r="CS101" i="69"/>
  <c r="M75" i="70"/>
  <c r="N75" i="70"/>
  <c r="CS93" i="69"/>
  <c r="M67" i="70"/>
  <c r="N67" i="70"/>
  <c r="CS102" i="69"/>
  <c r="M76" i="70"/>
  <c r="N76" i="70"/>
  <c r="CS94" i="69"/>
  <c r="M68" i="70"/>
  <c r="N68" i="70"/>
  <c r="CS86" i="69"/>
  <c r="M60" i="70"/>
  <c r="N60" i="70"/>
  <c r="AC160" i="274"/>
  <c r="L180" i="274"/>
  <c r="AC180" i="274"/>
  <c r="AE160" i="274"/>
  <c r="N180" i="274"/>
  <c r="AE180" i="274"/>
  <c r="AN129" i="274"/>
  <c r="AP129" i="274"/>
  <c r="AO129" i="274"/>
  <c r="AA68" i="274"/>
  <c r="O185" i="274"/>
  <c r="AF185" i="274"/>
  <c r="AF165" i="274"/>
  <c r="Q160" i="261"/>
  <c r="AH140" i="261"/>
  <c r="AE169" i="274"/>
  <c r="N189" i="274"/>
  <c r="AE189" i="274"/>
  <c r="F186" i="261"/>
  <c r="W186" i="261"/>
  <c r="W166" i="261"/>
  <c r="BC101" i="69"/>
  <c r="S57" i="70"/>
  <c r="T57" i="70"/>
  <c r="BC93" i="69"/>
  <c r="S49" i="70"/>
  <c r="T49" i="70"/>
  <c r="BC102" i="69"/>
  <c r="S58" i="70"/>
  <c r="T58" i="70"/>
  <c r="BC94" i="69"/>
  <c r="S50" i="70"/>
  <c r="T50" i="70"/>
  <c r="BC86" i="69"/>
  <c r="S42" i="70"/>
  <c r="T42" i="70"/>
  <c r="E153" i="274"/>
  <c r="V133" i="274"/>
  <c r="AG154" i="274"/>
  <c r="P174" i="274"/>
  <c r="AG174" i="274"/>
  <c r="AH164" i="274"/>
  <c r="Q184" i="274"/>
  <c r="AH184" i="274"/>
  <c r="X146" i="274"/>
  <c r="G166" i="274"/>
  <c r="Q168" i="274"/>
  <c r="AH148" i="274"/>
  <c r="AE197" i="274"/>
  <c r="AE324" i="274"/>
  <c r="AB324" i="274"/>
  <c r="P189" i="274"/>
  <c r="AG189" i="274"/>
  <c r="AG169" i="274"/>
  <c r="AM112" i="261"/>
  <c r="AH158" i="261"/>
  <c r="Q178" i="261"/>
  <c r="AH178" i="261"/>
  <c r="AM128" i="261"/>
  <c r="X154" i="261"/>
  <c r="G174" i="261"/>
  <c r="X174" i="261"/>
  <c r="K185" i="261"/>
  <c r="AB185" i="261"/>
  <c r="AB165" i="261"/>
  <c r="B326" i="261"/>
  <c r="B372" i="261"/>
  <c r="C326" i="261"/>
  <c r="C372" i="261"/>
  <c r="G326" i="261"/>
  <c r="G372" i="261"/>
  <c r="B336" i="261"/>
  <c r="C336" i="261"/>
  <c r="G336" i="261"/>
  <c r="K200" i="274"/>
  <c r="K327" i="274"/>
  <c r="H327" i="274"/>
  <c r="W150" i="261"/>
  <c r="X156" i="261"/>
  <c r="G176" i="261"/>
  <c r="X176" i="261"/>
  <c r="X152" i="261"/>
  <c r="G172" i="261"/>
  <c r="X172" i="261"/>
  <c r="U163" i="261"/>
  <c r="D183" i="261"/>
  <c r="U183" i="261"/>
  <c r="Q153" i="274"/>
  <c r="AH133" i="274"/>
  <c r="AH138" i="274"/>
  <c r="AH140" i="274"/>
  <c r="AH150" i="274"/>
  <c r="V165" i="274"/>
  <c r="E185" i="274"/>
  <c r="V185" i="274"/>
  <c r="AC164" i="274"/>
  <c r="L184" i="274"/>
  <c r="AC184" i="274"/>
  <c r="X168" i="274"/>
  <c r="G188" i="274"/>
  <c r="X188" i="274"/>
  <c r="AE199" i="274"/>
  <c r="AE326" i="274"/>
  <c r="AB326" i="274"/>
  <c r="V130" i="261"/>
  <c r="Y154" i="261"/>
  <c r="H174" i="261"/>
  <c r="Y174" i="261"/>
  <c r="AH154" i="261"/>
  <c r="Q174" i="261"/>
  <c r="AH174" i="261"/>
  <c r="AM138" i="261"/>
  <c r="W57" i="261"/>
  <c r="AD162" i="261"/>
  <c r="M182" i="261"/>
  <c r="AD182" i="261"/>
  <c r="W169" i="261"/>
  <c r="F189" i="261"/>
  <c r="W189" i="261"/>
  <c r="R183" i="261"/>
  <c r="AI183" i="261"/>
  <c r="AI163" i="261"/>
  <c r="U152" i="274"/>
  <c r="D172" i="274"/>
  <c r="U172" i="274"/>
  <c r="F155" i="274"/>
  <c r="W135" i="274"/>
  <c r="W150" i="274"/>
  <c r="AD137" i="274"/>
  <c r="M157" i="274"/>
  <c r="M168" i="274"/>
  <c r="AD148" i="274"/>
  <c r="AD146" i="274"/>
  <c r="M166" i="274"/>
  <c r="AE198" i="274"/>
  <c r="AE325" i="274"/>
  <c r="AB325" i="274"/>
  <c r="AE156" i="261"/>
  <c r="N176" i="261"/>
  <c r="AE176" i="261"/>
  <c r="AI152" i="261"/>
  <c r="R172" i="261"/>
  <c r="AI172" i="261"/>
  <c r="AB156" i="274"/>
  <c r="K176" i="274"/>
  <c r="AB176" i="274"/>
  <c r="Y160" i="274"/>
  <c r="H180" i="274"/>
  <c r="Y180" i="274"/>
  <c r="M152" i="261"/>
  <c r="AD132" i="261"/>
  <c r="E160" i="261"/>
  <c r="V140" i="261"/>
  <c r="U154" i="261"/>
  <c r="D174" i="261"/>
  <c r="U174" i="261"/>
  <c r="O181" i="261"/>
  <c r="AF181" i="261"/>
  <c r="AF161" i="261"/>
  <c r="C323" i="261"/>
  <c r="C369" i="261"/>
  <c r="G323" i="261"/>
  <c r="G369" i="261"/>
  <c r="B323" i="261"/>
  <c r="B369" i="261"/>
  <c r="C331" i="261"/>
  <c r="C377" i="261"/>
  <c r="G331" i="261"/>
  <c r="G377" i="261"/>
  <c r="B331" i="261"/>
  <c r="B377" i="261"/>
  <c r="B338" i="261"/>
  <c r="C338" i="261"/>
  <c r="G338" i="261"/>
  <c r="E184" i="261"/>
  <c r="V184" i="261"/>
  <c r="V164" i="261"/>
  <c r="X164" i="261"/>
  <c r="G184" i="261"/>
  <c r="X184" i="261"/>
  <c r="U160" i="274"/>
  <c r="D180" i="274"/>
  <c r="U180" i="274"/>
  <c r="W160" i="274"/>
  <c r="F180" i="274"/>
  <c r="W180" i="274"/>
  <c r="V158" i="261"/>
  <c r="E178" i="261"/>
  <c r="V178" i="261"/>
  <c r="AF166" i="261"/>
  <c r="O186" i="261"/>
  <c r="AF186" i="261"/>
  <c r="AA66" i="261"/>
  <c r="AN127" i="261"/>
  <c r="AP127" i="261"/>
  <c r="AA51" i="274"/>
  <c r="AP112" i="274"/>
  <c r="AN112" i="274"/>
  <c r="Y152" i="274"/>
  <c r="H172" i="274"/>
  <c r="Y172" i="274"/>
  <c r="Y154" i="274"/>
  <c r="H174" i="274"/>
  <c r="Y174" i="274"/>
  <c r="AI164" i="274"/>
  <c r="R184" i="274"/>
  <c r="AI184" i="274"/>
  <c r="Y164" i="274"/>
  <c r="H184" i="274"/>
  <c r="Y184" i="274"/>
  <c r="AA201" i="274"/>
  <c r="AA328" i="274"/>
  <c r="X328" i="274"/>
  <c r="W201" i="274"/>
  <c r="W328" i="274"/>
  <c r="T328" i="274"/>
  <c r="W158" i="261"/>
  <c r="F178" i="261"/>
  <c r="W178" i="261"/>
  <c r="AI154" i="261"/>
  <c r="R174" i="261"/>
  <c r="AI174" i="261"/>
  <c r="M168" i="261"/>
  <c r="AD148" i="261"/>
  <c r="AC163" i="261"/>
  <c r="L183" i="261"/>
  <c r="AC183" i="261"/>
  <c r="J187" i="261"/>
  <c r="AA187" i="261"/>
  <c r="AA167" i="261"/>
  <c r="L197" i="261"/>
  <c r="T197" i="261"/>
  <c r="AB197" i="261"/>
  <c r="H197" i="261"/>
  <c r="P197" i="261"/>
  <c r="X197" i="261"/>
  <c r="W130" i="274"/>
  <c r="AC154" i="274"/>
  <c r="L174" i="274"/>
  <c r="AC174" i="274"/>
  <c r="AA196" i="274"/>
  <c r="AA323" i="274"/>
  <c r="X323" i="274"/>
  <c r="W196" i="274"/>
  <c r="W323" i="274"/>
  <c r="T323" i="274"/>
  <c r="X152" i="274"/>
  <c r="G172" i="274"/>
  <c r="X172" i="274"/>
  <c r="AD152" i="274"/>
  <c r="M172" i="274"/>
  <c r="AD172" i="274"/>
  <c r="G185" i="274"/>
  <c r="X185" i="274"/>
  <c r="X165" i="274"/>
  <c r="U164" i="274"/>
  <c r="D184" i="274"/>
  <c r="U184" i="274"/>
  <c r="S203" i="274"/>
  <c r="S330" i="274"/>
  <c r="P330" i="274"/>
  <c r="W203" i="274"/>
  <c r="W330" i="274"/>
  <c r="T330" i="274"/>
  <c r="K195" i="274"/>
  <c r="K322" i="274"/>
  <c r="H322" i="274"/>
  <c r="AM149" i="274"/>
  <c r="W68" i="274"/>
  <c r="Z154" i="261"/>
  <c r="I174" i="261"/>
  <c r="Z174" i="261"/>
  <c r="AI160" i="261"/>
  <c r="R180" i="261"/>
  <c r="AI180" i="261"/>
  <c r="AC156" i="261"/>
  <c r="L176" i="261"/>
  <c r="AC176" i="261"/>
  <c r="O185" i="261"/>
  <c r="AF185" i="261"/>
  <c r="AF165" i="261"/>
  <c r="AF168" i="261"/>
  <c r="O188" i="261"/>
  <c r="AF188" i="261"/>
  <c r="AM117" i="274"/>
  <c r="S202" i="274"/>
  <c r="S329" i="274"/>
  <c r="P329" i="274"/>
  <c r="W202" i="274"/>
  <c r="W329" i="274"/>
  <c r="T329" i="274"/>
  <c r="AB157" i="261"/>
  <c r="K177" i="261"/>
  <c r="AB177" i="261"/>
  <c r="AB164" i="274"/>
  <c r="K184" i="274"/>
  <c r="AB184" i="274"/>
  <c r="V169" i="274"/>
  <c r="E189" i="274"/>
  <c r="V189" i="274"/>
  <c r="AC150" i="261"/>
  <c r="Y160" i="261"/>
  <c r="H180" i="261"/>
  <c r="Y180" i="261"/>
  <c r="X158" i="261"/>
  <c r="G178" i="261"/>
  <c r="X178" i="261"/>
  <c r="X166" i="261"/>
  <c r="G186" i="261"/>
  <c r="X186" i="261"/>
  <c r="H189" i="261"/>
  <c r="Y189" i="261"/>
  <c r="Y169" i="261"/>
  <c r="L198" i="261"/>
  <c r="T198" i="261"/>
  <c r="AB198" i="261"/>
  <c r="H198" i="261"/>
  <c r="P198" i="261"/>
  <c r="X198" i="261"/>
  <c r="I158" i="274"/>
  <c r="Z138" i="274"/>
  <c r="X169" i="274"/>
  <c r="G189" i="274"/>
  <c r="X189" i="274"/>
  <c r="AG168" i="274"/>
  <c r="P188" i="274"/>
  <c r="AG188" i="274"/>
  <c r="AM175" i="261"/>
  <c r="AM179" i="261"/>
  <c r="D186" i="261"/>
  <c r="U186" i="261"/>
  <c r="U166" i="261"/>
  <c r="AF164" i="261"/>
  <c r="O184" i="261"/>
  <c r="AF184" i="261"/>
  <c r="CS99" i="69"/>
  <c r="M73" i="70"/>
  <c r="N73" i="70"/>
  <c r="CS91" i="69"/>
  <c r="M65" i="70"/>
  <c r="N65" i="70"/>
  <c r="CS100" i="69"/>
  <c r="M74" i="70"/>
  <c r="N74" i="70"/>
  <c r="CS92" i="69"/>
  <c r="M66" i="70"/>
  <c r="N66" i="70"/>
  <c r="AA55" i="274"/>
  <c r="AP116" i="274"/>
  <c r="AN116" i="274"/>
  <c r="AB160" i="274"/>
  <c r="K180" i="274"/>
  <c r="AB180" i="274"/>
  <c r="AA63" i="274"/>
  <c r="AP124" i="274"/>
  <c r="AN124" i="274"/>
  <c r="AO124" i="274"/>
  <c r="AG152" i="261"/>
  <c r="P172" i="261"/>
  <c r="AG172" i="261"/>
  <c r="U160" i="261"/>
  <c r="D180" i="261"/>
  <c r="U180" i="261"/>
  <c r="AG155" i="274"/>
  <c r="P175" i="274"/>
  <c r="AG175" i="274"/>
  <c r="U155" i="274"/>
  <c r="D175" i="274"/>
  <c r="U175" i="274"/>
  <c r="BC99" i="69"/>
  <c r="S55" i="70"/>
  <c r="T55" i="70"/>
  <c r="BC91" i="69"/>
  <c r="S47" i="70"/>
  <c r="T47" i="70"/>
  <c r="BC100" i="69"/>
  <c r="S56" i="70"/>
  <c r="T56" i="70"/>
  <c r="BC92" i="69"/>
  <c r="S48" i="70"/>
  <c r="T48" i="70"/>
  <c r="AB154" i="274"/>
  <c r="K174" i="274"/>
  <c r="AB174" i="274"/>
  <c r="AA197" i="274"/>
  <c r="AA324" i="274"/>
  <c r="X324" i="274"/>
  <c r="W197" i="274"/>
  <c r="W324" i="274"/>
  <c r="T324" i="274"/>
  <c r="AE158" i="261"/>
  <c r="N178" i="261"/>
  <c r="AE178" i="261"/>
  <c r="AE160" i="261"/>
  <c r="N180" i="261"/>
  <c r="AE180" i="261"/>
  <c r="E168" i="261"/>
  <c r="V148" i="261"/>
  <c r="AG163" i="261"/>
  <c r="P183" i="261"/>
  <c r="AG183" i="261"/>
  <c r="N187" i="261"/>
  <c r="AE187" i="261"/>
  <c r="AE167" i="261"/>
  <c r="L199" i="261"/>
  <c r="T199" i="261"/>
  <c r="AB199" i="261"/>
  <c r="H199" i="261"/>
  <c r="P199" i="261"/>
  <c r="X199" i="261"/>
  <c r="U154" i="274"/>
  <c r="D174" i="274"/>
  <c r="U174" i="274"/>
  <c r="AE200" i="274"/>
  <c r="AE327" i="274"/>
  <c r="AB327" i="274"/>
  <c r="I160" i="261"/>
  <c r="Z140" i="261"/>
  <c r="AI169" i="274"/>
  <c r="R189" i="274"/>
  <c r="AI189" i="274"/>
  <c r="AA156" i="261"/>
  <c r="J176" i="261"/>
  <c r="AA176" i="261"/>
  <c r="W152" i="261"/>
  <c r="F172" i="261"/>
  <c r="W172" i="261"/>
  <c r="X150" i="261"/>
  <c r="AG150" i="274"/>
  <c r="V152" i="274"/>
  <c r="E172" i="274"/>
  <c r="V172" i="274"/>
  <c r="AB161" i="274"/>
  <c r="K181" i="274"/>
  <c r="AB181" i="274"/>
  <c r="W164" i="274"/>
  <c r="F184" i="274"/>
  <c r="W184" i="274"/>
  <c r="AF164" i="274"/>
  <c r="O184" i="274"/>
  <c r="AF184" i="274"/>
  <c r="AA199" i="274"/>
  <c r="AA326" i="274"/>
  <c r="X326" i="274"/>
  <c r="W199" i="274"/>
  <c r="W326" i="274"/>
  <c r="T326" i="274"/>
  <c r="L189" i="274"/>
  <c r="AC189" i="274"/>
  <c r="AC169" i="274"/>
  <c r="E152" i="261"/>
  <c r="V132" i="261"/>
  <c r="X157" i="261"/>
  <c r="G177" i="261"/>
  <c r="X177" i="261"/>
  <c r="AE154" i="261"/>
  <c r="N174" i="261"/>
  <c r="AE174" i="261"/>
  <c r="Q168" i="261"/>
  <c r="AH148" i="261"/>
  <c r="U158" i="261"/>
  <c r="D178" i="261"/>
  <c r="U178" i="261"/>
  <c r="G185" i="261"/>
  <c r="X185" i="261"/>
  <c r="X165" i="261"/>
  <c r="X168" i="261"/>
  <c r="G188" i="261"/>
  <c r="X188" i="261"/>
  <c r="AC167" i="261"/>
  <c r="L187" i="261"/>
  <c r="AC187" i="261"/>
  <c r="AM126" i="274"/>
  <c r="AA198" i="274"/>
  <c r="AA325" i="274"/>
  <c r="X325" i="274"/>
  <c r="W198" i="274"/>
  <c r="W325" i="274"/>
  <c r="T325" i="274"/>
  <c r="AG156" i="274"/>
  <c r="P176" i="274"/>
  <c r="AG176" i="274"/>
  <c r="AM110" i="274"/>
  <c r="AF160" i="274"/>
  <c r="O180" i="274"/>
  <c r="AF180" i="274"/>
  <c r="AD169" i="274"/>
  <c r="M189" i="274"/>
  <c r="AD189" i="274"/>
  <c r="U152" i="261"/>
  <c r="D172" i="261"/>
  <c r="U172" i="261"/>
  <c r="AF158" i="261"/>
  <c r="O178" i="261"/>
  <c r="AF178" i="261"/>
  <c r="L189" i="261"/>
  <c r="AC189" i="261"/>
  <c r="AC169" i="261"/>
  <c r="L196" i="261"/>
  <c r="T196" i="261"/>
  <c r="AB196" i="261"/>
  <c r="H196" i="261"/>
  <c r="P196" i="261"/>
  <c r="X196" i="261"/>
  <c r="C337" i="261"/>
  <c r="G337" i="261"/>
  <c r="B337" i="261"/>
  <c r="AD138" i="274"/>
  <c r="M158" i="274"/>
  <c r="AG159" i="274"/>
  <c r="AM159" i="274"/>
  <c r="X58" i="274"/>
  <c r="P179" i="274"/>
  <c r="AG179" i="274"/>
  <c r="AM179" i="274"/>
  <c r="L186" i="261"/>
  <c r="AC186" i="261"/>
  <c r="AC166" i="261"/>
  <c r="M160" i="261"/>
  <c r="AD140" i="261"/>
  <c r="AA57" i="261"/>
  <c r="AN118" i="261"/>
  <c r="AP118" i="261"/>
  <c r="Y155" i="274"/>
  <c r="H175" i="274"/>
  <c r="Y175" i="274"/>
  <c r="AF153" i="274"/>
  <c r="O173" i="274"/>
  <c r="AF173" i="274"/>
  <c r="AF153" i="261"/>
  <c r="O173" i="261"/>
  <c r="AF173" i="261"/>
  <c r="W169" i="274"/>
  <c r="F189" i="274"/>
  <c r="W189" i="274"/>
  <c r="AB152" i="261"/>
  <c r="K172" i="261"/>
  <c r="AB172" i="261"/>
  <c r="M160" i="274"/>
  <c r="AD140" i="274"/>
  <c r="Z164" i="274"/>
  <c r="I184" i="274"/>
  <c r="Z184" i="274"/>
  <c r="U66" i="274"/>
  <c r="AB66" i="274"/>
  <c r="S201" i="274"/>
  <c r="S328" i="274"/>
  <c r="P328" i="274"/>
  <c r="O201" i="274"/>
  <c r="O328" i="274"/>
  <c r="L328" i="274"/>
  <c r="V154" i="261"/>
  <c r="E174" i="261"/>
  <c r="V174" i="261"/>
  <c r="AM141" i="261"/>
  <c r="W60" i="261"/>
  <c r="AM125" i="261"/>
  <c r="AF154" i="261"/>
  <c r="O174" i="261"/>
  <c r="AF174" i="261"/>
  <c r="AH162" i="261"/>
  <c r="Q182" i="261"/>
  <c r="AH182" i="261"/>
  <c r="B328" i="261"/>
  <c r="B374" i="261"/>
  <c r="C328" i="261"/>
  <c r="C374" i="261"/>
  <c r="G328" i="261"/>
  <c r="G374" i="261"/>
  <c r="AO119" i="274"/>
  <c r="O196" i="274"/>
  <c r="O323" i="274"/>
  <c r="L323" i="274"/>
  <c r="M156" i="261"/>
  <c r="AD136" i="261"/>
  <c r="AA169" i="274"/>
  <c r="J189" i="274"/>
  <c r="AA189" i="274"/>
  <c r="N186" i="261"/>
  <c r="AE186" i="261"/>
  <c r="AE166" i="261"/>
  <c r="AI154" i="274"/>
  <c r="R174" i="274"/>
  <c r="AI174" i="274"/>
  <c r="X150" i="274"/>
  <c r="AD165" i="274"/>
  <c r="M185" i="274"/>
  <c r="AD185" i="274"/>
  <c r="AE164" i="274"/>
  <c r="N184" i="274"/>
  <c r="AE184" i="274"/>
  <c r="AM144" i="274"/>
  <c r="W63" i="274"/>
  <c r="AA203" i="274"/>
  <c r="AA330" i="274"/>
  <c r="X330" i="274"/>
  <c r="O203" i="274"/>
  <c r="O330" i="274"/>
  <c r="L330" i="274"/>
  <c r="AE195" i="274"/>
  <c r="AE322" i="274"/>
  <c r="AB322" i="274"/>
  <c r="D189" i="274"/>
  <c r="U189" i="274"/>
  <c r="U169" i="274"/>
  <c r="K181" i="261"/>
  <c r="AB181" i="261"/>
  <c r="AB161" i="261"/>
  <c r="Q165" i="261"/>
  <c r="AH145" i="261"/>
  <c r="AI169" i="261"/>
  <c r="R189" i="261"/>
  <c r="AI189" i="261"/>
  <c r="N183" i="261"/>
  <c r="AE183" i="261"/>
  <c r="AE163" i="261"/>
  <c r="Y167" i="261"/>
  <c r="H187" i="261"/>
  <c r="Y187" i="261"/>
  <c r="N155" i="274"/>
  <c r="AE135" i="274"/>
  <c r="AE150" i="274"/>
  <c r="V137" i="274"/>
  <c r="Z137" i="274"/>
  <c r="AM137" i="274"/>
  <c r="W56" i="274"/>
  <c r="E157" i="274"/>
  <c r="I160" i="274"/>
  <c r="Z140" i="274"/>
  <c r="Z146" i="274"/>
  <c r="I166" i="274"/>
  <c r="K202" i="274"/>
  <c r="K329" i="274"/>
  <c r="H329" i="274"/>
  <c r="O202" i="274"/>
  <c r="O329" i="274"/>
  <c r="L329" i="274"/>
  <c r="Y51" i="261"/>
  <c r="Y69" i="261"/>
  <c r="AM110" i="261"/>
  <c r="AC150" i="274"/>
  <c r="I157" i="274"/>
  <c r="Z148" i="274"/>
  <c r="Z150" i="274"/>
  <c r="AF152" i="274"/>
  <c r="O172" i="274"/>
  <c r="AF172" i="274"/>
  <c r="AB146" i="274"/>
  <c r="AB150" i="274"/>
  <c r="K166" i="274"/>
  <c r="K185" i="274"/>
  <c r="AB185" i="274"/>
  <c r="AB165" i="274"/>
  <c r="AN121" i="261"/>
  <c r="AA60" i="261"/>
  <c r="AP121" i="261"/>
  <c r="AB168" i="261"/>
  <c r="K188" i="261"/>
  <c r="AB188" i="261"/>
  <c r="C329" i="261"/>
  <c r="C375" i="261"/>
  <c r="G329" i="261"/>
  <c r="G375" i="261"/>
  <c r="B329" i="261"/>
  <c r="B375" i="261"/>
  <c r="AM155" i="261"/>
  <c r="X54" i="261"/>
  <c r="U54" i="261"/>
  <c r="AM159" i="261"/>
  <c r="X58" i="261"/>
  <c r="U58" i="261"/>
  <c r="AM146" i="261"/>
  <c r="W65" i="261"/>
  <c r="CS97" i="69"/>
  <c r="M71" i="70"/>
  <c r="N71" i="70"/>
  <c r="CS89" i="69"/>
  <c r="M63" i="70"/>
  <c r="N63" i="70"/>
  <c r="CS98" i="69"/>
  <c r="M72" i="70"/>
  <c r="N72" i="70"/>
  <c r="CS90" i="69"/>
  <c r="M64" i="70"/>
  <c r="N64" i="70"/>
  <c r="I168" i="274"/>
  <c r="AG150" i="261"/>
  <c r="AM140" i="261"/>
  <c r="W59" i="261"/>
  <c r="AB164" i="261"/>
  <c r="K184" i="261"/>
  <c r="AB184" i="261"/>
  <c r="CO67" i="69"/>
  <c r="CO87" i="69"/>
  <c r="CO69" i="69"/>
  <c r="CO89" i="69"/>
  <c r="CO71" i="69"/>
  <c r="CO91" i="69"/>
  <c r="CO73" i="69"/>
  <c r="CO93" i="69"/>
  <c r="CO75" i="69"/>
  <c r="CO95" i="69"/>
  <c r="CO77" i="69"/>
  <c r="CO97" i="69"/>
  <c r="CO79" i="69"/>
  <c r="CO99" i="69"/>
  <c r="CO81" i="69"/>
  <c r="CO101" i="69"/>
  <c r="CO83" i="69"/>
  <c r="CO103" i="69"/>
  <c r="CO66" i="69"/>
  <c r="CO86" i="69"/>
  <c r="CO68" i="69"/>
  <c r="CO88" i="69"/>
  <c r="CO70" i="69"/>
  <c r="CO90" i="69"/>
  <c r="CO72" i="69"/>
  <c r="CO92" i="69"/>
  <c r="CO74" i="69"/>
  <c r="CO94" i="69"/>
  <c r="CO76" i="69"/>
  <c r="CO96" i="69"/>
  <c r="CO78" i="69"/>
  <c r="CO98" i="69"/>
  <c r="CO80" i="69"/>
  <c r="CO100" i="69"/>
  <c r="CO82" i="69"/>
  <c r="CO102" i="69"/>
  <c r="X153" i="274"/>
  <c r="G173" i="274"/>
  <c r="X173" i="274"/>
  <c r="AB169" i="274"/>
  <c r="K189" i="274"/>
  <c r="AB189" i="274"/>
  <c r="E156" i="261"/>
  <c r="V136" i="261"/>
  <c r="AE168" i="274"/>
  <c r="N188" i="274"/>
  <c r="AE188" i="274"/>
  <c r="Q184" i="261"/>
  <c r="AH184" i="261"/>
  <c r="AH164" i="261"/>
  <c r="BC97" i="69"/>
  <c r="S53" i="70"/>
  <c r="T53" i="70"/>
  <c r="BC89" i="69"/>
  <c r="S45" i="70"/>
  <c r="T45" i="70"/>
  <c r="BC98" i="69"/>
  <c r="S54" i="70"/>
  <c r="T54" i="70"/>
  <c r="BC90" i="69"/>
  <c r="S46" i="70"/>
  <c r="T46" i="70"/>
  <c r="AA154" i="274"/>
  <c r="J174" i="274"/>
  <c r="AA174" i="274"/>
  <c r="AM118" i="274"/>
  <c r="Q158" i="274"/>
  <c r="AH165" i="274"/>
  <c r="Q185" i="274"/>
  <c r="AH185" i="274"/>
  <c r="AA164" i="274"/>
  <c r="J184" i="274"/>
  <c r="AA184" i="274"/>
  <c r="AF146" i="274"/>
  <c r="O166" i="274"/>
  <c r="AA160" i="274"/>
  <c r="J180" i="274"/>
  <c r="AA180" i="274"/>
  <c r="S197" i="274"/>
  <c r="S324" i="274"/>
  <c r="P324" i="274"/>
  <c r="O197" i="274"/>
  <c r="O324" i="274"/>
  <c r="L324" i="274"/>
  <c r="AF157" i="261"/>
  <c r="O177" i="261"/>
  <c r="AF177" i="261"/>
  <c r="AD154" i="261"/>
  <c r="M174" i="261"/>
  <c r="AD174" i="261"/>
  <c r="Y156" i="261"/>
  <c r="H176" i="261"/>
  <c r="Y176" i="261"/>
  <c r="B322" i="261"/>
  <c r="B368" i="261"/>
  <c r="C322" i="261"/>
  <c r="C368" i="261"/>
  <c r="G322" i="261"/>
  <c r="G368" i="261"/>
  <c r="B330" i="261"/>
  <c r="B376" i="261"/>
  <c r="C330" i="261"/>
  <c r="C376" i="261"/>
  <c r="G330" i="261"/>
  <c r="G376" i="261"/>
  <c r="B334" i="261"/>
  <c r="C334" i="261"/>
  <c r="G334" i="261"/>
  <c r="AF156" i="274"/>
  <c r="O176" i="274"/>
  <c r="AF176" i="274"/>
  <c r="AM134" i="274"/>
  <c r="W53" i="274"/>
  <c r="AA200" i="274"/>
  <c r="AA327" i="274"/>
  <c r="X327" i="274"/>
  <c r="W200" i="274"/>
  <c r="W327" i="274"/>
  <c r="T327" i="274"/>
  <c r="AB54" i="261"/>
  <c r="AN126" i="261"/>
  <c r="AP126" i="261"/>
  <c r="AA65" i="261"/>
  <c r="AG152" i="274"/>
  <c r="P172" i="274"/>
  <c r="AG172" i="274"/>
  <c r="V164" i="274"/>
  <c r="E184" i="274"/>
  <c r="V184" i="274"/>
  <c r="AM182" i="274"/>
  <c r="S199" i="274"/>
  <c r="S326" i="274"/>
  <c r="P326" i="274"/>
  <c r="O199" i="274"/>
  <c r="O326" i="274"/>
  <c r="L326" i="274"/>
  <c r="Z169" i="274"/>
  <c r="I189" i="274"/>
  <c r="Z189" i="274"/>
  <c r="AO115" i="261"/>
  <c r="U156" i="261"/>
  <c r="D176" i="261"/>
  <c r="U176" i="261"/>
  <c r="AE169" i="261"/>
  <c r="N189" i="261"/>
  <c r="AE189" i="261"/>
  <c r="J183" i="261"/>
  <c r="AA183" i="261"/>
  <c r="AA163" i="261"/>
  <c r="AM147" i="261"/>
  <c r="W66" i="261"/>
  <c r="Y156" i="274"/>
  <c r="H176" i="274"/>
  <c r="Y176" i="274"/>
  <c r="W154" i="274"/>
  <c r="F174" i="274"/>
  <c r="W174" i="274"/>
  <c r="V146" i="274"/>
  <c r="AM146" i="274"/>
  <c r="W65" i="274"/>
  <c r="E166" i="274"/>
  <c r="S198" i="274"/>
  <c r="S325" i="274"/>
  <c r="P325" i="274"/>
  <c r="O198" i="274"/>
  <c r="O325" i="274"/>
  <c r="L325" i="274"/>
  <c r="AM177" i="261"/>
  <c r="Y69" i="274"/>
  <c r="I156" i="261"/>
  <c r="Z136" i="261"/>
  <c r="U150" i="261"/>
  <c r="AG160" i="261"/>
  <c r="P180" i="261"/>
  <c r="AG180" i="261"/>
  <c r="AG158" i="261"/>
  <c r="P178" i="261"/>
  <c r="AG178" i="261"/>
  <c r="AM149" i="261"/>
  <c r="W68" i="261"/>
  <c r="C327" i="261"/>
  <c r="C373" i="261"/>
  <c r="G327" i="261"/>
  <c r="G373" i="261"/>
  <c r="B327" i="261"/>
  <c r="B373" i="261"/>
  <c r="X161" i="274"/>
  <c r="AF161" i="274"/>
  <c r="AM161" i="274"/>
  <c r="X60" i="274"/>
  <c r="G181" i="274"/>
  <c r="X181" i="274"/>
  <c r="AF169" i="274"/>
  <c r="O189" i="274"/>
  <c r="AF189" i="274"/>
  <c r="X153" i="261"/>
  <c r="G173" i="261"/>
  <c r="X173" i="261"/>
  <c r="K173" i="261"/>
  <c r="AB173" i="261"/>
  <c r="AM173" i="261"/>
  <c r="AA64" i="274"/>
  <c r="AN125" i="274"/>
  <c r="AP125" i="274"/>
  <c r="AO125" i="274"/>
  <c r="Y152" i="261"/>
  <c r="H172" i="261"/>
  <c r="Y172" i="261"/>
  <c r="AC160" i="261"/>
  <c r="L180" i="261"/>
  <c r="AC180" i="261"/>
  <c r="AO121" i="274"/>
  <c r="Z130" i="261"/>
  <c r="AB150" i="261"/>
  <c r="I184" i="261"/>
  <c r="Z184" i="261"/>
  <c r="Z164" i="261"/>
  <c r="AM164" i="261"/>
  <c r="X63" i="261"/>
  <c r="M153" i="274"/>
  <c r="AD133" i="274"/>
  <c r="AD150" i="274"/>
  <c r="AC156" i="274"/>
  <c r="L176" i="274"/>
  <c r="AC176" i="274"/>
  <c r="AB168" i="274"/>
  <c r="K188" i="274"/>
  <c r="AB188" i="274"/>
  <c r="K201" i="274"/>
  <c r="K328" i="274"/>
  <c r="H328" i="274"/>
  <c r="AA53" i="261"/>
  <c r="AN114" i="261"/>
  <c r="AP114" i="261"/>
  <c r="AO114" i="261"/>
  <c r="G181" i="261"/>
  <c r="X181" i="261"/>
  <c r="AM181" i="261"/>
  <c r="X161" i="261"/>
  <c r="AM161" i="261"/>
  <c r="X60" i="261"/>
  <c r="U60" i="261"/>
  <c r="W160" i="261"/>
  <c r="F180" i="261"/>
  <c r="W180" i="261"/>
  <c r="E165" i="261"/>
  <c r="V145" i="261"/>
  <c r="AN129" i="261"/>
  <c r="AP129" i="261"/>
  <c r="AO129" i="261"/>
  <c r="AA68" i="261"/>
  <c r="J186" i="261"/>
  <c r="AA186" i="261"/>
  <c r="AA166" i="261"/>
  <c r="R187" i="261"/>
  <c r="AI187" i="261"/>
  <c r="AI167" i="261"/>
  <c r="L201" i="261"/>
  <c r="T201" i="261"/>
  <c r="AB201" i="261"/>
  <c r="H201" i="261"/>
  <c r="P201" i="261"/>
  <c r="X201" i="261"/>
  <c r="AO123" i="274"/>
  <c r="AO117" i="261"/>
  <c r="K196" i="274"/>
  <c r="K323" i="274"/>
  <c r="H323" i="274"/>
  <c r="AF168" i="274"/>
  <c r="O188" i="274"/>
  <c r="AF188" i="274"/>
  <c r="K203" i="274"/>
  <c r="K330" i="274"/>
  <c r="H330" i="274"/>
  <c r="AA195" i="274"/>
  <c r="AA322" i="274"/>
  <c r="X322" i="274"/>
  <c r="W195" i="274"/>
  <c r="W322" i="274"/>
  <c r="T322" i="274"/>
  <c r="AH169" i="274"/>
  <c r="Q189" i="274"/>
  <c r="AH189" i="274"/>
  <c r="AG154" i="261"/>
  <c r="P174" i="261"/>
  <c r="AG174" i="261"/>
  <c r="AB154" i="261"/>
  <c r="K174" i="261"/>
  <c r="AB174" i="261"/>
  <c r="V162" i="261"/>
  <c r="E182" i="261"/>
  <c r="V182" i="261"/>
  <c r="I182" i="261"/>
  <c r="Z182" i="261"/>
  <c r="AM182" i="261"/>
  <c r="AC155" i="274"/>
  <c r="L175" i="274"/>
  <c r="AC175" i="274"/>
  <c r="X154" i="274"/>
  <c r="G174" i="274"/>
  <c r="X174" i="274"/>
  <c r="X163" i="274"/>
  <c r="AB163" i="274"/>
  <c r="AM163" i="274"/>
  <c r="X62" i="274"/>
  <c r="G183" i="274"/>
  <c r="X183" i="274"/>
  <c r="K183" i="274"/>
  <c r="AB183" i="274"/>
  <c r="AM183" i="274"/>
  <c r="AA202" i="274"/>
  <c r="AA329" i="274"/>
  <c r="X329" i="274"/>
  <c r="AA150" i="261"/>
  <c r="AB156" i="261"/>
  <c r="K176" i="261"/>
  <c r="AB176" i="261"/>
  <c r="AC152" i="274"/>
  <c r="L172" i="274"/>
  <c r="AC172" i="274"/>
  <c r="R155" i="274"/>
  <c r="AI135" i="274"/>
  <c r="AI150" i="274"/>
  <c r="AH152" i="274"/>
  <c r="Q172" i="274"/>
  <c r="AH172" i="274"/>
  <c r="AF150" i="274"/>
  <c r="AH248" i="261"/>
  <c r="AF236" i="261"/>
  <c r="AF248" i="261"/>
  <c r="AG248" i="261"/>
  <c r="AC154" i="261"/>
  <c r="L174" i="261"/>
  <c r="AC174" i="261"/>
  <c r="Y158" i="261"/>
  <c r="H178" i="261"/>
  <c r="Y178" i="261"/>
  <c r="P189" i="261"/>
  <c r="AG189" i="261"/>
  <c r="AG169" i="261"/>
  <c r="L202" i="261"/>
  <c r="T202" i="261"/>
  <c r="AB202" i="261"/>
  <c r="H202" i="261"/>
  <c r="P202" i="261"/>
  <c r="X202" i="261"/>
  <c r="AA53" i="274"/>
  <c r="AN114" i="274"/>
  <c r="AP114" i="274"/>
  <c r="AO114" i="274"/>
  <c r="Q160" i="274"/>
  <c r="AA67" i="274"/>
  <c r="AP128" i="274"/>
  <c r="AN128" i="274"/>
  <c r="AO128" i="274"/>
  <c r="CS103" i="69"/>
  <c r="M77" i="70"/>
  <c r="N77" i="70"/>
  <c r="CS95" i="69"/>
  <c r="M69" i="70"/>
  <c r="N69" i="70"/>
  <c r="CS87" i="69"/>
  <c r="M61" i="70"/>
  <c r="N61" i="70"/>
  <c r="CS96" i="69"/>
  <c r="M70" i="70"/>
  <c r="N70" i="70"/>
  <c r="CS88" i="69"/>
  <c r="M62" i="70"/>
  <c r="N62" i="70"/>
  <c r="AD158" i="261"/>
  <c r="M178" i="261"/>
  <c r="AD178" i="261"/>
  <c r="AB158" i="261"/>
  <c r="K178" i="261"/>
  <c r="AB178" i="261"/>
  <c r="AB152" i="274"/>
  <c r="K172" i="274"/>
  <c r="AB172" i="274"/>
  <c r="AH156" i="274"/>
  <c r="Q176" i="274"/>
  <c r="AH176" i="274"/>
  <c r="AC168" i="274"/>
  <c r="L188" i="274"/>
  <c r="AC188" i="274"/>
  <c r="AO124" i="261"/>
  <c r="BC103" i="69"/>
  <c r="S59" i="70"/>
  <c r="T59" i="70"/>
  <c r="BC95" i="69"/>
  <c r="S51" i="70"/>
  <c r="T51" i="70"/>
  <c r="BC87" i="69"/>
  <c r="S43" i="70"/>
  <c r="T43" i="70"/>
  <c r="BC96" i="69"/>
  <c r="S52" i="70"/>
  <c r="T52" i="70"/>
  <c r="BC88" i="69"/>
  <c r="S44" i="70"/>
  <c r="T44" i="70"/>
  <c r="AM113" i="274"/>
  <c r="AM130" i="274"/>
  <c r="V138" i="274"/>
  <c r="AM138" i="274"/>
  <c r="W57" i="274"/>
  <c r="E158" i="274"/>
  <c r="AG164" i="274"/>
  <c r="P184" i="274"/>
  <c r="AG184" i="274"/>
  <c r="K197" i="274"/>
  <c r="K324" i="274"/>
  <c r="H324" i="274"/>
  <c r="AA154" i="261"/>
  <c r="J174" i="261"/>
  <c r="AA174" i="261"/>
  <c r="M165" i="261"/>
  <c r="AD145" i="261"/>
  <c r="Z162" i="261"/>
  <c r="AM162" i="261"/>
  <c r="X61" i="261"/>
  <c r="Y163" i="261"/>
  <c r="H183" i="261"/>
  <c r="Y183" i="261"/>
  <c r="F187" i="261"/>
  <c r="W187" i="261"/>
  <c r="W167" i="261"/>
  <c r="L195" i="261"/>
  <c r="T195" i="261"/>
  <c r="AB195" i="261"/>
  <c r="H195" i="261"/>
  <c r="P195" i="261"/>
  <c r="X195" i="261"/>
  <c r="L203" i="261"/>
  <c r="T203" i="261"/>
  <c r="AB203" i="261"/>
  <c r="H203" i="261"/>
  <c r="P203" i="261"/>
  <c r="X203" i="261"/>
  <c r="C333" i="261"/>
  <c r="G333" i="261"/>
  <c r="B333" i="261"/>
  <c r="S200" i="274"/>
  <c r="S327" i="274"/>
  <c r="P327" i="274"/>
  <c r="O200" i="274"/>
  <c r="O327" i="274"/>
  <c r="L327" i="274"/>
  <c r="AI168" i="274"/>
  <c r="R188" i="274"/>
  <c r="AI188" i="274"/>
  <c r="AB58" i="261"/>
  <c r="AM143" i="261"/>
  <c r="W62" i="261"/>
  <c r="H186" i="261"/>
  <c r="Y186" i="261"/>
  <c r="Y166" i="261"/>
  <c r="AM162" i="274"/>
  <c r="X61" i="274"/>
  <c r="U61" i="274"/>
  <c r="K199" i="274"/>
  <c r="K326" i="274"/>
  <c r="H326" i="274"/>
  <c r="AB153" i="261"/>
  <c r="AM153" i="261"/>
  <c r="X52" i="261"/>
  <c r="AI158" i="261"/>
  <c r="R178" i="261"/>
  <c r="AI178" i="261"/>
  <c r="AA160" i="261"/>
  <c r="J180" i="261"/>
  <c r="AA180" i="261"/>
  <c r="I165" i="261"/>
  <c r="Z145" i="261"/>
  <c r="AM184" i="261"/>
  <c r="U167" i="261"/>
  <c r="AM167" i="261"/>
  <c r="X66" i="261"/>
  <c r="U66" i="261"/>
  <c r="D187" i="261"/>
  <c r="U187" i="261"/>
  <c r="AM187" i="261"/>
  <c r="BP67" i="69"/>
  <c r="BP87" i="69"/>
  <c r="BP69" i="69"/>
  <c r="BP89" i="69"/>
  <c r="BP71" i="69"/>
  <c r="BP91" i="69"/>
  <c r="BP73" i="69"/>
  <c r="BP93" i="69"/>
  <c r="BP75" i="69"/>
  <c r="BP95" i="69"/>
  <c r="BP77" i="69"/>
  <c r="BP97" i="69"/>
  <c r="BP79" i="69"/>
  <c r="BP99" i="69"/>
  <c r="BP81" i="69"/>
  <c r="BP101" i="69"/>
  <c r="BP83" i="69"/>
  <c r="BP103" i="69"/>
  <c r="BP66" i="69"/>
  <c r="BP86" i="69"/>
  <c r="BP68" i="69"/>
  <c r="BP88" i="69"/>
  <c r="BP70" i="69"/>
  <c r="BP90" i="69"/>
  <c r="BP72" i="69"/>
  <c r="BP92" i="69"/>
  <c r="BP74" i="69"/>
  <c r="BP94" i="69"/>
  <c r="BP76" i="69"/>
  <c r="BP96" i="69"/>
  <c r="BP78" i="69"/>
  <c r="BP98" i="69"/>
  <c r="BP80" i="69"/>
  <c r="BP100" i="69"/>
  <c r="BP82" i="69"/>
  <c r="BP102" i="69"/>
  <c r="AM132" i="274"/>
  <c r="U150" i="274"/>
  <c r="X156" i="274"/>
  <c r="G176" i="274"/>
  <c r="X176" i="274"/>
  <c r="O181" i="274"/>
  <c r="AF181" i="274"/>
  <c r="AM181" i="274"/>
  <c r="K198" i="274"/>
  <c r="K325" i="274"/>
  <c r="H325" i="274"/>
  <c r="AI150" i="261"/>
  <c r="AM157" i="261"/>
  <c r="X56" i="261"/>
  <c r="U56" i="261"/>
  <c r="J155" i="274"/>
  <c r="AA135" i="274"/>
  <c r="AA150" i="274"/>
  <c r="Z152" i="274"/>
  <c r="I172" i="274"/>
  <c r="Z172" i="274"/>
  <c r="V156" i="274"/>
  <c r="E176" i="274"/>
  <c r="V176" i="274"/>
  <c r="AD130" i="261"/>
  <c r="AM134" i="261"/>
  <c r="W53" i="261"/>
  <c r="D189" i="261"/>
  <c r="U189" i="261"/>
  <c r="AM189" i="261"/>
  <c r="U169" i="261"/>
  <c r="AM169" i="261"/>
  <c r="X68" i="261"/>
  <c r="U68" i="261"/>
  <c r="L200" i="261"/>
  <c r="T200" i="261"/>
  <c r="AB200" i="261"/>
  <c r="H200" i="261"/>
  <c r="P200" i="261"/>
  <c r="X200" i="261"/>
  <c r="AE154" i="274"/>
  <c r="N174" i="274"/>
  <c r="AE174" i="274"/>
  <c r="Y168" i="274"/>
  <c r="H188" i="274"/>
  <c r="Y188" i="274"/>
  <c r="AB166" i="261"/>
  <c r="K186" i="261"/>
  <c r="AB186" i="261"/>
  <c r="AA62" i="261"/>
  <c r="AN123" i="261"/>
  <c r="AP123" i="261"/>
  <c r="AO123" i="261"/>
  <c r="AF237" i="274"/>
  <c r="AF242" i="274"/>
  <c r="AF240" i="274"/>
  <c r="AF243" i="274"/>
  <c r="AF244" i="274"/>
  <c r="V130" i="274"/>
  <c r="AM140" i="274"/>
  <c r="W59" i="274"/>
  <c r="Q156" i="261"/>
  <c r="AH136" i="261"/>
  <c r="AM136" i="261"/>
  <c r="W55" i="261"/>
  <c r="Y150" i="261"/>
  <c r="Z156" i="274"/>
  <c r="I176" i="274"/>
  <c r="Z176" i="274"/>
  <c r="AG158" i="274"/>
  <c r="P178" i="274"/>
  <c r="AG178" i="274"/>
  <c r="I152" i="261"/>
  <c r="Z132" i="261"/>
  <c r="Z150" i="261"/>
  <c r="W168" i="274"/>
  <c r="F188" i="274"/>
  <c r="W188" i="274"/>
  <c r="Y150" i="274"/>
  <c r="Z165" i="274"/>
  <c r="AM165" i="274"/>
  <c r="X64" i="274"/>
  <c r="I185" i="274"/>
  <c r="Z185" i="274"/>
  <c r="AM185" i="274"/>
  <c r="AI160" i="274"/>
  <c r="R180" i="274"/>
  <c r="AI180" i="274"/>
  <c r="AE201" i="274"/>
  <c r="AE328" i="274"/>
  <c r="AB328" i="274"/>
  <c r="H189" i="274"/>
  <c r="Y189" i="274"/>
  <c r="Y169" i="274"/>
  <c r="Z158" i="261"/>
  <c r="I178" i="261"/>
  <c r="Z178" i="261"/>
  <c r="AG156" i="261"/>
  <c r="P176" i="261"/>
  <c r="AG176" i="261"/>
  <c r="B324" i="261"/>
  <c r="B370" i="261"/>
  <c r="C324" i="261"/>
  <c r="C370" i="261"/>
  <c r="G324" i="261"/>
  <c r="G370" i="261"/>
  <c r="C335" i="261"/>
  <c r="G335" i="261"/>
  <c r="B335" i="261"/>
  <c r="BF86" i="69"/>
  <c r="G41" i="70"/>
  <c r="H41" i="70"/>
  <c r="BB86" i="69"/>
  <c r="P41" i="70"/>
  <c r="Q41" i="70"/>
  <c r="B22" i="70"/>
  <c r="BH86" i="69"/>
  <c r="A22" i="70"/>
  <c r="K58" i="70"/>
  <c r="AT103" i="69"/>
  <c r="J58" i="70"/>
  <c r="G103" i="69"/>
  <c r="A77" i="70"/>
  <c r="B77" i="70"/>
  <c r="F103" i="69"/>
  <c r="D77" i="70"/>
  <c r="E77" i="70"/>
  <c r="AL103" i="69"/>
  <c r="M58" i="70"/>
  <c r="N58" i="70"/>
  <c r="BN86" i="69"/>
  <c r="G22" i="70"/>
  <c r="H22" i="70"/>
  <c r="AF103" i="69"/>
  <c r="M20" i="70"/>
  <c r="N20" i="70"/>
  <c r="K22" i="70"/>
  <c r="BK86" i="69"/>
  <c r="J22" i="70"/>
  <c r="Z103" i="69"/>
  <c r="D20" i="70"/>
  <c r="E20" i="70"/>
  <c r="AJ103" i="69"/>
  <c r="G77" i="70"/>
  <c r="H77" i="70"/>
  <c r="AA103" i="69"/>
  <c r="G20" i="70"/>
  <c r="H20" i="70"/>
  <c r="CZ103" i="69"/>
  <c r="V59" i="70"/>
  <c r="W59" i="70"/>
  <c r="Y103" i="69"/>
  <c r="A20" i="70"/>
  <c r="B20" i="70"/>
  <c r="S86" i="69"/>
  <c r="M22" i="70"/>
  <c r="N22" i="70"/>
  <c r="Q20" i="70"/>
  <c r="T103" i="69"/>
  <c r="P20" i="70"/>
  <c r="BG86" i="69"/>
  <c r="A41" i="70"/>
  <c r="B41" i="70"/>
  <c r="E41" i="70"/>
  <c r="BI86" i="69"/>
  <c r="D22" i="70"/>
  <c r="E22" i="70"/>
  <c r="DF86" i="69"/>
  <c r="J60" i="70"/>
  <c r="K60" i="70"/>
  <c r="I103" i="69"/>
  <c r="P39" i="70"/>
  <c r="Q39" i="70"/>
  <c r="AK53" i="273"/>
  <c r="AS53" i="12"/>
  <c r="AS62" i="12"/>
  <c r="N49" i="273"/>
  <c r="N67" i="273"/>
  <c r="M53" i="143"/>
  <c r="AL53" i="273"/>
  <c r="M53" i="273"/>
  <c r="Q53" i="273"/>
  <c r="R53" i="273"/>
  <c r="L50" i="143"/>
  <c r="AK50" i="273"/>
  <c r="L54" i="143"/>
  <c r="AK54" i="273"/>
  <c r="L54" i="273"/>
  <c r="L57" i="143"/>
  <c r="AK57" i="273"/>
  <c r="L58" i="143"/>
  <c r="L58" i="273"/>
  <c r="AK58" i="273"/>
  <c r="L66" i="143"/>
  <c r="L66" i="273"/>
  <c r="AS63" i="12"/>
  <c r="AS61" i="12"/>
  <c r="P66" i="143"/>
  <c r="P66" i="273"/>
  <c r="AL61" i="12"/>
  <c r="AM61" i="12"/>
  <c r="P56" i="143"/>
  <c r="P56" i="273"/>
  <c r="AL55" i="12"/>
  <c r="AM55" i="12"/>
  <c r="AL51" i="12"/>
  <c r="AM51" i="12"/>
  <c r="AL62" i="12"/>
  <c r="AM62" i="12"/>
  <c r="AS56" i="12"/>
  <c r="P60" i="143"/>
  <c r="P60" i="273"/>
  <c r="AS60" i="12"/>
  <c r="P52" i="143"/>
  <c r="P52" i="273"/>
  <c r="AL59" i="12"/>
  <c r="AM59" i="12"/>
  <c r="AL50" i="12"/>
  <c r="AM50" i="12"/>
  <c r="AL54" i="12"/>
  <c r="AM54" i="12"/>
  <c r="S53" i="273"/>
  <c r="N67" i="143"/>
  <c r="P61" i="143"/>
  <c r="P61" i="273"/>
  <c r="P55" i="143"/>
  <c r="P55" i="273"/>
  <c r="O67" i="12"/>
  <c r="CB21" i="69"/>
  <c r="AL64" i="12"/>
  <c r="AM64" i="12"/>
  <c r="AL65" i="12"/>
  <c r="AM65" i="12"/>
  <c r="P51" i="143"/>
  <c r="P51" i="273"/>
  <c r="P62" i="143"/>
  <c r="P62" i="273"/>
  <c r="P59" i="143"/>
  <c r="P59" i="273"/>
  <c r="AS64" i="12"/>
  <c r="P50" i="143"/>
  <c r="P50" i="273"/>
  <c r="P54" i="143"/>
  <c r="P54" i="273"/>
  <c r="AL58" i="12"/>
  <c r="AM58" i="12"/>
  <c r="L64" i="143"/>
  <c r="L64" i="273"/>
  <c r="N67" i="12"/>
  <c r="CA21" i="69"/>
  <c r="M62" i="143"/>
  <c r="Q62" i="143"/>
  <c r="R62" i="143"/>
  <c r="AL63" i="12"/>
  <c r="AM63" i="12"/>
  <c r="AL49" i="12"/>
  <c r="AM49" i="12"/>
  <c r="L51" i="143"/>
  <c r="L51" i="273"/>
  <c r="L52" i="143"/>
  <c r="L52" i="273"/>
  <c r="L63" i="143"/>
  <c r="L63" i="273"/>
  <c r="AK63" i="273"/>
  <c r="P64" i="143"/>
  <c r="P64" i="273"/>
  <c r="P65" i="143"/>
  <c r="P65" i="273"/>
  <c r="AS54" i="12"/>
  <c r="L65" i="143"/>
  <c r="L65" i="273"/>
  <c r="AS58" i="12"/>
  <c r="P58" i="143"/>
  <c r="P58" i="273"/>
  <c r="P63" i="143"/>
  <c r="P63" i="273"/>
  <c r="P49" i="143"/>
  <c r="P49" i="273"/>
  <c r="AL66" i="12"/>
  <c r="AM66" i="12"/>
  <c r="L62" i="143"/>
  <c r="S62" i="143"/>
  <c r="CB16" i="275"/>
  <c r="CI16" i="275"/>
  <c r="AL56" i="12"/>
  <c r="AM56" i="12"/>
  <c r="AS52" i="12"/>
  <c r="L61" i="143"/>
  <c r="AK61" i="273"/>
  <c r="AS65" i="12"/>
  <c r="AL60" i="12"/>
  <c r="AM60" i="12"/>
  <c r="AL52" i="12"/>
  <c r="AM52" i="12"/>
  <c r="AK57" i="12"/>
  <c r="L59" i="143"/>
  <c r="AK59" i="273"/>
  <c r="AS66" i="12"/>
  <c r="L60" i="143"/>
  <c r="AK60" i="273"/>
  <c r="L60" i="273"/>
  <c r="U63" i="261"/>
  <c r="AB63" i="261"/>
  <c r="U64" i="274"/>
  <c r="AB64" i="274"/>
  <c r="U61" i="261"/>
  <c r="AB61" i="261"/>
  <c r="U52" i="261"/>
  <c r="AB52" i="261"/>
  <c r="U62" i="274"/>
  <c r="AB62" i="274"/>
  <c r="U60" i="274"/>
  <c r="AB60" i="274"/>
  <c r="U58" i="274"/>
  <c r="AB58" i="274"/>
  <c r="K200" i="261"/>
  <c r="K327" i="261"/>
  <c r="H327" i="261"/>
  <c r="S203" i="261"/>
  <c r="S330" i="261"/>
  <c r="P330" i="261"/>
  <c r="O203" i="261"/>
  <c r="O330" i="261"/>
  <c r="L330" i="261"/>
  <c r="AE195" i="261"/>
  <c r="AE322" i="261"/>
  <c r="AB322" i="261"/>
  <c r="V158" i="274"/>
  <c r="E178" i="274"/>
  <c r="V178" i="274"/>
  <c r="S202" i="261"/>
  <c r="S329" i="261"/>
  <c r="P329" i="261"/>
  <c r="O202" i="261"/>
  <c r="O329" i="261"/>
  <c r="L329" i="261"/>
  <c r="AI155" i="274"/>
  <c r="AI170" i="274"/>
  <c r="R175" i="274"/>
  <c r="AI175" i="274"/>
  <c r="AI190" i="274"/>
  <c r="AB328" i="261"/>
  <c r="AE201" i="261"/>
  <c r="AE328" i="261"/>
  <c r="AB68" i="261"/>
  <c r="Z156" i="261"/>
  <c r="I176" i="261"/>
  <c r="Z176" i="261"/>
  <c r="V166" i="274"/>
  <c r="E186" i="274"/>
  <c r="V186" i="274"/>
  <c r="V150" i="274"/>
  <c r="AG170" i="274"/>
  <c r="V156" i="261"/>
  <c r="E176" i="261"/>
  <c r="V176" i="261"/>
  <c r="M176" i="261"/>
  <c r="AD176" i="261"/>
  <c r="Q176" i="261"/>
  <c r="AH176" i="261"/>
  <c r="AM176" i="261"/>
  <c r="AO121" i="261"/>
  <c r="Z160" i="274"/>
  <c r="I180" i="274"/>
  <c r="Z180" i="274"/>
  <c r="AE155" i="274"/>
  <c r="AE170" i="274"/>
  <c r="N175" i="274"/>
  <c r="AE175" i="274"/>
  <c r="AE190" i="274"/>
  <c r="AM169" i="274"/>
  <c r="X68" i="274"/>
  <c r="U68" i="274"/>
  <c r="AB190" i="261"/>
  <c r="AD158" i="274"/>
  <c r="M178" i="274"/>
  <c r="AD178" i="274"/>
  <c r="AE196" i="261"/>
  <c r="AE323" i="261"/>
  <c r="AB323" i="261"/>
  <c r="U170" i="261"/>
  <c r="AM178" i="261"/>
  <c r="V150" i="261"/>
  <c r="W190" i="261"/>
  <c r="AA199" i="261"/>
  <c r="AA326" i="261"/>
  <c r="X326" i="261"/>
  <c r="W199" i="261"/>
  <c r="W326" i="261"/>
  <c r="T326" i="261"/>
  <c r="AO116" i="274"/>
  <c r="AE198" i="261"/>
  <c r="AE325" i="261"/>
  <c r="AB325" i="261"/>
  <c r="AA197" i="261"/>
  <c r="AA324" i="261"/>
  <c r="X324" i="261"/>
  <c r="T324" i="261"/>
  <c r="W197" i="261"/>
  <c r="W324" i="261"/>
  <c r="AM154" i="261"/>
  <c r="X53" i="261"/>
  <c r="U53" i="261"/>
  <c r="AD152" i="261"/>
  <c r="M172" i="261"/>
  <c r="AD172" i="261"/>
  <c r="AD166" i="274"/>
  <c r="M186" i="274"/>
  <c r="AD186" i="274"/>
  <c r="AD157" i="274"/>
  <c r="M177" i="274"/>
  <c r="AD177" i="274"/>
  <c r="U190" i="274"/>
  <c r="AM172" i="274"/>
  <c r="AM183" i="261"/>
  <c r="Q188" i="274"/>
  <c r="AH188" i="274"/>
  <c r="AH168" i="274"/>
  <c r="AM133" i="274"/>
  <c r="W52" i="274"/>
  <c r="I188" i="261"/>
  <c r="Z188" i="261"/>
  <c r="Z168" i="261"/>
  <c r="V160" i="274"/>
  <c r="E180" i="274"/>
  <c r="V180" i="274"/>
  <c r="AH152" i="261"/>
  <c r="Q172" i="261"/>
  <c r="AH172" i="261"/>
  <c r="AM156" i="274"/>
  <c r="X55" i="274"/>
  <c r="AB56" i="261"/>
  <c r="AE200" i="261"/>
  <c r="AE327" i="261"/>
  <c r="AB327" i="261"/>
  <c r="AA155" i="274"/>
  <c r="AA170" i="274"/>
  <c r="J175" i="274"/>
  <c r="AA175" i="274"/>
  <c r="AA190" i="274"/>
  <c r="K203" i="261"/>
  <c r="K330" i="261"/>
  <c r="H330" i="261"/>
  <c r="AA195" i="261"/>
  <c r="AA322" i="261"/>
  <c r="X322" i="261"/>
  <c r="W195" i="261"/>
  <c r="W322" i="261"/>
  <c r="T322" i="261"/>
  <c r="K202" i="261"/>
  <c r="K329" i="261"/>
  <c r="H329" i="261"/>
  <c r="AF240" i="261"/>
  <c r="AF243" i="261"/>
  <c r="AF244" i="261"/>
  <c r="AF237" i="261"/>
  <c r="AF242" i="261"/>
  <c r="AC190" i="274"/>
  <c r="AA201" i="261"/>
  <c r="AA328" i="261"/>
  <c r="X328" i="261"/>
  <c r="T328" i="261"/>
  <c r="W201" i="261"/>
  <c r="W328" i="261"/>
  <c r="I188" i="274"/>
  <c r="Z188" i="274"/>
  <c r="Z168" i="274"/>
  <c r="Z157" i="274"/>
  <c r="I177" i="274"/>
  <c r="Z177" i="274"/>
  <c r="Z166" i="274"/>
  <c r="I186" i="274"/>
  <c r="Z186" i="274"/>
  <c r="V157" i="274"/>
  <c r="E177" i="274"/>
  <c r="V177" i="274"/>
  <c r="AH165" i="261"/>
  <c r="Q185" i="261"/>
  <c r="AH185" i="261"/>
  <c r="AM189" i="274"/>
  <c r="AB170" i="261"/>
  <c r="AA196" i="261"/>
  <c r="AA323" i="261"/>
  <c r="X323" i="261"/>
  <c r="W196" i="261"/>
  <c r="W323" i="261"/>
  <c r="T323" i="261"/>
  <c r="AA65" i="274"/>
  <c r="AN126" i="274"/>
  <c r="AP126" i="274"/>
  <c r="AO126" i="274"/>
  <c r="AM158" i="261"/>
  <c r="X57" i="261"/>
  <c r="U57" i="261"/>
  <c r="V152" i="261"/>
  <c r="E172" i="261"/>
  <c r="V172" i="261"/>
  <c r="W170" i="261"/>
  <c r="S199" i="261"/>
  <c r="S326" i="261"/>
  <c r="P326" i="261"/>
  <c r="O199" i="261"/>
  <c r="O326" i="261"/>
  <c r="L326" i="261"/>
  <c r="AG190" i="261"/>
  <c r="AM166" i="261"/>
  <c r="X65" i="261"/>
  <c r="U65" i="261"/>
  <c r="AA198" i="261"/>
  <c r="AA325" i="261"/>
  <c r="X325" i="261"/>
  <c r="W198" i="261"/>
  <c r="W325" i="261"/>
  <c r="T325" i="261"/>
  <c r="AM184" i="274"/>
  <c r="S197" i="261"/>
  <c r="S324" i="261"/>
  <c r="P324" i="261"/>
  <c r="L324" i="261"/>
  <c r="O197" i="261"/>
  <c r="O324" i="261"/>
  <c r="AM152" i="274"/>
  <c r="U170" i="274"/>
  <c r="AM163" i="261"/>
  <c r="X62" i="261"/>
  <c r="U62" i="261"/>
  <c r="V153" i="274"/>
  <c r="E173" i="274"/>
  <c r="V173" i="274"/>
  <c r="AH160" i="261"/>
  <c r="Q180" i="261"/>
  <c r="AH180" i="261"/>
  <c r="AM148" i="274"/>
  <c r="W67" i="274"/>
  <c r="AA190" i="261"/>
  <c r="AE190" i="261"/>
  <c r="AF190" i="261"/>
  <c r="AH156" i="261"/>
  <c r="W200" i="261"/>
  <c r="W327" i="261"/>
  <c r="T327" i="261"/>
  <c r="AE203" i="261"/>
  <c r="AE330" i="261"/>
  <c r="AB330" i="261"/>
  <c r="S195" i="261"/>
  <c r="S322" i="261"/>
  <c r="P322" i="261"/>
  <c r="O195" i="261"/>
  <c r="O322" i="261"/>
  <c r="L322" i="261"/>
  <c r="AD165" i="261"/>
  <c r="M185" i="261"/>
  <c r="AD185" i="261"/>
  <c r="AA52" i="274"/>
  <c r="AA56" i="274"/>
  <c r="AA57" i="274"/>
  <c r="AA69" i="274"/>
  <c r="AN113" i="274"/>
  <c r="AP113" i="274"/>
  <c r="AE202" i="261"/>
  <c r="AE329" i="261"/>
  <c r="AB329" i="261"/>
  <c r="AC170" i="274"/>
  <c r="S201" i="261"/>
  <c r="S328" i="261"/>
  <c r="P328" i="261"/>
  <c r="L328" i="261"/>
  <c r="O201" i="261"/>
  <c r="O328" i="261"/>
  <c r="AM145" i="261"/>
  <c r="W64" i="261"/>
  <c r="AD153" i="274"/>
  <c r="M173" i="274"/>
  <c r="AD173" i="274"/>
  <c r="M180" i="274"/>
  <c r="AD180" i="274"/>
  <c r="M188" i="274"/>
  <c r="AD188" i="274"/>
  <c r="AD190" i="274"/>
  <c r="Y190" i="261"/>
  <c r="AM132" i="261"/>
  <c r="AB66" i="261"/>
  <c r="AH158" i="274"/>
  <c r="Q178" i="274"/>
  <c r="AH178" i="274"/>
  <c r="AM135" i="274"/>
  <c r="W54" i="274"/>
  <c r="AB65" i="261"/>
  <c r="AA64" i="261"/>
  <c r="AN125" i="261"/>
  <c r="AP125" i="261"/>
  <c r="AO125" i="261"/>
  <c r="AD160" i="261"/>
  <c r="M180" i="261"/>
  <c r="AD180" i="261"/>
  <c r="S196" i="261"/>
  <c r="S323" i="261"/>
  <c r="P323" i="261"/>
  <c r="O196" i="261"/>
  <c r="O323" i="261"/>
  <c r="L323" i="261"/>
  <c r="AM174" i="274"/>
  <c r="K199" i="261"/>
  <c r="K326" i="261"/>
  <c r="H326" i="261"/>
  <c r="AM148" i="261"/>
  <c r="W67" i="261"/>
  <c r="AG170" i="261"/>
  <c r="AM186" i="261"/>
  <c r="Z158" i="274"/>
  <c r="I178" i="274"/>
  <c r="Z178" i="274"/>
  <c r="S198" i="261"/>
  <c r="S325" i="261"/>
  <c r="P325" i="261"/>
  <c r="O198" i="261"/>
  <c r="O325" i="261"/>
  <c r="L325" i="261"/>
  <c r="AN117" i="274"/>
  <c r="AP117" i="274"/>
  <c r="AO117" i="274"/>
  <c r="AB68" i="274"/>
  <c r="AM164" i="274"/>
  <c r="X63" i="274"/>
  <c r="U63" i="274"/>
  <c r="K197" i="261"/>
  <c r="K324" i="261"/>
  <c r="H324" i="261"/>
  <c r="Y190" i="274"/>
  <c r="AO112" i="274"/>
  <c r="AO127" i="261"/>
  <c r="V160" i="261"/>
  <c r="Z160" i="261"/>
  <c r="AM160" i="261"/>
  <c r="X59" i="261"/>
  <c r="E180" i="261"/>
  <c r="V180" i="261"/>
  <c r="AI190" i="261"/>
  <c r="X190" i="261"/>
  <c r="AA51" i="261"/>
  <c r="AP112" i="261"/>
  <c r="AN112" i="261"/>
  <c r="AM130" i="261"/>
  <c r="X166" i="274"/>
  <c r="X170" i="274"/>
  <c r="G186" i="274"/>
  <c r="X186" i="274"/>
  <c r="E188" i="274"/>
  <c r="V188" i="274"/>
  <c r="V168" i="274"/>
  <c r="AC190" i="261"/>
  <c r="AA170" i="261"/>
  <c r="AH157" i="274"/>
  <c r="Q177" i="274"/>
  <c r="AH177" i="274"/>
  <c r="AE170" i="261"/>
  <c r="Z153" i="274"/>
  <c r="Z170" i="274"/>
  <c r="I173" i="274"/>
  <c r="Z173" i="274"/>
  <c r="Z190" i="274"/>
  <c r="AF170" i="261"/>
  <c r="AA200" i="261"/>
  <c r="AA327" i="261"/>
  <c r="X327" i="261"/>
  <c r="AB53" i="261"/>
  <c r="Z152" i="261"/>
  <c r="I172" i="261"/>
  <c r="Z172" i="261"/>
  <c r="S200" i="261"/>
  <c r="S327" i="261"/>
  <c r="P327" i="261"/>
  <c r="O200" i="261"/>
  <c r="O327" i="261"/>
  <c r="L327" i="261"/>
  <c r="W51" i="274"/>
  <c r="AM150" i="274"/>
  <c r="Z165" i="261"/>
  <c r="I185" i="261"/>
  <c r="Z185" i="261"/>
  <c r="AB62" i="261"/>
  <c r="AA203" i="261"/>
  <c r="AA330" i="261"/>
  <c r="X330" i="261"/>
  <c r="W203" i="261"/>
  <c r="W330" i="261"/>
  <c r="T330" i="261"/>
  <c r="K195" i="261"/>
  <c r="K322" i="261"/>
  <c r="H322" i="261"/>
  <c r="AH160" i="274"/>
  <c r="Q180" i="274"/>
  <c r="AH180" i="274"/>
  <c r="AA202" i="261"/>
  <c r="AA329" i="261"/>
  <c r="X329" i="261"/>
  <c r="W202" i="261"/>
  <c r="W329" i="261"/>
  <c r="T329" i="261"/>
  <c r="K201" i="261"/>
  <c r="K328" i="261"/>
  <c r="H328" i="261"/>
  <c r="V165" i="261"/>
  <c r="AM165" i="261"/>
  <c r="X64" i="261"/>
  <c r="U64" i="261"/>
  <c r="E185" i="261"/>
  <c r="V185" i="261"/>
  <c r="AM185" i="261"/>
  <c r="Y170" i="261"/>
  <c r="AG190" i="274"/>
  <c r="AO126" i="261"/>
  <c r="AF166" i="274"/>
  <c r="AF170" i="274"/>
  <c r="O186" i="274"/>
  <c r="AF186" i="274"/>
  <c r="AF190" i="274"/>
  <c r="AN118" i="274"/>
  <c r="AP118" i="274"/>
  <c r="AB166" i="274"/>
  <c r="AB170" i="274"/>
  <c r="K186" i="274"/>
  <c r="AB186" i="274"/>
  <c r="AB190" i="274"/>
  <c r="AD156" i="261"/>
  <c r="AM156" i="261"/>
  <c r="X55" i="261"/>
  <c r="AB60" i="261"/>
  <c r="AD160" i="274"/>
  <c r="AD168" i="274"/>
  <c r="AD170" i="274"/>
  <c r="AM180" i="274"/>
  <c r="AO118" i="261"/>
  <c r="AB61" i="274"/>
  <c r="K196" i="261"/>
  <c r="K323" i="261"/>
  <c r="H323" i="261"/>
  <c r="U190" i="261"/>
  <c r="AM172" i="261"/>
  <c r="Q188" i="261"/>
  <c r="AH188" i="261"/>
  <c r="AH168" i="261"/>
  <c r="V170" i="274"/>
  <c r="I180" i="261"/>
  <c r="Z180" i="261"/>
  <c r="AM180" i="261"/>
  <c r="AM154" i="274"/>
  <c r="X53" i="274"/>
  <c r="U53" i="274"/>
  <c r="AE199" i="261"/>
  <c r="AE326" i="261"/>
  <c r="AB326" i="261"/>
  <c r="E188" i="261"/>
  <c r="V188" i="261"/>
  <c r="V168" i="261"/>
  <c r="K198" i="261"/>
  <c r="K325" i="261"/>
  <c r="H325" i="261"/>
  <c r="X190" i="274"/>
  <c r="AB324" i="261"/>
  <c r="AE197" i="261"/>
  <c r="AE324" i="261"/>
  <c r="M188" i="261"/>
  <c r="AD188" i="261"/>
  <c r="AD168" i="261"/>
  <c r="Y170" i="274"/>
  <c r="AM160" i="274"/>
  <c r="X59" i="274"/>
  <c r="U59" i="274"/>
  <c r="AM174" i="261"/>
  <c r="AD150" i="261"/>
  <c r="AI170" i="261"/>
  <c r="W155" i="274"/>
  <c r="AM155" i="274"/>
  <c r="X54" i="274"/>
  <c r="U54" i="274"/>
  <c r="F175" i="274"/>
  <c r="W175" i="274"/>
  <c r="W190" i="274"/>
  <c r="AH153" i="274"/>
  <c r="AH166" i="274"/>
  <c r="AH170" i="274"/>
  <c r="Q173" i="274"/>
  <c r="AH173" i="274"/>
  <c r="Q186" i="274"/>
  <c r="AH186" i="274"/>
  <c r="AH190" i="274"/>
  <c r="X170" i="261"/>
  <c r="AA67" i="261"/>
  <c r="AP128" i="261"/>
  <c r="AN128" i="261"/>
  <c r="AO128" i="261"/>
  <c r="AC170" i="261"/>
  <c r="AH150" i="261"/>
  <c r="AM176" i="274"/>
  <c r="L57" i="273"/>
  <c r="AK65" i="273"/>
  <c r="AK51" i="273"/>
  <c r="AL62" i="273"/>
  <c r="M62" i="273"/>
  <c r="Q62" i="273"/>
  <c r="R62" i="273"/>
  <c r="AS57" i="12"/>
  <c r="AK66" i="273"/>
  <c r="AS59" i="12"/>
  <c r="L50" i="273"/>
  <c r="M51" i="143"/>
  <c r="Q51" i="143"/>
  <c r="R51" i="143"/>
  <c r="AL51" i="273"/>
  <c r="M50" i="143"/>
  <c r="Q50" i="143"/>
  <c r="R50" i="143"/>
  <c r="M50" i="273"/>
  <c r="Q50" i="273"/>
  <c r="R50" i="273"/>
  <c r="AS50" i="12"/>
  <c r="M61" i="143"/>
  <c r="Q61" i="143"/>
  <c r="R61" i="143"/>
  <c r="AS51" i="12"/>
  <c r="M65" i="143"/>
  <c r="Q65" i="143"/>
  <c r="R65" i="143"/>
  <c r="M65" i="273"/>
  <c r="Q65" i="273"/>
  <c r="R65" i="273"/>
  <c r="M58" i="143"/>
  <c r="Q58" i="143"/>
  <c r="R58" i="143"/>
  <c r="L49" i="143"/>
  <c r="AK49" i="273"/>
  <c r="L55" i="143"/>
  <c r="L55" i="273"/>
  <c r="AS55" i="12"/>
  <c r="Q53" i="143"/>
  <c r="R53" i="143"/>
  <c r="S53" i="143"/>
  <c r="CB7" i="275"/>
  <c r="CI7" i="275"/>
  <c r="L59" i="273"/>
  <c r="M54" i="143"/>
  <c r="Q54" i="143"/>
  <c r="R54" i="143"/>
  <c r="M60" i="143"/>
  <c r="M60" i="273"/>
  <c r="Q60" i="273"/>
  <c r="R60" i="273"/>
  <c r="M52" i="143"/>
  <c r="Q52" i="143"/>
  <c r="R52" i="143"/>
  <c r="AK62" i="273"/>
  <c r="M63" i="143"/>
  <c r="Q63" i="143"/>
  <c r="R63" i="143"/>
  <c r="AS49" i="12"/>
  <c r="M66" i="143"/>
  <c r="Q66" i="143"/>
  <c r="R66" i="143"/>
  <c r="AL66" i="273"/>
  <c r="S65" i="143"/>
  <c r="CB19" i="275"/>
  <c r="AK52" i="273"/>
  <c r="M64" i="143"/>
  <c r="Q64" i="143"/>
  <c r="R64" i="143"/>
  <c r="L56" i="143"/>
  <c r="L56" i="273"/>
  <c r="S54" i="143"/>
  <c r="CB8" i="275"/>
  <c r="CI8" i="275"/>
  <c r="S50" i="273"/>
  <c r="AL57" i="12"/>
  <c r="AM57" i="12"/>
  <c r="L61" i="273"/>
  <c r="L62" i="273"/>
  <c r="S62" i="273"/>
  <c r="S63" i="143"/>
  <c r="CB17" i="275"/>
  <c r="CI17" i="275"/>
  <c r="S51" i="143"/>
  <c r="CB5" i="275"/>
  <c r="CI5" i="275"/>
  <c r="AK64" i="273"/>
  <c r="AN53" i="273"/>
  <c r="AQ53" i="273"/>
  <c r="S66" i="143"/>
  <c r="CB20" i="275"/>
  <c r="CI20" i="275"/>
  <c r="S58" i="143"/>
  <c r="CB12" i="275"/>
  <c r="CI12" i="275"/>
  <c r="S50" i="143"/>
  <c r="CB4" i="275"/>
  <c r="CI4" i="275"/>
  <c r="P57" i="143"/>
  <c r="P57" i="273"/>
  <c r="P67" i="273"/>
  <c r="M59" i="143"/>
  <c r="M59" i="273"/>
  <c r="M56" i="143"/>
  <c r="Q56" i="143"/>
  <c r="R56" i="143"/>
  <c r="AL56" i="273"/>
  <c r="AN63" i="12"/>
  <c r="S52" i="143"/>
  <c r="CB6" i="275"/>
  <c r="CI6" i="275"/>
  <c r="U55" i="261"/>
  <c r="AB55" i="261"/>
  <c r="U59" i="261"/>
  <c r="AB59" i="261"/>
  <c r="AM188" i="274"/>
  <c r="AO112" i="261"/>
  <c r="W51" i="261"/>
  <c r="AM150" i="261"/>
  <c r="AB64" i="261"/>
  <c r="AM173" i="274"/>
  <c r="X51" i="274"/>
  <c r="AM157" i="274"/>
  <c r="X56" i="274"/>
  <c r="AB57" i="261"/>
  <c r="AD170" i="261"/>
  <c r="W170" i="274"/>
  <c r="AM175" i="274"/>
  <c r="AB59" i="274"/>
  <c r="V190" i="274"/>
  <c r="AM153" i="274"/>
  <c r="X52" i="274"/>
  <c r="U52" i="274"/>
  <c r="V190" i="261"/>
  <c r="U55" i="274"/>
  <c r="AB55" i="274"/>
  <c r="AB63" i="274"/>
  <c r="AM186" i="274"/>
  <c r="AM168" i="261"/>
  <c r="X67" i="261"/>
  <c r="U67" i="261"/>
  <c r="Z190" i="261"/>
  <c r="AA69" i="261"/>
  <c r="AB53" i="274"/>
  <c r="V170" i="261"/>
  <c r="AH190" i="261"/>
  <c r="AM166" i="274"/>
  <c r="X65" i="274"/>
  <c r="AM178" i="274"/>
  <c r="AM188" i="261"/>
  <c r="AM190" i="261"/>
  <c r="AO118" i="274"/>
  <c r="AB51" i="274"/>
  <c r="W69" i="274"/>
  <c r="Z170" i="261"/>
  <c r="AM168" i="274"/>
  <c r="X67" i="274"/>
  <c r="U67" i="274"/>
  <c r="AB54" i="274"/>
  <c r="AO113" i="274"/>
  <c r="AM177" i="274"/>
  <c r="AM190" i="274"/>
  <c r="AH170" i="261"/>
  <c r="AD190" i="261"/>
  <c r="AM152" i="261"/>
  <c r="AM158" i="274"/>
  <c r="X57" i="274"/>
  <c r="AL61" i="273"/>
  <c r="AK56" i="273"/>
  <c r="AL64" i="273"/>
  <c r="AL60" i="273"/>
  <c r="M54" i="273"/>
  <c r="AL65" i="273"/>
  <c r="AL50" i="273"/>
  <c r="M56" i="273"/>
  <c r="M61" i="273"/>
  <c r="Q61" i="273"/>
  <c r="R61" i="273"/>
  <c r="M51" i="273"/>
  <c r="AQ58" i="12"/>
  <c r="AN58" i="12"/>
  <c r="AQ63" i="12"/>
  <c r="S59" i="143"/>
  <c r="CB13" i="275"/>
  <c r="CI13" i="275"/>
  <c r="Q59" i="143"/>
  <c r="R59" i="143"/>
  <c r="AN62" i="273"/>
  <c r="AQ62" i="273"/>
  <c r="CA67" i="69"/>
  <c r="CA87" i="69"/>
  <c r="CA71" i="69"/>
  <c r="CA91" i="69"/>
  <c r="CA75" i="69"/>
  <c r="CA95" i="69"/>
  <c r="CA79" i="69"/>
  <c r="CA99" i="69"/>
  <c r="CA82" i="69"/>
  <c r="CA102" i="69"/>
  <c r="CA66" i="69"/>
  <c r="CA86" i="69"/>
  <c r="CA70" i="69"/>
  <c r="CA90" i="69"/>
  <c r="CA74" i="69"/>
  <c r="CA94" i="69"/>
  <c r="CA78" i="69"/>
  <c r="CA98" i="69"/>
  <c r="CA69" i="69"/>
  <c r="CA89" i="69"/>
  <c r="CA73" i="69"/>
  <c r="CA93" i="69"/>
  <c r="CA77" i="69"/>
  <c r="CA97" i="69"/>
  <c r="CA81" i="69"/>
  <c r="CA101" i="69"/>
  <c r="CA68" i="69"/>
  <c r="CA88" i="69"/>
  <c r="CA72" i="69"/>
  <c r="CA92" i="69"/>
  <c r="CA76" i="69"/>
  <c r="CA96" i="69"/>
  <c r="CA80" i="69"/>
  <c r="CA100" i="69"/>
  <c r="CA83" i="69"/>
  <c r="CA103" i="69"/>
  <c r="M63" i="273"/>
  <c r="P67" i="12"/>
  <c r="CC21" i="69"/>
  <c r="M52" i="273"/>
  <c r="AL58" i="273"/>
  <c r="AQ51" i="12"/>
  <c r="AN51" i="12"/>
  <c r="S51" i="273"/>
  <c r="Q51" i="273"/>
  <c r="R51" i="273"/>
  <c r="S56" i="273"/>
  <c r="Q56" i="273"/>
  <c r="R56" i="273"/>
  <c r="M49" i="143"/>
  <c r="M49" i="273"/>
  <c r="CI19" i="275"/>
  <c r="L67" i="143"/>
  <c r="S64" i="143"/>
  <c r="CB18" i="275"/>
  <c r="CI18" i="275"/>
  <c r="S65" i="273"/>
  <c r="P67" i="143"/>
  <c r="S61" i="143"/>
  <c r="CB15" i="275"/>
  <c r="CI15" i="275"/>
  <c r="S60" i="273"/>
  <c r="S59" i="273"/>
  <c r="Q59" i="273"/>
  <c r="R59" i="273"/>
  <c r="AQ53" i="12"/>
  <c r="AN53" i="12"/>
  <c r="M57" i="143"/>
  <c r="AL57" i="273"/>
  <c r="CB68" i="69"/>
  <c r="CB88" i="69"/>
  <c r="CB72" i="69"/>
  <c r="CB92" i="69"/>
  <c r="CB76" i="69"/>
  <c r="CB96" i="69"/>
  <c r="CB80" i="69"/>
  <c r="CB100" i="69"/>
  <c r="CB83" i="69"/>
  <c r="CB103" i="69"/>
  <c r="CB67" i="69"/>
  <c r="CB87" i="69"/>
  <c r="CB71" i="69"/>
  <c r="CB91" i="69"/>
  <c r="CB75" i="69"/>
  <c r="CB95" i="69"/>
  <c r="CB79" i="69"/>
  <c r="CB99" i="69"/>
  <c r="CB82" i="69"/>
  <c r="CB102" i="69"/>
  <c r="CB66" i="69"/>
  <c r="CB86" i="69"/>
  <c r="CB70" i="69"/>
  <c r="CB90" i="69"/>
  <c r="CB74" i="69"/>
  <c r="CB94" i="69"/>
  <c r="CB78" i="69"/>
  <c r="CB98" i="69"/>
  <c r="CB69" i="69"/>
  <c r="CB89" i="69"/>
  <c r="CB73" i="69"/>
  <c r="CB93" i="69"/>
  <c r="CB77" i="69"/>
  <c r="CB97" i="69"/>
  <c r="CB81" i="69"/>
  <c r="CB101" i="69"/>
  <c r="S54" i="273"/>
  <c r="Q54" i="273"/>
  <c r="R54" i="273"/>
  <c r="AQ62" i="12"/>
  <c r="AN62" i="12"/>
  <c r="AQ54" i="12"/>
  <c r="AN54" i="12"/>
  <c r="AL59" i="273"/>
  <c r="M55" i="143"/>
  <c r="Q55" i="143"/>
  <c r="R55" i="143"/>
  <c r="AQ50" i="273"/>
  <c r="AN50" i="273"/>
  <c r="S56" i="143"/>
  <c r="CB10" i="275"/>
  <c r="CI10" i="275"/>
  <c r="M64" i="273"/>
  <c r="M66" i="273"/>
  <c r="AL63" i="273"/>
  <c r="AL52" i="273"/>
  <c r="S60" i="143"/>
  <c r="CB14" i="275"/>
  <c r="CI14" i="275"/>
  <c r="Q60" i="143"/>
  <c r="R60" i="143"/>
  <c r="AL54" i="273"/>
  <c r="AQ50" i="12"/>
  <c r="AN50" i="12"/>
  <c r="AK55" i="273"/>
  <c r="L49" i="273"/>
  <c r="L67" i="12"/>
  <c r="BY21" i="69"/>
  <c r="M58" i="273"/>
  <c r="U51" i="274"/>
  <c r="X69" i="274"/>
  <c r="U69" i="274"/>
  <c r="W69" i="261"/>
  <c r="AB67" i="274"/>
  <c r="AB52" i="274"/>
  <c r="AB56" i="274"/>
  <c r="AB57" i="274"/>
  <c r="AB65" i="274"/>
  <c r="AB69" i="274"/>
  <c r="U57" i="274"/>
  <c r="X51" i="261"/>
  <c r="AB51" i="261"/>
  <c r="AB67" i="261"/>
  <c r="AB69" i="261"/>
  <c r="AM170" i="261"/>
  <c r="U56" i="274"/>
  <c r="U65" i="274"/>
  <c r="AM170" i="274"/>
  <c r="M57" i="273"/>
  <c r="S49" i="143"/>
  <c r="AL49" i="273"/>
  <c r="AL55" i="273"/>
  <c r="S61" i="273"/>
  <c r="AN55" i="12"/>
  <c r="AQ55" i="12"/>
  <c r="AQ65" i="12"/>
  <c r="AN65" i="12"/>
  <c r="Q58" i="273"/>
  <c r="R58" i="273"/>
  <c r="S58" i="273"/>
  <c r="AQ52" i="12"/>
  <c r="AN52" i="12"/>
  <c r="AN60" i="273"/>
  <c r="AQ60" i="273"/>
  <c r="CC69" i="69"/>
  <c r="CC89" i="69"/>
  <c r="CC73" i="69"/>
  <c r="CC93" i="69"/>
  <c r="CC77" i="69"/>
  <c r="CC97" i="69"/>
  <c r="CC81" i="69"/>
  <c r="CC101" i="69"/>
  <c r="CC68" i="69"/>
  <c r="CC88" i="69"/>
  <c r="CC72" i="69"/>
  <c r="CC92" i="69"/>
  <c r="CC76" i="69"/>
  <c r="CC96" i="69"/>
  <c r="CC80" i="69"/>
  <c r="CC100" i="69"/>
  <c r="CC83" i="69"/>
  <c r="CC103" i="69"/>
  <c r="CC67" i="69"/>
  <c r="CC87" i="69"/>
  <c r="CC71" i="69"/>
  <c r="CC91" i="69"/>
  <c r="CC75" i="69"/>
  <c r="CC95" i="69"/>
  <c r="CC79" i="69"/>
  <c r="CC99" i="69"/>
  <c r="CC82" i="69"/>
  <c r="CC102" i="69"/>
  <c r="CC66" i="69"/>
  <c r="CC86" i="69"/>
  <c r="CC70" i="69"/>
  <c r="CC90" i="69"/>
  <c r="CC74" i="69"/>
  <c r="CC94" i="69"/>
  <c r="CC78" i="69"/>
  <c r="CC98" i="69"/>
  <c r="AN51" i="273"/>
  <c r="AQ51" i="273"/>
  <c r="S66" i="273"/>
  <c r="Q66" i="273"/>
  <c r="R66" i="273"/>
  <c r="AN54" i="273"/>
  <c r="AQ54" i="273"/>
  <c r="Q57" i="273"/>
  <c r="R57" i="273"/>
  <c r="S57" i="273"/>
  <c r="S55" i="143"/>
  <c r="CB9" i="275"/>
  <c r="CI9" i="275"/>
  <c r="M67" i="12"/>
  <c r="AQ56" i="273"/>
  <c r="AN56" i="273"/>
  <c r="Q63" i="273"/>
  <c r="R63" i="273"/>
  <c r="S63" i="273"/>
  <c r="AQ56" i="12"/>
  <c r="AN56" i="12"/>
  <c r="AQ66" i="12"/>
  <c r="AN66" i="12"/>
  <c r="AN64" i="12"/>
  <c r="AQ64" i="12"/>
  <c r="Q57" i="143"/>
  <c r="R57" i="143"/>
  <c r="S57" i="143"/>
  <c r="CB11" i="275"/>
  <c r="CI11" i="275"/>
  <c r="AQ60" i="12"/>
  <c r="AN60" i="12"/>
  <c r="Q49" i="273"/>
  <c r="R49" i="273"/>
  <c r="AQ61" i="12"/>
  <c r="AN61" i="12"/>
  <c r="AN59" i="12"/>
  <c r="AQ59" i="12"/>
  <c r="L67" i="273"/>
  <c r="S49" i="273"/>
  <c r="S64" i="273"/>
  <c r="Q64" i="273"/>
  <c r="R64" i="273"/>
  <c r="M55" i="273"/>
  <c r="M67" i="273"/>
  <c r="Q67" i="273"/>
  <c r="AQ59" i="273"/>
  <c r="AN59" i="273"/>
  <c r="AQ65" i="273"/>
  <c r="AN65" i="273"/>
  <c r="CB3" i="275"/>
  <c r="S67" i="143"/>
  <c r="Q49" i="143"/>
  <c r="R49" i="143"/>
  <c r="M67" i="143"/>
  <c r="Q67" i="143"/>
  <c r="S52" i="273"/>
  <c r="Q52" i="273"/>
  <c r="R52" i="273"/>
  <c r="U51" i="261"/>
  <c r="X69" i="261"/>
  <c r="U69" i="261"/>
  <c r="AQ61" i="273"/>
  <c r="AN61" i="273"/>
  <c r="AQ64" i="273"/>
  <c r="AN64" i="273"/>
  <c r="AN49" i="273"/>
  <c r="AQ49" i="273"/>
  <c r="AN63" i="273"/>
  <c r="AQ63" i="273"/>
  <c r="BY69" i="69"/>
  <c r="BY89" i="69"/>
  <c r="BY73" i="69"/>
  <c r="BY93" i="69"/>
  <c r="BY77" i="69"/>
  <c r="BY97" i="69"/>
  <c r="BY81" i="69"/>
  <c r="BY101" i="69"/>
  <c r="BY68" i="69"/>
  <c r="BY88" i="69"/>
  <c r="BY72" i="69"/>
  <c r="BY92" i="69"/>
  <c r="BY76" i="69"/>
  <c r="BY96" i="69"/>
  <c r="BY80" i="69"/>
  <c r="BY100" i="69"/>
  <c r="BY83" i="69"/>
  <c r="BY103" i="69"/>
  <c r="BY67" i="69"/>
  <c r="BY87" i="69"/>
  <c r="BY71" i="69"/>
  <c r="BY91" i="69"/>
  <c r="BY75" i="69"/>
  <c r="BY95" i="69"/>
  <c r="BY79" i="69"/>
  <c r="BY99" i="69"/>
  <c r="BY82" i="69"/>
  <c r="BY102" i="69"/>
  <c r="BY66" i="69"/>
  <c r="BY86" i="69"/>
  <c r="BY70" i="69"/>
  <c r="BY90" i="69"/>
  <c r="BY74" i="69"/>
  <c r="BY94" i="69"/>
  <c r="BY78" i="69"/>
  <c r="BY98" i="69"/>
  <c r="O68" i="143"/>
  <c r="O69" i="143"/>
  <c r="CI3" i="275"/>
  <c r="CI21" i="275"/>
  <c r="CB21" i="275"/>
  <c r="AQ57" i="12"/>
  <c r="AN57" i="12"/>
  <c r="S55" i="273"/>
  <c r="S67" i="273"/>
  <c r="Q55" i="273"/>
  <c r="R55" i="273"/>
  <c r="AQ49" i="12"/>
  <c r="AN49" i="12"/>
  <c r="S67" i="12"/>
  <c r="AN57" i="273"/>
  <c r="AQ57" i="273"/>
  <c r="AN66" i="273"/>
  <c r="AQ66" i="273"/>
  <c r="AN52" i="273"/>
  <c r="AQ52" i="273"/>
  <c r="BZ21" i="69"/>
  <c r="Q67" i="12"/>
  <c r="CD21" i="69"/>
  <c r="AQ58" i="273"/>
  <c r="AN58" i="273"/>
  <c r="D64" i="12"/>
  <c r="O68" i="273"/>
  <c r="O69" i="273"/>
  <c r="D60" i="12"/>
  <c r="D66" i="12"/>
  <c r="D61" i="12"/>
  <c r="D55" i="12"/>
  <c r="O68" i="12"/>
  <c r="D26" i="199"/>
  <c r="CF21" i="69"/>
  <c r="O69" i="12"/>
  <c r="AN55" i="273"/>
  <c r="AQ55" i="273"/>
  <c r="D65" i="12"/>
  <c r="BZ66" i="69"/>
  <c r="BZ86" i="69"/>
  <c r="BZ70" i="69"/>
  <c r="BZ90" i="69"/>
  <c r="BZ74" i="69"/>
  <c r="BZ94" i="69"/>
  <c r="BZ78" i="69"/>
  <c r="BZ98" i="69"/>
  <c r="BZ69" i="69"/>
  <c r="BZ89" i="69"/>
  <c r="BZ73" i="69"/>
  <c r="BZ93" i="69"/>
  <c r="BZ77" i="69"/>
  <c r="BZ97" i="69"/>
  <c r="BZ81" i="69"/>
  <c r="BZ101" i="69"/>
  <c r="BZ68" i="69"/>
  <c r="BZ88" i="69"/>
  <c r="BZ72" i="69"/>
  <c r="BZ92" i="69"/>
  <c r="BZ76" i="69"/>
  <c r="BZ96" i="69"/>
  <c r="BZ80" i="69"/>
  <c r="BZ100" i="69"/>
  <c r="BZ83" i="69"/>
  <c r="BZ103" i="69"/>
  <c r="BZ67" i="69"/>
  <c r="BZ87" i="69"/>
  <c r="BZ71" i="69"/>
  <c r="BZ91" i="69"/>
  <c r="BZ75" i="69"/>
  <c r="BZ95" i="69"/>
  <c r="BZ79" i="69"/>
  <c r="BZ99" i="69"/>
  <c r="BZ82" i="69"/>
  <c r="BZ102" i="69"/>
  <c r="D51" i="273"/>
  <c r="D60" i="273"/>
  <c r="D66" i="273"/>
  <c r="D59" i="12"/>
  <c r="D57" i="12"/>
  <c r="D63" i="273"/>
  <c r="D49" i="273"/>
  <c r="D53" i="273"/>
  <c r="D62" i="273"/>
  <c r="D50" i="273"/>
  <c r="D61" i="273"/>
  <c r="D49" i="12"/>
  <c r="D63" i="12"/>
  <c r="D50" i="12"/>
  <c r="D51" i="12"/>
  <c r="D62" i="12"/>
  <c r="D53" i="12"/>
  <c r="D54" i="12"/>
  <c r="D58" i="12"/>
  <c r="D52" i="12"/>
  <c r="D59" i="273"/>
  <c r="D56" i="12"/>
  <c r="D64" i="273"/>
  <c r="D56" i="273"/>
  <c r="AO28" i="273"/>
  <c r="AQ28" i="273"/>
  <c r="AP28" i="273"/>
  <c r="AU28" i="273"/>
  <c r="AN28" i="273"/>
  <c r="CE67" i="69"/>
  <c r="CE87" i="69"/>
  <c r="CE71" i="69"/>
  <c r="CE91" i="69"/>
  <c r="CE75" i="69"/>
  <c r="CE95" i="69"/>
  <c r="CE79" i="69"/>
  <c r="CE99" i="69"/>
  <c r="CE82" i="69"/>
  <c r="CE102" i="69"/>
  <c r="CE66" i="69"/>
  <c r="CE86" i="69"/>
  <c r="CE70" i="69"/>
  <c r="CE90" i="69"/>
  <c r="CE74" i="69"/>
  <c r="CE94" i="69"/>
  <c r="CE78" i="69"/>
  <c r="CE98" i="69"/>
  <c r="CE69" i="69"/>
  <c r="CE89" i="69"/>
  <c r="CE73" i="69"/>
  <c r="CE93" i="69"/>
  <c r="CE77" i="69"/>
  <c r="CE97" i="69"/>
  <c r="CE81" i="69"/>
  <c r="CE101" i="69"/>
  <c r="CE68" i="69"/>
  <c r="CE88" i="69"/>
  <c r="CE72" i="69"/>
  <c r="CE92" i="69"/>
  <c r="CE76" i="69"/>
  <c r="CE96" i="69"/>
  <c r="CE80" i="69"/>
  <c r="CE100" i="69"/>
  <c r="CE83" i="69"/>
  <c r="CE103" i="69"/>
  <c r="D55" i="273"/>
  <c r="D65" i="273"/>
  <c r="D52" i="273"/>
  <c r="CD66" i="69"/>
  <c r="CD70" i="69"/>
  <c r="CD74" i="69"/>
  <c r="CD78" i="69"/>
  <c r="CD69" i="69"/>
  <c r="CD73" i="69"/>
  <c r="CD77" i="69"/>
  <c r="CD81" i="69"/>
  <c r="CD68" i="69"/>
  <c r="CD72" i="69"/>
  <c r="CD76" i="69"/>
  <c r="CD80" i="69"/>
  <c r="CD83" i="69"/>
  <c r="CD67" i="69"/>
  <c r="CD71" i="69"/>
  <c r="CD75" i="69"/>
  <c r="CD79" i="69"/>
  <c r="CD82" i="69"/>
  <c r="CF73" i="69"/>
  <c r="CF93" i="69"/>
  <c r="CF81" i="69"/>
  <c r="CF101" i="69"/>
  <c r="CF70" i="69"/>
  <c r="CF90" i="69"/>
  <c r="CF78" i="69"/>
  <c r="CF98" i="69"/>
  <c r="CF67" i="69"/>
  <c r="CF87" i="69"/>
  <c r="CF75" i="69"/>
  <c r="CF95" i="69"/>
  <c r="CF83" i="69"/>
  <c r="CF103" i="69"/>
  <c r="CF72" i="69"/>
  <c r="CF92" i="69"/>
  <c r="CF80" i="69"/>
  <c r="CF100" i="69"/>
  <c r="CF69" i="69"/>
  <c r="CF89" i="69"/>
  <c r="CF77" i="69"/>
  <c r="CF97" i="69"/>
  <c r="CF66" i="69"/>
  <c r="CF86" i="69"/>
  <c r="CF74" i="69"/>
  <c r="CF94" i="69"/>
  <c r="CF82" i="69"/>
  <c r="CF102" i="69"/>
  <c r="CF71" i="69"/>
  <c r="CF91" i="69"/>
  <c r="CF79" i="69"/>
  <c r="CF99" i="69"/>
  <c r="CF68" i="69"/>
  <c r="CF88" i="69"/>
  <c r="CF76" i="69"/>
  <c r="CF96" i="69"/>
  <c r="D58" i="273"/>
  <c r="AN31" i="12"/>
  <c r="Y45" i="70"/>
  <c r="AN34" i="12"/>
  <c r="Y48" i="70"/>
  <c r="AP37" i="12"/>
  <c r="AQ41" i="12"/>
  <c r="Z55" i="70"/>
  <c r="AU43" i="12"/>
  <c r="AQ31" i="12"/>
  <c r="Z45" i="70"/>
  <c r="AN44" i="12"/>
  <c r="Y58" i="70"/>
  <c r="AP31" i="12"/>
  <c r="AN35" i="12"/>
  <c r="Y49" i="70"/>
  <c r="AU37" i="12"/>
  <c r="AN41" i="12"/>
  <c r="Y55" i="70"/>
  <c r="AN45" i="12"/>
  <c r="Y59" i="70"/>
  <c r="AN38" i="12"/>
  <c r="Y52" i="70"/>
  <c r="AP28" i="12"/>
  <c r="AQ29" i="12"/>
  <c r="Z43" i="70"/>
  <c r="AN32" i="12"/>
  <c r="Y46" i="70"/>
  <c r="AU34" i="12"/>
  <c r="AQ38" i="12"/>
  <c r="Z52" i="70"/>
  <c r="AQ40" i="12"/>
  <c r="Z54" i="70"/>
  <c r="AU42" i="12"/>
  <c r="AO45" i="12"/>
  <c r="AQ39" i="12"/>
  <c r="Z53" i="70"/>
  <c r="AN28" i="12"/>
  <c r="Y42" i="70"/>
  <c r="AP32" i="12"/>
  <c r="AP34" i="12"/>
  <c r="AO38" i="12"/>
  <c r="AU41" i="12"/>
  <c r="AO44" i="12"/>
  <c r="AN33" i="12"/>
  <c r="Y47" i="70"/>
  <c r="AO28" i="12"/>
  <c r="AQ32" i="12"/>
  <c r="Z46" i="70"/>
  <c r="AP35" i="12"/>
  <c r="AP38" i="12"/>
  <c r="AP42" i="12"/>
  <c r="AN29" i="12"/>
  <c r="Y43" i="70"/>
  <c r="AU39" i="12"/>
  <c r="AQ28" i="12"/>
  <c r="Z42" i="70"/>
  <c r="AU29" i="12"/>
  <c r="AQ33" i="12"/>
  <c r="Z47" i="70"/>
  <c r="AO35" i="12"/>
  <c r="AU38" i="12"/>
  <c r="AU40" i="12"/>
  <c r="AO43" i="12"/>
  <c r="AP30" i="12"/>
  <c r="AP41" i="12"/>
  <c r="AO29" i="12"/>
  <c r="AO33" i="12"/>
  <c r="AQ36" i="12"/>
  <c r="Z50" i="70"/>
  <c r="AN39" i="12"/>
  <c r="Y53" i="70"/>
  <c r="AO42" i="12"/>
  <c r="AQ45" i="12"/>
  <c r="Z59" i="70"/>
  <c r="AU35" i="12"/>
  <c r="AO30" i="12"/>
  <c r="AU32" i="12"/>
  <c r="AN36" i="12"/>
  <c r="Y50" i="70"/>
  <c r="AO39" i="12"/>
  <c r="AN43" i="12"/>
  <c r="Y57" i="70"/>
  <c r="AO32" i="12"/>
  <c r="AN42" i="12"/>
  <c r="Y56" i="70"/>
  <c r="AU28" i="12"/>
  <c r="AQ30" i="12"/>
  <c r="Z44" i="70"/>
  <c r="AU33" i="12"/>
  <c r="AO36" i="12"/>
  <c r="AP39" i="12"/>
  <c r="AO41" i="12"/>
  <c r="AQ44" i="12"/>
  <c r="Z58" i="70"/>
  <c r="AU31" i="12"/>
  <c r="AP43" i="12"/>
  <c r="AN30" i="12"/>
  <c r="Y44" i="70"/>
  <c r="AP33" i="12"/>
  <c r="AU36" i="12"/>
  <c r="AP40" i="12"/>
  <c r="AQ43" i="12"/>
  <c r="Z57" i="70"/>
  <c r="AA57" i="70"/>
  <c r="AU45" i="12"/>
  <c r="AO37" i="12"/>
  <c r="AO31" i="12"/>
  <c r="AO34" i="12"/>
  <c r="AQ37" i="12"/>
  <c r="Z51" i="70"/>
  <c r="AA51" i="70"/>
  <c r="AO40" i="12"/>
  <c r="AP44" i="12"/>
  <c r="AP36" i="12"/>
  <c r="AP45" i="12"/>
  <c r="AP29" i="12"/>
  <c r="AU30" i="12"/>
  <c r="AQ34" i="12"/>
  <c r="Z48" i="70"/>
  <c r="AA48" i="70"/>
  <c r="AN37" i="12"/>
  <c r="Y51" i="70"/>
  <c r="AN40" i="12"/>
  <c r="Y54" i="70"/>
  <c r="AQ42" i="12"/>
  <c r="Z56" i="70"/>
  <c r="AA56" i="70"/>
  <c r="AU44" i="12"/>
  <c r="AQ35" i="12"/>
  <c r="Z49" i="70"/>
  <c r="AA49" i="70"/>
  <c r="D54" i="273"/>
  <c r="D57" i="273"/>
  <c r="AU29" i="273"/>
  <c r="AR31" i="12"/>
  <c r="AS31" i="12"/>
  <c r="AR39" i="12"/>
  <c r="AS39" i="12"/>
  <c r="AA50" i="70"/>
  <c r="AR35" i="12"/>
  <c r="AS35" i="12"/>
  <c r="AR44" i="12"/>
  <c r="AS44" i="12"/>
  <c r="AA55" i="70"/>
  <c r="CD99" i="69"/>
  <c r="P73" i="70"/>
  <c r="Q73" i="70"/>
  <c r="CD103" i="69"/>
  <c r="P77" i="70"/>
  <c r="Q77" i="70"/>
  <c r="CD88" i="69"/>
  <c r="P62" i="70"/>
  <c r="Q62" i="70"/>
  <c r="CD89" i="69"/>
  <c r="P63" i="70"/>
  <c r="Q63" i="70"/>
  <c r="CD86" i="69"/>
  <c r="P60" i="70"/>
  <c r="Q60" i="70"/>
  <c r="AN37" i="273"/>
  <c r="AO41" i="273"/>
  <c r="AU32" i="273"/>
  <c r="AN41" i="273"/>
  <c r="AO43" i="273"/>
  <c r="AQ29" i="273"/>
  <c r="AN33" i="273"/>
  <c r="AQ38" i="273"/>
  <c r="AO29" i="273"/>
  <c r="AP37" i="273"/>
  <c r="AO39" i="273"/>
  <c r="AN39" i="273"/>
  <c r="AQ43" i="273"/>
  <c r="AU33" i="273"/>
  <c r="AP43" i="273"/>
  <c r="AO45" i="273"/>
  <c r="AQ30" i="273"/>
  <c r="AP34" i="273"/>
  <c r="AQ39" i="273"/>
  <c r="AQ31" i="273"/>
  <c r="AP39" i="273"/>
  <c r="AQ41" i="273"/>
  <c r="AS40" i="12"/>
  <c r="AR40" i="12"/>
  <c r="AR36" i="12"/>
  <c r="AS36" i="12"/>
  <c r="AT36" i="12"/>
  <c r="X50" i="70"/>
  <c r="AA59" i="70"/>
  <c r="AS33" i="12"/>
  <c r="AR33" i="12"/>
  <c r="AT33" i="12"/>
  <c r="X47" i="70"/>
  <c r="AR43" i="12"/>
  <c r="AS43" i="12"/>
  <c r="AA47" i="70"/>
  <c r="AA46" i="70"/>
  <c r="AA54" i="70"/>
  <c r="AA43" i="70"/>
  <c r="CD95" i="69"/>
  <c r="P69" i="70"/>
  <c r="Q69" i="70"/>
  <c r="CD100" i="69"/>
  <c r="P74" i="70"/>
  <c r="Q74" i="70"/>
  <c r="CD101" i="69"/>
  <c r="P75" i="70"/>
  <c r="Q75" i="70"/>
  <c r="CD98" i="69"/>
  <c r="P72" i="70"/>
  <c r="Q72" i="70"/>
  <c r="AN34" i="273"/>
  <c r="AU38" i="273"/>
  <c r="AO30" i="273"/>
  <c r="AP38" i="273"/>
  <c r="AP40" i="273"/>
  <c r="AN43" i="273"/>
  <c r="AN29" i="273"/>
  <c r="AQ36" i="273"/>
  <c r="AU45" i="273"/>
  <c r="AP33" i="273"/>
  <c r="AO35" i="273"/>
  <c r="AN35" i="273"/>
  <c r="AU39" i="273"/>
  <c r="AU31" i="273"/>
  <c r="AQ40" i="273"/>
  <c r="AU41" i="273"/>
  <c r="AP45" i="273"/>
  <c r="AP31" i="273"/>
  <c r="AQ37" i="273"/>
  <c r="AS28" i="273"/>
  <c r="AR28" i="273"/>
  <c r="AP35" i="273"/>
  <c r="AO37" i="273"/>
  <c r="AA58" i="70"/>
  <c r="AS32" i="12"/>
  <c r="AR32" i="12"/>
  <c r="AS42" i="12"/>
  <c r="AR42" i="12"/>
  <c r="AR29" i="12"/>
  <c r="AS29" i="12"/>
  <c r="AT29" i="12"/>
  <c r="X43" i="70"/>
  <c r="AS28" i="12"/>
  <c r="AR28" i="12"/>
  <c r="AS38" i="12"/>
  <c r="AR38" i="12"/>
  <c r="AA53" i="70"/>
  <c r="AA52" i="70"/>
  <c r="AA45" i="70"/>
  <c r="CD91" i="69"/>
  <c r="P65" i="70"/>
  <c r="Q65" i="70"/>
  <c r="CD96" i="69"/>
  <c r="P70" i="70"/>
  <c r="Q70" i="70"/>
  <c r="CD97" i="69"/>
  <c r="P71" i="70"/>
  <c r="Q71" i="70"/>
  <c r="CD94" i="69"/>
  <c r="P68" i="70"/>
  <c r="Q68" i="70"/>
  <c r="AO44" i="273"/>
  <c r="AN30" i="273"/>
  <c r="AU36" i="273"/>
  <c r="AO34" i="273"/>
  <c r="AO36" i="273"/>
  <c r="AO40" i="273"/>
  <c r="AU43" i="273"/>
  <c r="AQ34" i="273"/>
  <c r="AQ44" i="273"/>
  <c r="AP29" i="273"/>
  <c r="AU30" i="273"/>
  <c r="AN32" i="273"/>
  <c r="AU37" i="273"/>
  <c r="AP36" i="273"/>
  <c r="AO38" i="273"/>
  <c r="AQ42" i="273"/>
  <c r="AQ35" i="273"/>
  <c r="AN45" i="273"/>
  <c r="AN31" i="273"/>
  <c r="AO32" i="273"/>
  <c r="AS37" i="12"/>
  <c r="AR37" i="12"/>
  <c r="AR34" i="12"/>
  <c r="AS34" i="12"/>
  <c r="AT34" i="12"/>
  <c r="X48" i="70"/>
  <c r="AR41" i="12"/>
  <c r="AS41" i="12"/>
  <c r="AA44" i="70"/>
  <c r="AR30" i="12"/>
  <c r="AS30" i="12"/>
  <c r="AA42" i="70"/>
  <c r="AR45" i="12"/>
  <c r="AS45" i="12"/>
  <c r="AT45" i="12"/>
  <c r="X59" i="70"/>
  <c r="CD102" i="69"/>
  <c r="P76" i="70"/>
  <c r="Q76" i="70"/>
  <c r="CD87" i="69"/>
  <c r="P61" i="70"/>
  <c r="Q61" i="70"/>
  <c r="CD92" i="69"/>
  <c r="P66" i="70"/>
  <c r="Q66" i="70"/>
  <c r="CD93" i="69"/>
  <c r="P67" i="70"/>
  <c r="Q67" i="70"/>
  <c r="CD90" i="69"/>
  <c r="P64" i="70"/>
  <c r="Q64" i="70"/>
  <c r="AP41" i="273"/>
  <c r="AN44" i="273"/>
  <c r="AU34" i="273"/>
  <c r="AU44" i="273"/>
  <c r="AP30" i="273"/>
  <c r="AO31" i="273"/>
  <c r="AN36" i="273"/>
  <c r="AN40" i="273"/>
  <c r="AQ32" i="273"/>
  <c r="AU40" i="273"/>
  <c r="AN42" i="273"/>
  <c r="AU42" i="273"/>
  <c r="AU35" i="273"/>
  <c r="AQ45" i="273"/>
  <c r="AP32" i="273"/>
  <c r="AO33" i="273"/>
  <c r="AN38" i="273"/>
  <c r="AP42" i="273"/>
  <c r="AQ33" i="273"/>
  <c r="AO42" i="273"/>
  <c r="AP44" i="273"/>
  <c r="AT41" i="12"/>
  <c r="X55" i="70"/>
  <c r="AT35" i="12"/>
  <c r="X49" i="70"/>
  <c r="AT28" i="12"/>
  <c r="X42" i="70"/>
  <c r="AT43" i="12"/>
  <c r="X57" i="70"/>
  <c r="AT40" i="12"/>
  <c r="X54" i="70"/>
  <c r="AT44" i="12"/>
  <c r="X58" i="70"/>
  <c r="AT39" i="12"/>
  <c r="X53" i="70"/>
  <c r="AR42" i="273"/>
  <c r="AS42" i="273"/>
  <c r="AS33" i="273"/>
  <c r="AR33" i="273"/>
  <c r="AT37" i="12"/>
  <c r="X51" i="70"/>
  <c r="AR40" i="273"/>
  <c r="AS40" i="273"/>
  <c r="AT42" i="12"/>
  <c r="X56" i="70"/>
  <c r="AT28" i="273"/>
  <c r="AR45" i="273"/>
  <c r="AS45" i="273"/>
  <c r="AR36" i="273"/>
  <c r="AS36" i="273"/>
  <c r="AR44" i="273"/>
  <c r="AS44" i="273"/>
  <c r="AS39" i="273"/>
  <c r="AR39" i="273"/>
  <c r="AT39" i="273"/>
  <c r="AS31" i="273"/>
  <c r="AR31" i="273"/>
  <c r="AT30" i="12"/>
  <c r="X44" i="70"/>
  <c r="AS32" i="273"/>
  <c r="AR32" i="273"/>
  <c r="AS34" i="273"/>
  <c r="AR34" i="273"/>
  <c r="AT38" i="12"/>
  <c r="X52" i="70"/>
  <c r="AT32" i="12"/>
  <c r="X46" i="70"/>
  <c r="AR37" i="273"/>
  <c r="AS37" i="273"/>
  <c r="AR35" i="273"/>
  <c r="AS35" i="273"/>
  <c r="AR30" i="273"/>
  <c r="AS30" i="273"/>
  <c r="AR41" i="273"/>
  <c r="AS41" i="273"/>
  <c r="AT31" i="12"/>
  <c r="X45" i="70"/>
  <c r="AS38" i="273"/>
  <c r="AR38" i="273"/>
  <c r="AR29" i="273"/>
  <c r="AS29" i="273"/>
  <c r="AS43" i="273"/>
  <c r="AR43" i="273"/>
  <c r="AT35" i="273"/>
  <c r="AT32" i="273"/>
  <c r="AT31" i="273"/>
  <c r="AT38" i="273"/>
  <c r="AT34" i="273"/>
  <c r="AT30" i="273"/>
  <c r="AT37" i="273"/>
  <c r="AT44" i="273"/>
  <c r="AT45" i="273"/>
  <c r="AT29" i="273"/>
  <c r="AT41" i="273"/>
  <c r="AT43" i="273"/>
  <c r="AT36" i="273"/>
  <c r="AT42" i="273"/>
  <c r="AT40" i="273"/>
  <c r="AT33" i="273"/>
</calcChain>
</file>

<file path=xl/sharedStrings.xml><?xml version="1.0" encoding="utf-8"?>
<sst xmlns="http://schemas.openxmlformats.org/spreadsheetml/2006/main" count="3262" uniqueCount="517">
  <si>
    <t>How many stolen bases did our team have?</t>
  </si>
  <si>
    <t>What was our teams batting average?</t>
  </si>
  <si>
    <t>What was our teams on base average?</t>
  </si>
  <si>
    <t>What was our teams batting average with 2 strikes?</t>
  </si>
  <si>
    <t>How many innings did we play?</t>
  </si>
  <si>
    <t>How many pitches did our team throw all year?</t>
  </si>
  <si>
    <t>guess</t>
  </si>
  <si>
    <t>What percent of batters did we throw a strike on the 1st pitch?</t>
  </si>
  <si>
    <t>Our Team</t>
  </si>
  <si>
    <t>Opponents Team</t>
  </si>
  <si>
    <t>Your Name: _______________________________________</t>
  </si>
  <si>
    <t>Team Trivia Contest</t>
  </si>
  <si>
    <t>Fill out with your best guesses!</t>
  </si>
  <si>
    <t>Center</t>
  </si>
  <si>
    <t>Left</t>
  </si>
  <si>
    <t>Right</t>
  </si>
  <si>
    <t>3rd</t>
  </si>
  <si>
    <t>2nd</t>
  </si>
  <si>
    <t>1st</t>
  </si>
  <si>
    <t>Pitcher</t>
  </si>
  <si>
    <t>Catcher</t>
  </si>
  <si>
    <t xml:space="preserve"> </t>
  </si>
  <si>
    <t>Name</t>
  </si>
  <si>
    <t>Pitching</t>
  </si>
  <si>
    <t>Catching</t>
  </si>
  <si>
    <t>Player Choice</t>
  </si>
  <si>
    <t>Parent Choice</t>
  </si>
  <si>
    <t>_____________</t>
  </si>
  <si>
    <t>First</t>
  </si>
  <si>
    <t>Second</t>
  </si>
  <si>
    <t>Third</t>
  </si>
  <si>
    <t>Shortstop</t>
  </si>
  <si>
    <t xml:space="preserve">Any comments?  </t>
  </si>
  <si>
    <t>Batting order</t>
  </si>
  <si>
    <t>IF</t>
  </si>
  <si>
    <t>SS</t>
  </si>
  <si>
    <t>Defense Legend</t>
  </si>
  <si>
    <t>AB</t>
  </si>
  <si>
    <t>R</t>
  </si>
  <si>
    <t>H</t>
  </si>
  <si>
    <t>2B</t>
  </si>
  <si>
    <t>3B</t>
  </si>
  <si>
    <t>HR</t>
  </si>
  <si>
    <t>BB</t>
  </si>
  <si>
    <t>K</t>
  </si>
  <si>
    <t>SB</t>
  </si>
  <si>
    <t>SAC</t>
  </si>
  <si>
    <t>HP</t>
  </si>
  <si>
    <t>RBI</t>
  </si>
  <si>
    <t>BA</t>
  </si>
  <si>
    <t>OB</t>
  </si>
  <si>
    <t>OBA</t>
  </si>
  <si>
    <t>OB%</t>
  </si>
  <si>
    <t>Team</t>
  </si>
  <si>
    <t>W</t>
  </si>
  <si>
    <t>L</t>
  </si>
  <si>
    <t>Inn</t>
  </si>
  <si>
    <t>ER</t>
  </si>
  <si>
    <t>ERA</t>
  </si>
  <si>
    <t>4th</t>
  </si>
  <si>
    <t>5th</t>
  </si>
  <si>
    <t>6th</t>
  </si>
  <si>
    <t>Start</t>
  </si>
  <si>
    <t>P</t>
  </si>
  <si>
    <t>C</t>
  </si>
  <si>
    <t>OF</t>
  </si>
  <si>
    <t>Out</t>
  </si>
  <si>
    <t>Played</t>
  </si>
  <si>
    <t>OUT</t>
  </si>
  <si>
    <t>Date:</t>
  </si>
  <si>
    <t>OE</t>
  </si>
  <si>
    <t>Nbr</t>
  </si>
  <si>
    <t>WP</t>
  </si>
  <si>
    <t># Bat</t>
  </si>
  <si>
    <t>2S AB</t>
  </si>
  <si>
    <t>2S H</t>
  </si>
  <si>
    <t>Run</t>
  </si>
  <si>
    <t>BB/K</t>
  </si>
  <si>
    <t>SLUG%</t>
  </si>
  <si>
    <t>OUTFIELD</t>
  </si>
  <si>
    <t>INFIELD</t>
  </si>
  <si>
    <t>OUT OF GAME</t>
  </si>
  <si>
    <t>PITCHING</t>
  </si>
  <si>
    <t>CATCHING</t>
  </si>
  <si>
    <t>Ord</t>
  </si>
  <si>
    <t>BB/</t>
  </si>
  <si>
    <t>K/</t>
  </si>
  <si>
    <t>2 strike</t>
  </si>
  <si>
    <t>#Bat/</t>
  </si>
  <si>
    <t>Catch</t>
  </si>
  <si>
    <t>Opponents</t>
  </si>
  <si>
    <t>PB/Inn</t>
  </si>
  <si>
    <t>Order</t>
  </si>
  <si>
    <t>Pitch</t>
  </si>
  <si>
    <t>Address</t>
  </si>
  <si>
    <t>Zip</t>
  </si>
  <si>
    <t>coach</t>
  </si>
  <si>
    <t>BA%</t>
  </si>
  <si>
    <t>OBA%</t>
  </si>
  <si>
    <t>Runs</t>
  </si>
  <si>
    <t>Bat/Inn</t>
  </si>
  <si>
    <t>Innings</t>
  </si>
  <si>
    <t>Pitching rank</t>
  </si>
  <si>
    <t>Batting rank</t>
  </si>
  <si>
    <t>Run/</t>
  </si>
  <si>
    <t>R/Inn</t>
  </si>
  <si>
    <t>OFF</t>
  </si>
  <si>
    <t>Avg</t>
  </si>
  <si>
    <t>Overall Rank</t>
  </si>
  <si>
    <t>Offense</t>
  </si>
  <si>
    <t>Fielding/Position breakout</t>
  </si>
  <si>
    <t>Wins:</t>
  </si>
  <si>
    <t>Loss:</t>
  </si>
  <si>
    <t>Slug%</t>
  </si>
  <si>
    <t>S</t>
  </si>
  <si>
    <t>Inning</t>
  </si>
  <si>
    <t>Balls/</t>
  </si>
  <si>
    <t>Strikes</t>
  </si>
  <si>
    <t>Strikes/</t>
  </si>
  <si>
    <t>Pitches/</t>
  </si>
  <si>
    <t>Balls</t>
  </si>
  <si>
    <t>Pitches</t>
  </si>
  <si>
    <t>Strike%</t>
  </si>
  <si>
    <t>Slide this worksheet to include all sheets between Sstart and Send in the stats</t>
  </si>
  <si>
    <t>BB/S</t>
  </si>
  <si>
    <t>FIELDING</t>
  </si>
  <si>
    <t>vs.</t>
  </si>
  <si>
    <t>at</t>
  </si>
  <si>
    <t>HP/HC</t>
  </si>
  <si>
    <t xml:space="preserve">PB </t>
  </si>
  <si>
    <t>LOB</t>
  </si>
  <si>
    <t>Hits</t>
  </si>
  <si>
    <t>Errors</t>
  </si>
  <si>
    <t>Pool Play</t>
  </si>
  <si>
    <t>Wins</t>
  </si>
  <si>
    <t>GWRBI</t>
  </si>
  <si>
    <t>Def Errs</t>
  </si>
  <si>
    <t>Def Err</t>
  </si>
  <si>
    <t>Rank order</t>
  </si>
  <si>
    <t>Name Range</t>
  </si>
  <si>
    <t>Stat Range</t>
  </si>
  <si>
    <t>chk1</t>
  </si>
  <si>
    <t>chk2</t>
  </si>
  <si>
    <t>chk3</t>
  </si>
  <si>
    <t>7th</t>
  </si>
  <si>
    <t>8th</t>
  </si>
  <si>
    <t>9th</t>
  </si>
  <si>
    <t>10th</t>
  </si>
  <si>
    <t>11th</t>
  </si>
  <si>
    <t>12th</t>
  </si>
  <si>
    <t>13th</t>
  </si>
  <si>
    <t>14th</t>
  </si>
  <si>
    <t>15th</t>
  </si>
  <si>
    <t>Teams</t>
  </si>
  <si>
    <t>Other errors:</t>
  </si>
  <si>
    <t>First Base</t>
  </si>
  <si>
    <t>Second Base</t>
  </si>
  <si>
    <t>Third Base</t>
  </si>
  <si>
    <t>Left Field</t>
  </si>
  <si>
    <t>Center Field</t>
  </si>
  <si>
    <t>Right Field</t>
  </si>
  <si>
    <t>Innings:</t>
  </si>
  <si>
    <t>PB</t>
  </si>
  <si>
    <t>Record</t>
  </si>
  <si>
    <t>RF</t>
  </si>
  <si>
    <t>CF</t>
  </si>
  <si>
    <t>LF</t>
  </si>
  <si>
    <t>Rank</t>
  </si>
  <si>
    <t>Scrimmage</t>
  </si>
  <si>
    <t>Bracket Play</t>
  </si>
  <si>
    <t>Loss</t>
  </si>
  <si>
    <t>Tie</t>
  </si>
  <si>
    <t>Win</t>
  </si>
  <si>
    <t>Total</t>
  </si>
  <si>
    <t>Play</t>
  </si>
  <si>
    <t>Pool</t>
  </si>
  <si>
    <t>Bracket</t>
  </si>
  <si>
    <t>All</t>
  </si>
  <si>
    <t>Tourney</t>
  </si>
  <si>
    <t>Wins &lt;= 3 runs</t>
  </si>
  <si>
    <t>Loss &lt;= 3 runs</t>
  </si>
  <si>
    <t>Bat</t>
  </si>
  <si>
    <t>Avg innings / person</t>
  </si>
  <si>
    <t>Total Team innings</t>
  </si>
  <si>
    <t>Scrimmages</t>
  </si>
  <si>
    <t>Total Record</t>
  </si>
  <si>
    <t>Total Tourney</t>
  </si>
  <si>
    <t>Scrimmages Play</t>
  </si>
  <si>
    <t>When game &lt;=3 runs</t>
  </si>
  <si>
    <t>Ties:</t>
  </si>
  <si>
    <t>All Games/Scrim.</t>
  </si>
  <si>
    <t>All within 3 runs</t>
  </si>
  <si>
    <t>Records</t>
  </si>
  <si>
    <t>Bt</t>
  </si>
  <si>
    <t>x</t>
  </si>
  <si>
    <t>Batting Avg</t>
  </si>
  <si>
    <t>BB/K Ratio</t>
  </si>
  <si>
    <t>BB Scored</t>
  </si>
  <si>
    <t>2-Strike Bat Avg</t>
  </si>
  <si>
    <t>OFFENSIVE STATS</t>
  </si>
  <si>
    <t>DEFENSIVE STATS</t>
  </si>
  <si>
    <t>PITCHING STATS</t>
  </si>
  <si>
    <t>Slugging %</t>
  </si>
  <si>
    <t>On Base %</t>
  </si>
  <si>
    <t>Passed Balls</t>
  </si>
  <si>
    <t>Fielding Errors</t>
  </si>
  <si>
    <t>Off: Hits</t>
  </si>
  <si>
    <t>Off: Slugging %</t>
  </si>
  <si>
    <t>Off: On Base %</t>
  </si>
  <si>
    <t>Off: Batting Avg</t>
  </si>
  <si>
    <t>Pitch: On Base %</t>
  </si>
  <si>
    <t>Pitch: Batting Avg</t>
  </si>
  <si>
    <t>balls/</t>
  </si>
  <si>
    <t>strikes/</t>
  </si>
  <si>
    <t>pitches/</t>
  </si>
  <si>
    <t>Pitches per Inn.</t>
  </si>
  <si>
    <t>Earned Runs</t>
  </si>
  <si>
    <t>Off: Runs</t>
  </si>
  <si>
    <t>Off Score</t>
  </si>
  <si>
    <t>Off: Rank</t>
  </si>
  <si>
    <t>Score</t>
  </si>
  <si>
    <t>Pitch Score</t>
  </si>
  <si>
    <t>Off: Strikeouts</t>
  </si>
  <si>
    <t>Off: BB/K</t>
  </si>
  <si>
    <t>Off: RBIs</t>
  </si>
  <si>
    <t>Off: On Base</t>
  </si>
  <si>
    <t>Pitching - ERA</t>
  </si>
  <si>
    <t>Pitch:UERA + ERA</t>
  </si>
  <si>
    <t>Pitch: BB/K</t>
  </si>
  <si>
    <t>Off: 2 Strike Bat%</t>
  </si>
  <si>
    <t>Pitch: 2 Strike Bat%</t>
  </si>
  <si>
    <t>Pitch: Innings</t>
  </si>
  <si>
    <t>Pitch: Batters Faced</t>
  </si>
  <si>
    <t>Defense: Errors</t>
  </si>
  <si>
    <t>Catchers: PB/Inn</t>
  </si>
  <si>
    <t>Pitch: Strikeouts</t>
  </si>
  <si>
    <t>Pitch: % Strikes</t>
  </si>
  <si>
    <t>Grade</t>
  </si>
  <si>
    <t>Birthdate</t>
  </si>
  <si>
    <t>City</t>
  </si>
  <si>
    <t>Parents</t>
  </si>
  <si>
    <t>T</t>
  </si>
  <si>
    <t>ERA + UERA</t>
  </si>
  <si>
    <t>Batting Average</t>
  </si>
  <si>
    <t>On Base Average</t>
  </si>
  <si>
    <t>Pitching Wins</t>
  </si>
  <si>
    <t>Pitching Innings</t>
  </si>
  <si>
    <t>Pitching Strikeouts</t>
  </si>
  <si>
    <t>Pitching Walks</t>
  </si>
  <si>
    <t>Defensive Errors per Inning played</t>
  </si>
  <si>
    <t>Defensive Innings Played</t>
  </si>
  <si>
    <t>On base Avg</t>
  </si>
  <si>
    <t>Number</t>
  </si>
  <si>
    <t>School</t>
  </si>
  <si>
    <t>Order the positions you would like to play this year (1=first choice, 9=last choice)</t>
  </si>
  <si>
    <t>You will play multiple positions throughout the year but this is to help give me an</t>
  </si>
  <si>
    <t>idea of what you'd like. We will try to get you to a position you can be successful and have fun!</t>
  </si>
  <si>
    <t>Coaches:</t>
  </si>
  <si>
    <t xml:space="preserve">DUE: PRACTICE </t>
  </si>
  <si>
    <t>Name: ______________________________________________</t>
  </si>
  <si>
    <t>Highlight</t>
  </si>
  <si>
    <t>Both in right field, throwing fly balls to them. Work on crow hop.</t>
  </si>
  <si>
    <t>One at 1st base taking throws from shortstop. One catching for coach hitting to short.</t>
  </si>
  <si>
    <t>Both at 2nd base with paddles.  4 side to side flip backs. Switch. Repeat.</t>
  </si>
  <si>
    <t>Both at shortstop. Two grounders, throw to first, switch. Repeat.</t>
  </si>
  <si>
    <t>Both at 3rd base.  Two grounders, throw home, switch, Repeat.  If one coach, have then alternate catching and at 3rd</t>
  </si>
  <si>
    <t>One Kid pitch, One Kid catch (mask/glove).  Pitch for 2.5 minutes. Switch. Must go quickly. Just get a quick view.</t>
  </si>
  <si>
    <t>Pitcher 1</t>
  </si>
  <si>
    <t>Pitcher 2</t>
  </si>
  <si>
    <t>kids</t>
  </si>
  <si>
    <t>Prep work</t>
  </si>
  <si>
    <t>Defensive Drills</t>
  </si>
  <si>
    <t>Offensive Drills</t>
  </si>
  <si>
    <t>Situational/Team Drills</t>
  </si>
  <si>
    <t>6x6 Infield. Working on hustle on and off the field. Coach hits grounders, kids run. After 3 outs they flip flip on/off field</t>
  </si>
  <si>
    <t>Batting practice</t>
  </si>
  <si>
    <t>Batting practice - working on 2 strikes</t>
  </si>
  <si>
    <t>Batting practice - working on hit and run</t>
  </si>
  <si>
    <t>Batting pracitce - Line drive, ground ball, or next batter drill</t>
  </si>
  <si>
    <t>Fly balls - working on calling out</t>
  </si>
  <si>
    <t>Fly balls - working on in betweens - balls between infielders and outfielders</t>
  </si>
  <si>
    <t>Catchers - throw downs - pitchers throw home, runners steal, catchers throwing them out</t>
  </si>
  <si>
    <t>Bunt coverages</t>
  </si>
  <si>
    <t>Bunting practice</t>
  </si>
  <si>
    <t>Backup coverages - pitchers especially</t>
  </si>
  <si>
    <t>Traditional IF/OF - Outfielders throwing to 2nd, 3rd, and home with correct cutoffs (could force a pitcher to practice backups)</t>
  </si>
  <si>
    <t>1st and 3rd situations</t>
  </si>
  <si>
    <t>Baserunning -Running from 1st to 2nd on a grounder…don't get tagged by the 2nd baseman. Stop if you have to and reverse.</t>
  </si>
  <si>
    <t>Baserunning -1st and 3rd situations (do not get thrown out at 2nd with 2 outs - get in rundown)</t>
  </si>
  <si>
    <t>Baserunning - rounding 1st like it's a double</t>
  </si>
  <si>
    <t>Baserunning - at 2nd base…grounder to the right side of infield go, to the left wait for the throw</t>
  </si>
  <si>
    <t>Baserunning - tagging up at 3rd</t>
  </si>
  <si>
    <t>Baserunning - going 1/2 way on a fly ball (such as from 2nd to 3rd, or 1st to 2nd)</t>
  </si>
  <si>
    <t>Pitchers - covering home on a passed ball, catchers grab with your hand not your glove and "throw" it….</t>
  </si>
  <si>
    <t>Taking a pitch on 3-0 count, and other situations</t>
  </si>
  <si>
    <t>Pitchers covering 1st base on grounder to 1st baseman - 1st baseman takes it himself if he can</t>
  </si>
  <si>
    <t>Positioning for the tag - baseman footwork</t>
  </si>
  <si>
    <t>1st baseman footwork</t>
  </si>
  <si>
    <t>SS drill -  one line at SS takes grounder, throws to 1st, runs to 1st. They throw to 2nd, run to 2nd, they throw to 3rd, run to 3rd, they throw home, run to home, get in line again</t>
  </si>
  <si>
    <t>2nd/SS flips - Working on whether to flip or throw, working on turn for double play</t>
  </si>
  <si>
    <t>Baserunning - passed balls - no hesitations</t>
  </si>
  <si>
    <t>Catchers - popups - hang on to mask until you know where it is</t>
  </si>
  <si>
    <t>Fly balls with Tennis balls (via racket) - work on squeezing it</t>
  </si>
  <si>
    <t>Quick Catch - 2 hands - gloves in front as target - one game focused on accuracy, one game focused on quickness</t>
  </si>
  <si>
    <t>Rapid fire whiffle ball</t>
  </si>
  <si>
    <t>Mauer quickswing</t>
  </si>
  <si>
    <t>Hitting off tee</t>
  </si>
  <si>
    <t>Soft toss</t>
  </si>
  <si>
    <t>Rundowns - start with pitcher having ball….work between 1st and 2nd, and then 3rd and home at the same time.  Run at the runner until they commit. One throw is ideal.</t>
  </si>
  <si>
    <t>Each base has a baseman, cutoff, and 2 outfielders. Working on fly balls throwing through cutoff men to base</t>
  </si>
  <si>
    <t>Defensive stations 1:</t>
  </si>
  <si>
    <t>Pitching 4x3 : Four stations of pitcher, catcher, and stand-in batter (no hitting). Rotate</t>
  </si>
  <si>
    <t>Coach hit situations. Put 9 guys on the field, have runners.</t>
  </si>
  <si>
    <t>Popups behind 3rd - SS takes if can, else 3rd.  Popups behind 1st - 2nd takes if can, else 1st. Popups in front of plate, catcher should turn around and catch facing plate.</t>
  </si>
  <si>
    <t>Throwing guys out at home. Hit to outfielders with men on 2nd scoring on a basehit.  Utilize cutoffs.</t>
  </si>
  <si>
    <t>Coach pitch Workup</t>
  </si>
  <si>
    <t>Coach pitch scrimmage using set positions</t>
  </si>
  <si>
    <t>Pick off moves - to 1st, timing to 2nd</t>
  </si>
  <si>
    <t>(0=Bracket, 1=Pool, 2=Scrimmage, 3=League</t>
  </si>
  <si>
    <t>League Play</t>
  </si>
  <si>
    <t>Losses</t>
  </si>
  <si>
    <t>Losses:</t>
  </si>
  <si>
    <t>Ties</t>
  </si>
  <si>
    <t>Four corners - ball being throwin around the bases, working on catch and tags.  Throw counter clockwise then yell "other way" or "across" to change on the fly what they shouldo</t>
  </si>
  <si>
    <t>Four corners - add runners to the mix. Coach yells kids name out when they should "go". Start at home and make their way around the bases one at a time.</t>
  </si>
  <si>
    <t xml:space="preserve">Throw/Tag drill.  Use home/3rd, 1st/2nd, and add anohter base in same parellel direction.  </t>
  </si>
  <si>
    <t xml:space="preserve">          One kid each base.  Runner starts away from ball. Roll grounder and runner takes off. Fielder has to grab ball and throw out runner. Repeat.</t>
  </si>
  <si>
    <t>Tennis racket, tennis ball fly balls. Work on two hands (tennis balls bounce out).</t>
  </si>
  <si>
    <t>Add one station at 2nd…..working on flips (with footwork pivots) from both sides with coach rolling ball</t>
  </si>
  <si>
    <t>1st pitch</t>
  </si>
  <si>
    <t>strikes</t>
  </si>
  <si>
    <t>1st Pitch</t>
  </si>
  <si>
    <t>1st Pitch: % Strikes</t>
  </si>
  <si>
    <t xml:space="preserve">1st Pitch </t>
  </si>
  <si>
    <t>Strike %</t>
  </si>
  <si>
    <t>Short</t>
  </si>
  <si>
    <t>Strike</t>
  </si>
  <si>
    <t>Def Win</t>
  </si>
  <si>
    <t>Def Loss</t>
  </si>
  <si>
    <t>Def Tie</t>
  </si>
  <si>
    <t>Off Win</t>
  </si>
  <si>
    <t>Off Lose</t>
  </si>
  <si>
    <t>Off Tie</t>
  </si>
  <si>
    <t>Pit Win</t>
  </si>
  <si>
    <t>Pit Loss</t>
  </si>
  <si>
    <t>Pit Tie</t>
  </si>
  <si>
    <t>Defense</t>
  </si>
  <si>
    <t>ALL within 3 runs</t>
  </si>
  <si>
    <t>Win 2 of 3 category?</t>
  </si>
  <si>
    <t>Lose 2 of 3 category?</t>
  </si>
  <si>
    <t>Won game?</t>
  </si>
  <si>
    <t>Win Hypothese test</t>
  </si>
  <si>
    <t>Lose Hypothesis Test</t>
  </si>
  <si>
    <t>Test both</t>
  </si>
  <si>
    <t>Hypothesis valid?</t>
  </si>
  <si>
    <t>Hypothesisa failed</t>
  </si>
  <si>
    <t>Record when win 2/3</t>
  </si>
  <si>
    <t>win</t>
  </si>
  <si>
    <t>lose</t>
  </si>
  <si>
    <t>tie</t>
  </si>
  <si>
    <t>Record when lose 2/3</t>
  </si>
  <si>
    <t>Record other times</t>
  </si>
  <si>
    <t>Overall record:</t>
  </si>
  <si>
    <t>Not 2 for either</t>
  </si>
  <si>
    <t>Game?</t>
  </si>
  <si>
    <t>Record when the team wins two out of three categories (Hitting, Defense, Pitching):</t>
  </si>
  <si>
    <t>Record when the team loses two out of three categories (Hitting, Defense, Pitching):</t>
  </si>
  <si>
    <t>Record when neither team wins two of three categories (Hitting, Defense, Pitching):</t>
  </si>
  <si>
    <t>Record overall:</t>
  </si>
  <si>
    <t>Rochester record when winning 2 out of three of the key categories</t>
  </si>
  <si>
    <t>Offense Hits / game</t>
  </si>
  <si>
    <t>Offense Runs / game</t>
  </si>
  <si>
    <t>Offense BB / game</t>
  </si>
  <si>
    <t>Off BB scored / game</t>
  </si>
  <si>
    <t>Offense K / game</t>
  </si>
  <si>
    <t>Def Errors / game</t>
  </si>
  <si>
    <t>How many runs did our team score?</t>
  </si>
  <si>
    <t>How many hits did our team have?</t>
  </si>
  <si>
    <t>How many times did our team walk to get on base?</t>
  </si>
  <si>
    <t>How many of these walks ended up scoring?</t>
  </si>
  <si>
    <t>How many times did our team strikeout?</t>
  </si>
  <si>
    <t>How many defensive errors did we have?</t>
  </si>
  <si>
    <t>How many extra base hits did our team have?</t>
  </si>
  <si>
    <t>OPPONENT:____________________________________</t>
  </si>
  <si>
    <t>DATE:________________________________</t>
  </si>
  <si>
    <t>POOL/BRACKET:______________</t>
  </si>
  <si>
    <t xml:space="preserve">CAPTAIN: </t>
  </si>
  <si>
    <t>On err</t>
  </si>
  <si>
    <t>Planned Date</t>
  </si>
  <si>
    <t>Topics to cover</t>
  </si>
  <si>
    <t>Week 1</t>
  </si>
  <si>
    <t>Basics of throwing (do the breakdown drills)</t>
  </si>
  <si>
    <t>Basics of catching a ball (do the concepts of two hands, glove in front, throwing to the target, etc)</t>
  </si>
  <si>
    <t>Basics of tagging</t>
  </si>
  <si>
    <t>Basics of hitting</t>
  </si>
  <si>
    <t>Basics of cut-off footwork and gloveside</t>
  </si>
  <si>
    <t>Throwing home from the OF</t>
  </si>
  <si>
    <t>Week 2</t>
  </si>
  <si>
    <t>Fly ball basics - crow hop</t>
  </si>
  <si>
    <t>Pitching fundamentals</t>
  </si>
  <si>
    <t>Week 3</t>
  </si>
  <si>
    <t>Popup/Fly balls - between fielders between IF/OF - priorities</t>
  </si>
  <si>
    <t>Cut off situations</t>
  </si>
  <si>
    <t>Catcher work - throwing down, removing mask, position to not get decked, being the voice for plays</t>
  </si>
  <si>
    <t>Hitting off tee - focus on where to hit the ball - pull or away, etc</t>
  </si>
  <si>
    <t>Week 4</t>
  </si>
  <si>
    <t>Rundowns</t>
  </si>
  <si>
    <t>Date issues</t>
  </si>
  <si>
    <t>AGE GROUP (10,11, etc)</t>
  </si>
  <si>
    <t>Level:</t>
  </si>
  <si>
    <t>Game Plan</t>
  </si>
  <si>
    <t>Entry</t>
  </si>
  <si>
    <t>ReEntry</t>
  </si>
  <si>
    <t>Reentry</t>
  </si>
  <si>
    <t>vs</t>
  </si>
  <si>
    <t>(pos)</t>
  </si>
  <si>
    <t>Set positions using 1-9 codes. Red goes away once exactly equal to right number of posiitions. Put 'x' for those sitting out.  Start should have A1, B1 and/or C1 along with Entry having A2, B2, C2. Same fo ReEntry.</t>
  </si>
  <si>
    <t>Part Game</t>
  </si>
  <si>
    <t>Played full game</t>
  </si>
  <si>
    <t>Didn't play at all</t>
  </si>
  <si>
    <t>Playing Time</t>
  </si>
  <si>
    <t>Full</t>
  </si>
  <si>
    <t>Partial</t>
  </si>
  <si>
    <t>None</t>
  </si>
  <si>
    <t>% 1st</t>
  </si>
  <si>
    <t>Inn Played</t>
  </si>
  <si>
    <t>Adjusted</t>
  </si>
  <si>
    <t>IP Rank</t>
  </si>
  <si>
    <t>Phone numbers</t>
  </si>
  <si>
    <t>DH</t>
  </si>
  <si>
    <t>If you use a DH, then put DH1 in Start for the hitter and DH2 in Start for the person on the field.  Also put DH in each inning the person is a DH. Also fielder should be listed 10th in batting order</t>
  </si>
  <si>
    <t>Playing</t>
  </si>
  <si>
    <t>adj for 7xmiss + DH</t>
  </si>
  <si>
    <t>Number of innings played</t>
  </si>
  <si>
    <t>w/DH</t>
  </si>
  <si>
    <t>IP-F</t>
  </si>
  <si>
    <t>IP</t>
  </si>
  <si>
    <t>BB/H per IP</t>
  </si>
  <si>
    <t>BB/Hits per Inning</t>
  </si>
  <si>
    <t>High School</t>
  </si>
  <si>
    <t>Email 2</t>
  </si>
  <si>
    <t>Phone</t>
  </si>
  <si>
    <t>Email 1</t>
  </si>
  <si>
    <t>Trav Age</t>
  </si>
  <si>
    <t>Email 3</t>
  </si>
  <si>
    <t>Email dist:</t>
  </si>
  <si>
    <t>Short name</t>
  </si>
  <si>
    <t>Long Name/Date</t>
  </si>
  <si>
    <t>1)</t>
  </si>
  <si>
    <t>2)</t>
  </si>
  <si>
    <t>"Cards" page is available to pring for team mom's to laminate.  "Roster" page is available for you to print 10 and carry. You can turn this into tournaments rather than write your roster on their tourney sheets.</t>
  </si>
  <si>
    <t>3)</t>
  </si>
  <si>
    <t>Place the one sheet for the game page just copied between the appropriate ranges as the STATs for batting, hitting, playing time all are driven off what is "between" the following sheets</t>
  </si>
  <si>
    <t>Sstart through Send - Intneded for entire season.</t>
  </si>
  <si>
    <t>T1S - T1E - Tournament 1 games should be between these two tabs</t>
  </si>
  <si>
    <t>T2S - T2E - Tournament 1 games should be between these two tabs</t>
  </si>
  <si>
    <t>etc.</t>
  </si>
  <si>
    <t>5)</t>
  </si>
  <si>
    <t>4)</t>
  </si>
  <si>
    <t>"Print - Stat input" is a page to simply print and hand-write your stats after the game (rather than to the right in a scorebook format). It allows you to quickly enter into the computer because it is the same format and order</t>
  </si>
  <si>
    <t>"Print - Empty Lineup" is a page you should print a few of so that you can have it for Sundays of tournaments where game prep on the computer isn't easy to do in a hotel ,etc.</t>
  </si>
  <si>
    <t>"Season by Tourney" is a graphical view of information by tournament so you can see trends in player results</t>
  </si>
  <si>
    <t>"Stats - All" will show all stats in detail.  Note that if you want to see how the last 3 weeks of your season has been going, you can simply slide the Sstart - Send to show that range. Typically it is intended for entire season and all game pages should be between them.</t>
  </si>
  <si>
    <t>"Stats - Top" is a sheet containing by order many statistics by player and team.   Note that if you want to see how the last 3 weeks of your season has been going, you can simply slide the Sstart - Send to show that range. Typically it is intended for entire season and all game pages should be between them.</t>
  </si>
  <si>
    <t>Other tools not required</t>
  </si>
  <si>
    <t>Depth chart - just a format to let you think about your positions</t>
  </si>
  <si>
    <t>Skills - List of skills you likely should cover in practices to prepare</t>
  </si>
  <si>
    <t>Drills - some ideas on drills to start the season and get ready</t>
  </si>
  <si>
    <t>Survey - a sample parent/player survey. It's good to get input on desires of both parents and players separately. Use the disclaimers though that you will take it into account</t>
  </si>
  <si>
    <t>6)</t>
  </si>
  <si>
    <t>7)</t>
  </si>
  <si>
    <t>BEFORE GAME:</t>
  </si>
  <si>
    <t>Fill out the Date, Opponent, Location, and Type of game</t>
  </si>
  <si>
    <t>Fill out  the batting order in the YELLOW list up top by the names….for Hoffman rules just put a 1-12 next to your order/players</t>
  </si>
  <si>
    <t>Fill out the player position plan for innings for your game (either 6 or 7 innings worth)</t>
  </si>
  <si>
    <t>Print the game day page - It will print a sheet to hang in dugout showing first two innings, a couple coaches full game plans for your pockets, and a batting line up card for the other team</t>
  </si>
  <si>
    <t>AFTER GAME:</t>
  </si>
  <si>
    <t>Fill in the batting and pitching stats.  They will be automatically added to season stats simply by being placed in the right spot between sheets</t>
  </si>
  <si>
    <t>HOW TO</t>
  </si>
  <si>
    <t>Two values: Game Day planning and Season Stats - all you have to do is have one sheet per game with the info and it does the rest</t>
  </si>
  <si>
    <t>MBT</t>
  </si>
  <si>
    <t>#Pitches</t>
  </si>
  <si>
    <t xml:space="preserve">Fill in player information, Team name, default number of innings, and coaches name on sheet "INPUT" along with tournament short name and long names in yellow boxes. </t>
  </si>
  <si>
    <t xml:space="preserve">For each "game" or "scrimmage" right click and COPY the game page. It is "Copy age 10-13" if that is your age group and it is "Copy age 14" if that is your age. </t>
  </si>
  <si>
    <t>The difference is if 12 batters hitting with Hoffman rule, or if 9 batters hit with re-entry rules</t>
  </si>
  <si>
    <t>AV</t>
  </si>
  <si>
    <t>BLM</t>
  </si>
  <si>
    <t>OMA</t>
  </si>
  <si>
    <t>RCH</t>
  </si>
  <si>
    <t>(this assumes each NONE is x innings (from input=7) which isn't exactly always true)</t>
  </si>
  <si>
    <t>manually fix if necessary</t>
  </si>
  <si>
    <t>e.g. Aaron Stanek has a plus 5 innings here as some games he missed were not 7</t>
  </si>
  <si>
    <t>*N49 is just to ensure no ties</t>
  </si>
  <si>
    <t>Name of Tourney 1</t>
  </si>
  <si>
    <t>Name of Tourney 2</t>
  </si>
  <si>
    <t>Name of Tourney 3</t>
  </si>
  <si>
    <t>Name of Tourney 4</t>
  </si>
  <si>
    <t>Name of Tourney 5</t>
  </si>
  <si>
    <t>Name of Tourney 6</t>
  </si>
  <si>
    <t>Name of Tourney 7</t>
  </si>
  <si>
    <t>MYAS</t>
  </si>
  <si>
    <t>Player 1</t>
  </si>
  <si>
    <t>Player 2</t>
  </si>
  <si>
    <t>Player 3</t>
  </si>
  <si>
    <t>Player 4</t>
  </si>
  <si>
    <t>Player 5</t>
  </si>
  <si>
    <t>Player 6</t>
  </si>
  <si>
    <t>Player 7</t>
  </si>
  <si>
    <t>Player 8</t>
  </si>
  <si>
    <t>Player 9</t>
  </si>
  <si>
    <t>Player 10</t>
  </si>
  <si>
    <t>Player 11</t>
  </si>
  <si>
    <t>Player 12</t>
  </si>
  <si>
    <t>Player 13</t>
  </si>
  <si>
    <t>Player 14</t>
  </si>
  <si>
    <t>Ryan Goll</t>
  </si>
  <si>
    <t>Rochester Junior Legion Patriots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</si>
</sst>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00000000%"/>
  </numFmts>
  <fonts count="77" x14ac:knownFonts="1">
    <font>
      <sz val="10"/>
      <name val="Arial"/>
    </font>
    <font>
      <sz val="10"/>
      <name val="Arial"/>
    </font>
    <font>
      <sz val="8"/>
      <name val="Arial"/>
    </font>
    <font>
      <u/>
      <sz val="10"/>
      <color indexed="12"/>
      <name val="Arial"/>
    </font>
    <font>
      <b/>
      <sz val="10"/>
      <name val="Arial"/>
      <family val="2"/>
    </font>
    <font>
      <sz val="10"/>
      <name val="Arial"/>
      <family val="2"/>
    </font>
    <font>
      <sz val="14"/>
      <name val="Arial"/>
    </font>
    <font>
      <b/>
      <sz val="8"/>
      <name val="Arial"/>
      <family val="2"/>
    </font>
    <font>
      <sz val="6"/>
      <name val="Arial"/>
    </font>
    <font>
      <b/>
      <sz val="6"/>
      <name val="Arial"/>
    </font>
    <font>
      <sz val="7"/>
      <name val="Arial"/>
    </font>
    <font>
      <b/>
      <sz val="12"/>
      <name val="Arial"/>
      <family val="2"/>
    </font>
    <font>
      <sz val="8"/>
      <name val="Arial"/>
      <family val="2"/>
    </font>
    <font>
      <sz val="7"/>
      <name val="Arial"/>
      <family val="2"/>
    </font>
    <font>
      <sz val="14"/>
      <name val="Arial"/>
      <family val="2"/>
    </font>
    <font>
      <sz val="15"/>
      <name val="Arial"/>
    </font>
    <font>
      <b/>
      <sz val="14"/>
      <name val="Arial"/>
      <family val="2"/>
    </font>
    <font>
      <b/>
      <sz val="16"/>
      <color indexed="23"/>
      <name val="Arial"/>
      <family val="2"/>
    </font>
    <font>
      <sz val="10"/>
      <color indexed="23"/>
      <name val="Arial"/>
    </font>
    <font>
      <b/>
      <sz val="14"/>
      <color indexed="8"/>
      <name val="Arial"/>
      <family val="2"/>
    </font>
    <font>
      <sz val="12"/>
      <name val="Arial"/>
    </font>
    <font>
      <sz val="3"/>
      <color indexed="22"/>
      <name val="Arial"/>
      <family val="2"/>
    </font>
    <font>
      <sz val="13"/>
      <name val="Arial"/>
      <family val="2"/>
    </font>
    <font>
      <sz val="12"/>
      <name val="Arial"/>
      <family val="2"/>
    </font>
    <font>
      <b/>
      <i/>
      <sz val="15"/>
      <name val="Arial"/>
      <family val="2"/>
    </font>
    <font>
      <b/>
      <i/>
      <sz val="14"/>
      <color indexed="8"/>
      <name val="Arial"/>
      <family val="2"/>
    </font>
    <font>
      <sz val="10"/>
      <color indexed="9"/>
      <name val="Arial"/>
    </font>
    <font>
      <b/>
      <sz val="10"/>
      <color indexed="9"/>
      <name val="Arial"/>
      <family val="2"/>
    </font>
    <font>
      <b/>
      <i/>
      <sz val="12"/>
      <name val="Arial"/>
      <family val="2"/>
    </font>
    <font>
      <i/>
      <sz val="12"/>
      <name val="Arial"/>
      <family val="2"/>
    </font>
    <font>
      <b/>
      <i/>
      <sz val="22"/>
      <name val="Arial"/>
      <family val="2"/>
    </font>
    <font>
      <b/>
      <sz val="16"/>
      <name val="Arial"/>
      <family val="2"/>
    </font>
    <font>
      <sz val="10"/>
      <color indexed="22"/>
      <name val="Arial"/>
      <family val="2"/>
    </font>
    <font>
      <sz val="12"/>
      <color indexed="22"/>
      <name val="Arial"/>
      <family val="2"/>
    </font>
    <font>
      <sz val="10"/>
      <color indexed="55"/>
      <name val="Arial"/>
    </font>
    <font>
      <sz val="10"/>
      <color indexed="22"/>
      <name val="Arial"/>
    </font>
    <font>
      <b/>
      <sz val="10"/>
      <name val="Arial"/>
    </font>
    <font>
      <sz val="10"/>
      <name val="Arial"/>
    </font>
    <font>
      <b/>
      <sz val="12"/>
      <color indexed="9"/>
      <name val="Arial"/>
      <family val="2"/>
    </font>
    <font>
      <sz val="12"/>
      <name val="Times New Roman"/>
      <family val="1"/>
    </font>
    <font>
      <i/>
      <sz val="12"/>
      <name val="Times New Roman"/>
      <family val="1"/>
    </font>
    <font>
      <i/>
      <sz val="10"/>
      <name val="Arial"/>
      <family val="2"/>
    </font>
    <font>
      <i/>
      <sz val="10"/>
      <name val="Times New Roman"/>
      <family val="1"/>
    </font>
    <font>
      <b/>
      <u/>
      <sz val="12"/>
      <name val="Times New Roman"/>
      <family val="1"/>
    </font>
    <font>
      <b/>
      <u/>
      <sz val="10"/>
      <name val="Arial"/>
      <family val="2"/>
    </font>
    <font>
      <b/>
      <u/>
      <sz val="10"/>
      <color indexed="9"/>
      <name val="Arial"/>
      <family val="2"/>
    </font>
    <font>
      <i/>
      <sz val="8"/>
      <name val="Arial"/>
      <family val="2"/>
    </font>
    <font>
      <sz val="18"/>
      <name val="Arial"/>
    </font>
    <font>
      <b/>
      <sz val="15"/>
      <name val="Arial"/>
      <family val="2"/>
    </font>
    <font>
      <b/>
      <sz val="18"/>
      <name val="Arial"/>
      <family val="2"/>
    </font>
    <font>
      <sz val="24"/>
      <name val="Arial"/>
    </font>
    <font>
      <sz val="12"/>
      <color indexed="8"/>
      <name val="Arial"/>
      <family val="2"/>
    </font>
    <font>
      <b/>
      <i/>
      <sz val="10"/>
      <name val="Arial"/>
      <family val="2"/>
    </font>
    <font>
      <sz val="6"/>
      <color indexed="55"/>
      <name val="Arial"/>
    </font>
    <font>
      <b/>
      <u/>
      <sz val="10"/>
      <color indexed="8"/>
      <name val="Arial"/>
      <family val="2"/>
    </font>
    <font>
      <b/>
      <u/>
      <sz val="16"/>
      <color indexed="8"/>
      <name val="Arial"/>
      <family val="2"/>
    </font>
    <font>
      <b/>
      <u/>
      <sz val="16"/>
      <name val="Arial"/>
      <family val="2"/>
    </font>
    <font>
      <sz val="11"/>
      <name val="Arial"/>
      <family val="2"/>
    </font>
    <font>
      <b/>
      <sz val="10"/>
      <color indexed="10"/>
      <name val="Arial"/>
      <family val="2"/>
    </font>
    <font>
      <b/>
      <u/>
      <sz val="10"/>
      <color indexed="10"/>
      <name val="Arial"/>
      <family val="2"/>
    </font>
    <font>
      <sz val="16"/>
      <name val="Arial"/>
    </font>
    <font>
      <sz val="7"/>
      <color indexed="55"/>
      <name val="Arial"/>
      <family val="2"/>
    </font>
    <font>
      <b/>
      <sz val="14"/>
      <color indexed="9"/>
      <name val="Arial"/>
    </font>
    <font>
      <b/>
      <sz val="11"/>
      <name val="Arial"/>
      <family val="2"/>
    </font>
    <font>
      <sz val="13"/>
      <name val="Arial"/>
    </font>
    <font>
      <b/>
      <sz val="14"/>
      <name val="Arial"/>
    </font>
    <font>
      <b/>
      <sz val="8"/>
      <name val="Arial"/>
    </font>
    <font>
      <b/>
      <sz val="16"/>
      <color indexed="46"/>
      <name val="Arial"/>
      <family val="2"/>
    </font>
    <font>
      <b/>
      <sz val="7"/>
      <name val="Arial"/>
      <family val="2"/>
    </font>
    <font>
      <sz val="11"/>
      <color indexed="22"/>
      <name val="Arial"/>
      <family val="2"/>
    </font>
    <font>
      <b/>
      <sz val="16"/>
      <color indexed="22"/>
      <name val="Arial"/>
      <family val="2"/>
    </font>
    <font>
      <b/>
      <u/>
      <sz val="12"/>
      <name val="Arial"/>
      <family val="2"/>
    </font>
    <font>
      <u/>
      <sz val="12"/>
      <name val="Arial"/>
      <family val="2"/>
    </font>
    <font>
      <u/>
      <sz val="10"/>
      <name val="Arial"/>
    </font>
    <font>
      <sz val="13"/>
      <color indexed="9"/>
      <name val="Arial"/>
      <family val="2"/>
    </font>
    <font>
      <b/>
      <sz val="13"/>
      <name val="Arial"/>
      <family val="2"/>
    </font>
    <font>
      <b/>
      <sz val="10"/>
      <color indexed="55"/>
      <name val="Arial"/>
      <family val="2"/>
    </font>
  </fonts>
  <fills count="21">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gray0625">
        <fgColor indexed="34"/>
        <bgColor indexed="42"/>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57"/>
        <bgColor indexed="64"/>
      </patternFill>
    </fill>
    <fill>
      <patternFill patternType="solid">
        <fgColor indexed="52"/>
        <bgColor indexed="64"/>
      </patternFill>
    </fill>
    <fill>
      <patternFill patternType="solid">
        <fgColor indexed="15"/>
        <bgColor indexed="64"/>
      </patternFill>
    </fill>
    <fill>
      <patternFill patternType="solid">
        <fgColor indexed="53"/>
        <bgColor indexed="64"/>
      </patternFill>
    </fill>
    <fill>
      <patternFill patternType="solid">
        <fgColor indexed="49"/>
        <bgColor indexed="64"/>
      </patternFill>
    </fill>
    <fill>
      <patternFill patternType="solid">
        <fgColor indexed="47"/>
        <bgColor indexed="64"/>
      </patternFill>
    </fill>
    <fill>
      <patternFill patternType="solid">
        <fgColor indexed="11"/>
        <bgColor indexed="64"/>
      </patternFill>
    </fill>
  </fills>
  <borders count="80">
    <border>
      <left/>
      <right/>
      <top/>
      <bottom/>
      <diagonal/>
    </border>
    <border>
      <left/>
      <right/>
      <top/>
      <bottom style="medium">
        <color auto="1"/>
      </bottom>
      <diagonal/>
    </border>
    <border>
      <left style="thin">
        <color auto="1"/>
      </left>
      <right/>
      <top style="thin">
        <color auto="1"/>
      </top>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right/>
      <top/>
      <bottom style="thin">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double">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medium">
        <color indexed="22"/>
      </left>
      <right/>
      <top/>
      <bottom/>
      <diagonal/>
    </border>
    <border>
      <left style="medium">
        <color auto="1"/>
      </left>
      <right/>
      <top style="medium">
        <color auto="1"/>
      </top>
      <bottom style="thin">
        <color auto="1"/>
      </bottom>
      <diagonal/>
    </border>
    <border>
      <left/>
      <right/>
      <top style="medium">
        <color auto="1"/>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83">
    <xf numFmtId="0" fontId="0" fillId="0" borderId="0" xfId="0"/>
    <xf numFmtId="0" fontId="0" fillId="0" borderId="0" xfId="0" applyAlignment="1">
      <alignment horizontal="center"/>
    </xf>
    <xf numFmtId="0" fontId="0" fillId="0" borderId="0" xfId="0" applyFill="1"/>
    <xf numFmtId="0" fontId="0" fillId="2" borderId="0" xfId="0" applyFill="1"/>
    <xf numFmtId="0" fontId="0" fillId="0" borderId="0" xfId="0" applyFill="1" applyBorder="1"/>
    <xf numFmtId="0" fontId="4" fillId="0" borderId="0" xfId="0" applyFont="1"/>
    <xf numFmtId="0" fontId="0" fillId="0" borderId="0" xfId="0" applyFill="1" applyAlignment="1">
      <alignment horizontal="center"/>
    </xf>
    <xf numFmtId="0" fontId="0" fillId="0" borderId="0" xfId="0" applyFill="1" applyBorder="1" applyAlignment="1">
      <alignment horizontal="center"/>
    </xf>
    <xf numFmtId="0" fontId="0" fillId="0" borderId="0" xfId="0" applyBorder="1"/>
    <xf numFmtId="0" fontId="0" fillId="0" borderId="1" xfId="0" applyBorder="1"/>
    <xf numFmtId="0" fontId="6" fillId="0" borderId="0" xfId="0" applyFont="1" applyAlignment="1">
      <alignment horizontal="left" vertical="center"/>
    </xf>
    <xf numFmtId="0" fontId="1" fillId="0" borderId="0" xfId="0" applyFont="1" applyAlignment="1">
      <alignment horizontal="left" vertical="center"/>
    </xf>
    <xf numFmtId="0" fontId="0" fillId="0" borderId="2" xfId="0" applyBorder="1"/>
    <xf numFmtId="164" fontId="0" fillId="0" borderId="0" xfId="0" applyNumberFormat="1"/>
    <xf numFmtId="0" fontId="0" fillId="3" borderId="0" xfId="0" applyFill="1"/>
    <xf numFmtId="164" fontId="0" fillId="0" borderId="0" xfId="0" applyNumberFormat="1" applyFill="1"/>
    <xf numFmtId="165" fontId="0" fillId="0" borderId="0" xfId="0" applyNumberFormat="1" applyFill="1"/>
    <xf numFmtId="0" fontId="0" fillId="3" borderId="0" xfId="0" applyFill="1" applyAlignment="1">
      <alignment horizontal="center"/>
    </xf>
    <xf numFmtId="0" fontId="0" fillId="3" borderId="1" xfId="0" applyFill="1" applyBorder="1"/>
    <xf numFmtId="0" fontId="0" fillId="3" borderId="3" xfId="0" applyFill="1" applyBorder="1"/>
    <xf numFmtId="0" fontId="1" fillId="0" borderId="0" xfId="0" applyFont="1" applyBorder="1" applyAlignment="1"/>
    <xf numFmtId="0" fontId="7" fillId="3" borderId="4" xfId="0" applyFont="1" applyFill="1" applyBorder="1" applyAlignment="1"/>
    <xf numFmtId="0" fontId="0" fillId="3" borderId="3" xfId="0" applyFill="1" applyBorder="1" applyAlignment="1">
      <alignment horizontal="center"/>
    </xf>
    <xf numFmtId="0" fontId="0" fillId="3" borderId="5" xfId="0" applyFill="1" applyBorder="1" applyAlignment="1">
      <alignment horizontal="center"/>
    </xf>
    <xf numFmtId="164" fontId="0" fillId="3" borderId="3" xfId="0" applyNumberFormat="1" applyFill="1" applyBorder="1" applyAlignment="1">
      <alignment horizontal="center"/>
    </xf>
    <xf numFmtId="0" fontId="0" fillId="3" borderId="0" xfId="0" applyFill="1" applyBorder="1" applyAlignment="1">
      <alignment horizontal="center"/>
    </xf>
    <xf numFmtId="164" fontId="0" fillId="3" borderId="6" xfId="0" applyNumberFormat="1" applyFill="1" applyBorder="1" applyAlignment="1">
      <alignment horizontal="center"/>
    </xf>
    <xf numFmtId="0" fontId="0" fillId="3" borderId="4" xfId="0" applyFill="1" applyBorder="1" applyAlignment="1">
      <alignment horizontal="center"/>
    </xf>
    <xf numFmtId="164" fontId="0" fillId="3" borderId="7" xfId="0" applyNumberFormat="1" applyFill="1" applyBorder="1" applyAlignment="1">
      <alignment horizontal="center"/>
    </xf>
    <xf numFmtId="164" fontId="0" fillId="3" borderId="0" xfId="0" applyNumberFormat="1" applyFill="1" applyBorder="1" applyAlignment="1">
      <alignment horizontal="center"/>
    </xf>
    <xf numFmtId="164" fontId="0" fillId="0" borderId="0" xfId="0" applyNumberFormat="1" applyFill="1" applyBorder="1" applyAlignment="1">
      <alignment horizontal="center"/>
    </xf>
    <xf numFmtId="0" fontId="2" fillId="0" borderId="0" xfId="0" applyFont="1"/>
    <xf numFmtId="164" fontId="2" fillId="0" borderId="0" xfId="0" applyNumberFormat="1" applyFont="1"/>
    <xf numFmtId="0" fontId="2" fillId="0" borderId="0" xfId="0" applyFont="1" applyAlignment="1">
      <alignment horizontal="center"/>
    </xf>
    <xf numFmtId="0" fontId="9" fillId="2" borderId="0" xfId="0" applyFont="1" applyFill="1"/>
    <xf numFmtId="0" fontId="8" fillId="2" borderId="0" xfId="0" applyFont="1" applyFill="1" applyAlignment="1">
      <alignment horizontal="center"/>
    </xf>
    <xf numFmtId="0" fontId="8" fillId="0" borderId="0" xfId="0" applyFont="1"/>
    <xf numFmtId="0" fontId="8" fillId="3" borderId="0" xfId="0" applyFont="1" applyFill="1" applyAlignment="1">
      <alignment horizontal="center"/>
    </xf>
    <xf numFmtId="0" fontId="8" fillId="0" borderId="0" xfId="0" applyFont="1" applyAlignment="1">
      <alignment horizontal="center"/>
    </xf>
    <xf numFmtId="0" fontId="8" fillId="0" borderId="0" xfId="0" applyFont="1" applyFill="1" applyAlignment="1">
      <alignment horizontal="center"/>
    </xf>
    <xf numFmtId="1" fontId="8" fillId="0" borderId="0" xfId="0" applyNumberFormat="1" applyFont="1"/>
    <xf numFmtId="164" fontId="8" fillId="2" borderId="0" xfId="0" applyNumberFormat="1" applyFont="1" applyFill="1" applyAlignment="1">
      <alignment horizontal="center"/>
    </xf>
    <xf numFmtId="0" fontId="8" fillId="4" borderId="0" xfId="0" applyFont="1" applyFill="1" applyAlignment="1">
      <alignment horizontal="center"/>
    </xf>
    <xf numFmtId="1" fontId="8" fillId="0" borderId="0" xfId="0" applyNumberFormat="1" applyFont="1" applyAlignment="1">
      <alignment horizontal="center"/>
    </xf>
    <xf numFmtId="1" fontId="8" fillId="4" borderId="0" xfId="0" applyNumberFormat="1" applyFont="1" applyFill="1" applyAlignment="1">
      <alignment horizontal="center"/>
    </xf>
    <xf numFmtId="0" fontId="0" fillId="3" borderId="6" xfId="0" applyFill="1" applyBorder="1" applyAlignment="1">
      <alignment horizontal="center"/>
    </xf>
    <xf numFmtId="0" fontId="0" fillId="3" borderId="8" xfId="0" applyFill="1" applyBorder="1"/>
    <xf numFmtId="164" fontId="0" fillId="3" borderId="9" xfId="0" applyNumberFormat="1" applyFill="1" applyBorder="1" applyAlignment="1">
      <alignment horizontal="center"/>
    </xf>
    <xf numFmtId="0" fontId="0" fillId="3" borderId="10" xfId="0" applyFill="1" applyBorder="1" applyAlignment="1">
      <alignment horizontal="center"/>
    </xf>
    <xf numFmtId="0" fontId="0" fillId="3" borderId="8" xfId="0" applyFill="1" applyBorder="1" applyAlignment="1">
      <alignment horizontal="center"/>
    </xf>
    <xf numFmtId="164" fontId="0" fillId="3" borderId="11" xfId="0" applyNumberFormat="1" applyFill="1" applyBorder="1" applyAlignment="1">
      <alignment horizontal="center"/>
    </xf>
    <xf numFmtId="0" fontId="0" fillId="3" borderId="12" xfId="0" applyFill="1" applyBorder="1" applyAlignment="1">
      <alignment horizontal="center"/>
    </xf>
    <xf numFmtId="165" fontId="0" fillId="3" borderId="7" xfId="0" applyNumberFormat="1" applyFill="1" applyBorder="1" applyAlignment="1">
      <alignment horizontal="center"/>
    </xf>
    <xf numFmtId="164" fontId="0" fillId="3" borderId="13" xfId="0" applyNumberFormat="1" applyFill="1" applyBorder="1" applyAlignment="1">
      <alignment horizontal="center"/>
    </xf>
    <xf numFmtId="164" fontId="0" fillId="3" borderId="14" xfId="0" applyNumberFormat="1" applyFill="1" applyBorder="1" applyAlignment="1">
      <alignment horizontal="center"/>
    </xf>
    <xf numFmtId="165" fontId="0" fillId="3" borderId="9" xfId="0" applyNumberFormat="1" applyFill="1" applyBorder="1" applyAlignment="1">
      <alignment horizontal="center"/>
    </xf>
    <xf numFmtId="165" fontId="0" fillId="0" borderId="0" xfId="0" applyNumberFormat="1" applyFill="1" applyBorder="1" applyAlignment="1">
      <alignment horizontal="center"/>
    </xf>
    <xf numFmtId="0" fontId="8" fillId="5" borderId="0" xfId="0" applyFont="1" applyFill="1" applyAlignment="1">
      <alignment horizontal="center"/>
    </xf>
    <xf numFmtId="0" fontId="8" fillId="5" borderId="0" xfId="0" applyFont="1" applyFill="1"/>
    <xf numFmtId="0" fontId="9" fillId="5" borderId="0" xfId="0" applyFont="1" applyFill="1"/>
    <xf numFmtId="1" fontId="0" fillId="0" borderId="9" xfId="0" applyNumberFormat="1"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0" xfId="0" applyProtection="1">
      <protection locked="0"/>
    </xf>
    <xf numFmtId="0" fontId="0" fillId="5" borderId="9" xfId="0" applyFill="1" applyBorder="1" applyAlignment="1" applyProtection="1">
      <alignment horizontal="center"/>
    </xf>
    <xf numFmtId="164" fontId="0" fillId="3" borderId="4" xfId="0" applyNumberFormat="1" applyFill="1" applyBorder="1"/>
    <xf numFmtId="0" fontId="0" fillId="3" borderId="11" xfId="0" applyFill="1" applyBorder="1" applyAlignment="1">
      <alignment horizontal="center"/>
    </xf>
    <xf numFmtId="164" fontId="0" fillId="3" borderId="15" xfId="0" applyNumberFormat="1" applyFill="1" applyBorder="1" applyAlignment="1">
      <alignment horizontal="center"/>
    </xf>
    <xf numFmtId="0" fontId="7" fillId="3" borderId="8" xfId="0" applyFont="1" applyFill="1" applyBorder="1" applyAlignment="1"/>
    <xf numFmtId="0" fontId="0" fillId="3" borderId="0" xfId="0" applyFill="1" applyAlignment="1" applyProtection="1">
      <alignment horizontal="center"/>
    </xf>
    <xf numFmtId="0" fontId="10" fillId="3" borderId="3" xfId="0" applyFont="1" applyFill="1" applyBorder="1" applyAlignment="1">
      <alignment horizontal="center"/>
    </xf>
    <xf numFmtId="0" fontId="0" fillId="0" borderId="11" xfId="0" applyBorder="1"/>
    <xf numFmtId="0" fontId="0" fillId="0" borderId="16" xfId="0" applyBorder="1"/>
    <xf numFmtId="0" fontId="5" fillId="0" borderId="7" xfId="0" applyFont="1" applyBorder="1" applyAlignment="1">
      <alignment horizontal="center"/>
    </xf>
    <xf numFmtId="1" fontId="0" fillId="6" borderId="9" xfId="0" applyNumberFormat="1" applyFill="1" applyBorder="1" applyAlignment="1" applyProtection="1">
      <alignment horizontal="center"/>
    </xf>
    <xf numFmtId="0" fontId="7" fillId="3" borderId="0" xfId="0" applyFont="1" applyFill="1" applyBorder="1" applyAlignment="1"/>
    <xf numFmtId="0" fontId="2" fillId="3" borderId="0" xfId="0" applyFont="1" applyFill="1" applyBorder="1" applyAlignment="1">
      <alignment horizontal="center"/>
    </xf>
    <xf numFmtId="0" fontId="12" fillId="3" borderId="17" xfId="0" applyFont="1" applyFill="1" applyBorder="1" applyAlignment="1"/>
    <xf numFmtId="0" fontId="13" fillId="3" borderId="15" xfId="0" applyFont="1" applyFill="1" applyBorder="1"/>
    <xf numFmtId="0" fontId="4" fillId="7" borderId="0" xfId="0" applyFont="1" applyFill="1" applyBorder="1" applyAlignment="1">
      <alignment horizontal="center"/>
    </xf>
    <xf numFmtId="0" fontId="12" fillId="3" borderId="18" xfId="0" applyFont="1" applyFill="1" applyBorder="1" applyAlignment="1">
      <alignment horizontal="center"/>
    </xf>
    <xf numFmtId="0" fontId="13" fillId="3" borderId="19"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0" fillId="3" borderId="20" xfId="0" applyFill="1" applyBorder="1" applyAlignment="1">
      <alignment horizontal="center"/>
    </xf>
    <xf numFmtId="0" fontId="0" fillId="3" borderId="0" xfId="0" applyFill="1" applyBorder="1"/>
    <xf numFmtId="0" fontId="0" fillId="3" borderId="21" xfId="0" applyFill="1" applyBorder="1" applyAlignment="1">
      <alignment horizontal="center"/>
    </xf>
    <xf numFmtId="0" fontId="7" fillId="7" borderId="11" xfId="0" applyFont="1" applyFill="1" applyBorder="1" applyAlignment="1">
      <alignment horizontal="center"/>
    </xf>
    <xf numFmtId="0" fontId="0" fillId="6" borderId="0" xfId="0" applyFill="1" applyBorder="1" applyAlignment="1" applyProtection="1">
      <alignment horizontal="center"/>
    </xf>
    <xf numFmtId="0" fontId="0" fillId="2" borderId="6" xfId="0" applyFill="1" applyBorder="1"/>
    <xf numFmtId="0" fontId="0" fillId="6" borderId="6" xfId="0" applyFill="1" applyBorder="1" applyAlignment="1" applyProtection="1">
      <alignment horizontal="center"/>
    </xf>
    <xf numFmtId="0" fontId="4" fillId="7" borderId="6" xfId="0" applyFont="1" applyFill="1" applyBorder="1" applyAlignment="1">
      <alignment horizontal="center"/>
    </xf>
    <xf numFmtId="1" fontId="4" fillId="7" borderId="4" xfId="0" applyNumberFormat="1" applyFont="1" applyFill="1" applyBorder="1" applyAlignment="1">
      <alignment horizontal="center"/>
    </xf>
    <xf numFmtId="1" fontId="4" fillId="7" borderId="11" xfId="0" applyNumberFormat="1" applyFont="1" applyFill="1" applyBorder="1" applyAlignment="1">
      <alignment horizontal="center"/>
    </xf>
    <xf numFmtId="0" fontId="0" fillId="6" borderId="1" xfId="0" applyFill="1" applyBorder="1" applyAlignment="1" applyProtection="1">
      <alignment horizontal="center"/>
    </xf>
    <xf numFmtId="0" fontId="4" fillId="7" borderId="1" xfId="0" applyFont="1" applyFill="1" applyBorder="1" applyAlignment="1">
      <alignment horizontal="center"/>
    </xf>
    <xf numFmtId="1" fontId="4" fillId="7" borderId="16" xfId="0" applyNumberFormat="1" applyFont="1" applyFill="1" applyBorder="1" applyAlignment="1">
      <alignment horizontal="center"/>
    </xf>
    <xf numFmtId="1" fontId="4" fillId="6" borderId="8" xfId="0" applyNumberFormat="1" applyFont="1" applyFill="1" applyBorder="1" applyAlignment="1">
      <alignment horizontal="center"/>
    </xf>
    <xf numFmtId="1" fontId="4" fillId="6" borderId="12" xfId="0" applyNumberFormat="1" applyFont="1" applyFill="1" applyBorder="1" applyAlignment="1">
      <alignment horizontal="center"/>
    </xf>
    <xf numFmtId="1" fontId="4" fillId="6" borderId="10" xfId="0" applyNumberFormat="1" applyFont="1" applyFill="1" applyBorder="1" applyAlignment="1">
      <alignment horizontal="center"/>
    </xf>
    <xf numFmtId="0" fontId="0" fillId="6" borderId="12" xfId="0" applyFill="1" applyBorder="1" applyAlignment="1" applyProtection="1">
      <alignment horizontal="center"/>
    </xf>
    <xf numFmtId="0" fontId="0" fillId="3" borderId="17" xfId="0" applyFill="1" applyBorder="1" applyAlignment="1" applyProtection="1">
      <alignment horizontal="center"/>
    </xf>
    <xf numFmtId="0" fontId="0" fillId="6" borderId="4" xfId="0" applyFill="1" applyBorder="1" applyAlignment="1" applyProtection="1">
      <alignment horizontal="center"/>
    </xf>
    <xf numFmtId="0" fontId="0" fillId="3" borderId="18" xfId="0" applyFill="1" applyBorder="1" applyAlignment="1" applyProtection="1">
      <alignment horizontal="center"/>
    </xf>
    <xf numFmtId="0" fontId="0" fillId="6" borderId="11" xfId="0" applyFill="1" applyBorder="1" applyAlignment="1" applyProtection="1">
      <alignment horizontal="center"/>
    </xf>
    <xf numFmtId="0" fontId="0" fillId="3" borderId="22" xfId="0" applyFill="1" applyBorder="1" applyAlignment="1" applyProtection="1">
      <alignment horizontal="center"/>
    </xf>
    <xf numFmtId="0" fontId="0" fillId="6" borderId="16" xfId="0" applyFill="1" applyBorder="1" applyAlignment="1" applyProtection="1">
      <alignment horizontal="center"/>
    </xf>
    <xf numFmtId="0" fontId="0" fillId="6" borderId="6" xfId="0" applyFill="1" applyBorder="1" applyAlignment="1" applyProtection="1">
      <alignment horizontal="left" indent="1"/>
    </xf>
    <xf numFmtId="0" fontId="0" fillId="6" borderId="0" xfId="0" applyFill="1" applyBorder="1" applyAlignment="1" applyProtection="1">
      <alignment horizontal="left" indent="1"/>
    </xf>
    <xf numFmtId="0" fontId="0" fillId="6" borderId="1" xfId="0" applyFill="1" applyBorder="1" applyAlignment="1" applyProtection="1">
      <alignment horizontal="left" indent="1"/>
    </xf>
    <xf numFmtId="0" fontId="0" fillId="3" borderId="2" xfId="0" applyFill="1" applyBorder="1"/>
    <xf numFmtId="0" fontId="0" fillId="3" borderId="20" xfId="0" applyFill="1" applyBorder="1"/>
    <xf numFmtId="0" fontId="2" fillId="3" borderId="22" xfId="0" applyFont="1" applyFill="1" applyBorder="1" applyAlignment="1">
      <alignment horizontal="center"/>
    </xf>
    <xf numFmtId="0" fontId="2" fillId="3" borderId="1" xfId="0" applyFont="1" applyFill="1" applyBorder="1" applyAlignment="1">
      <alignment horizontal="center"/>
    </xf>
    <xf numFmtId="0" fontId="7" fillId="7" borderId="0" xfId="0" applyFont="1" applyFill="1" applyBorder="1" applyAlignment="1">
      <alignment horizontal="center"/>
    </xf>
    <xf numFmtId="0" fontId="5" fillId="3" borderId="8" xfId="0" applyFont="1" applyFill="1" applyBorder="1" applyAlignment="1"/>
    <xf numFmtId="0" fontId="2" fillId="3" borderId="12" xfId="0" applyFont="1" applyFill="1" applyBorder="1" applyAlignment="1">
      <alignment horizontal="center"/>
    </xf>
    <xf numFmtId="0" fontId="0" fillId="6" borderId="17" xfId="0" applyFill="1" applyBorder="1" applyAlignment="1" applyProtection="1">
      <alignment horizontal="left" indent="1"/>
    </xf>
    <xf numFmtId="0" fontId="0" fillId="6" borderId="4" xfId="0" applyFill="1" applyBorder="1" applyAlignment="1" applyProtection="1">
      <alignment horizontal="left" indent="1"/>
    </xf>
    <xf numFmtId="0" fontId="0" fillId="6" borderId="18" xfId="0" applyFill="1" applyBorder="1" applyAlignment="1" applyProtection="1">
      <alignment horizontal="left" indent="1"/>
    </xf>
    <xf numFmtId="0" fontId="0" fillId="6" borderId="11" xfId="0" applyFill="1" applyBorder="1" applyAlignment="1" applyProtection="1">
      <alignment horizontal="left" indent="1"/>
    </xf>
    <xf numFmtId="0" fontId="0" fillId="6" borderId="22" xfId="0" applyFill="1" applyBorder="1" applyAlignment="1" applyProtection="1">
      <alignment horizontal="left" indent="1"/>
    </xf>
    <xf numFmtId="0" fontId="0" fillId="6" borderId="16" xfId="0" applyFill="1" applyBorder="1" applyAlignment="1" applyProtection="1">
      <alignment horizontal="left" indent="1"/>
    </xf>
    <xf numFmtId="0" fontId="14" fillId="0" borderId="7" xfId="0" applyFont="1" applyBorder="1" applyAlignment="1">
      <alignment horizontal="center"/>
    </xf>
    <xf numFmtId="0" fontId="14" fillId="0" borderId="7" xfId="0" applyFont="1" applyBorder="1"/>
    <xf numFmtId="0" fontId="14" fillId="0" borderId="0" xfId="0" applyFont="1" applyAlignment="1">
      <alignment horizontal="center"/>
    </xf>
    <xf numFmtId="0" fontId="1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left"/>
    </xf>
    <xf numFmtId="0" fontId="0" fillId="6" borderId="17" xfId="0" applyFill="1" applyBorder="1" applyAlignment="1" applyProtection="1">
      <alignment horizontal="center"/>
    </xf>
    <xf numFmtId="0" fontId="0" fillId="6" borderId="18" xfId="0" applyFill="1" applyBorder="1" applyAlignment="1" applyProtection="1">
      <alignment horizontal="center"/>
    </xf>
    <xf numFmtId="0" fontId="0" fillId="6" borderId="22" xfId="0" applyFill="1" applyBorder="1" applyAlignment="1" applyProtection="1">
      <alignment horizontal="center"/>
    </xf>
    <xf numFmtId="1" fontId="0" fillId="3" borderId="6" xfId="0" applyNumberFormat="1" applyFill="1" applyBorder="1" applyAlignment="1">
      <alignment horizontal="center"/>
    </xf>
    <xf numFmtId="1" fontId="0" fillId="3" borderId="0" xfId="0" applyNumberFormat="1" applyFill="1" applyBorder="1" applyAlignment="1">
      <alignment horizontal="center"/>
    </xf>
    <xf numFmtId="1" fontId="0" fillId="3" borderId="1" xfId="0" applyNumberFormat="1" applyFill="1" applyBorder="1" applyAlignment="1">
      <alignment horizontal="center"/>
    </xf>
    <xf numFmtId="0" fontId="15" fillId="0" borderId="0" xfId="0" applyFont="1" applyAlignment="1">
      <alignment horizontal="center"/>
    </xf>
    <xf numFmtId="0" fontId="0" fillId="2" borderId="9" xfId="0" applyFill="1" applyBorder="1" applyProtection="1"/>
    <xf numFmtId="164" fontId="0" fillId="3" borderId="23" xfId="0" applyNumberFormat="1" applyFill="1" applyBorder="1" applyAlignment="1">
      <alignment horizontal="center"/>
    </xf>
    <xf numFmtId="164" fontId="7" fillId="3" borderId="17" xfId="0" applyNumberFormat="1" applyFont="1" applyFill="1" applyBorder="1" applyAlignment="1">
      <alignment horizontal="center"/>
    </xf>
    <xf numFmtId="0" fontId="7" fillId="3" borderId="6" xfId="0" applyFont="1" applyFill="1" applyBorder="1" applyAlignment="1">
      <alignment horizontal="center"/>
    </xf>
    <xf numFmtId="0" fontId="7" fillId="3" borderId="4" xfId="0" applyFont="1" applyFill="1" applyBorder="1" applyAlignment="1">
      <alignment horizontal="center"/>
    </xf>
    <xf numFmtId="164" fontId="7" fillId="3" borderId="22" xfId="0" applyNumberFormat="1" applyFont="1" applyFill="1" applyBorder="1" applyAlignment="1">
      <alignment horizontal="center"/>
    </xf>
    <xf numFmtId="164" fontId="7" fillId="3" borderId="24" xfId="0" applyNumberFormat="1" applyFont="1" applyFill="1" applyBorder="1" applyAlignment="1">
      <alignment horizontal="center"/>
    </xf>
    <xf numFmtId="0" fontId="7" fillId="3" borderId="3" xfId="0" applyFont="1" applyFill="1" applyBorder="1" applyAlignment="1">
      <alignment horizontal="center"/>
    </xf>
    <xf numFmtId="164" fontId="7" fillId="3" borderId="1" xfId="0" applyNumberFormat="1" applyFont="1" applyFill="1" applyBorder="1" applyAlignment="1">
      <alignment horizontal="center"/>
    </xf>
    <xf numFmtId="164" fontId="7" fillId="3" borderId="16" xfId="0" applyNumberFormat="1" applyFont="1" applyFill="1" applyBorder="1" applyAlignment="1">
      <alignment horizontal="center"/>
    </xf>
    <xf numFmtId="9" fontId="0" fillId="3" borderId="25" xfId="0" applyNumberFormat="1" applyFill="1" applyBorder="1" applyAlignment="1">
      <alignment horizontal="center"/>
    </xf>
    <xf numFmtId="0" fontId="18" fillId="0" borderId="0" xfId="0" applyFont="1" applyAlignment="1">
      <alignment horizontal="center"/>
    </xf>
    <xf numFmtId="0" fontId="21" fillId="0" borderId="0" xfId="0" applyFont="1" applyBorder="1"/>
    <xf numFmtId="0" fontId="22" fillId="0" borderId="18" xfId="0" applyFont="1" applyBorder="1" applyAlignment="1">
      <alignment horizontal="center"/>
    </xf>
    <xf numFmtId="0" fontId="14" fillId="0" borderId="0" xfId="0" applyFont="1" applyBorder="1"/>
    <xf numFmtId="0" fontId="14" fillId="0" borderId="11" xfId="0" applyFont="1" applyBorder="1"/>
    <xf numFmtId="0" fontId="19" fillId="8" borderId="0" xfId="0" applyFont="1" applyFill="1" applyBorder="1" applyAlignment="1"/>
    <xf numFmtId="164" fontId="0" fillId="8" borderId="11" xfId="0" applyNumberFormat="1" applyFill="1" applyBorder="1"/>
    <xf numFmtId="0" fontId="25" fillId="8" borderId="18" xfId="0" applyFont="1" applyFill="1" applyBorder="1" applyAlignment="1"/>
    <xf numFmtId="0" fontId="25" fillId="8" borderId="0" xfId="0" applyFont="1" applyFill="1" applyBorder="1" applyAlignment="1"/>
    <xf numFmtId="0" fontId="0" fillId="3" borderId="0" xfId="0" applyFill="1" applyProtection="1"/>
    <xf numFmtId="0" fontId="0" fillId="0" borderId="0" xfId="0" applyFill="1" applyAlignment="1" applyProtection="1">
      <alignment horizontal="center"/>
    </xf>
    <xf numFmtId="0" fontId="0" fillId="0" borderId="0" xfId="0" applyFill="1" applyProtection="1"/>
    <xf numFmtId="0" fontId="0" fillId="3" borderId="24" xfId="0" applyFill="1" applyBorder="1" applyAlignment="1" applyProtection="1">
      <alignment horizontal="center"/>
    </xf>
    <xf numFmtId="0" fontId="0" fillId="3" borderId="3" xfId="0" applyFill="1" applyBorder="1" applyProtection="1"/>
    <xf numFmtId="0" fontId="0" fillId="2" borderId="6" xfId="0" applyFill="1" applyBorder="1" applyProtection="1"/>
    <xf numFmtId="0" fontId="0" fillId="3" borderId="26" xfId="0" applyFill="1" applyBorder="1" applyAlignment="1">
      <alignment horizontal="center"/>
    </xf>
    <xf numFmtId="1" fontId="0" fillId="3" borderId="7" xfId="0" applyNumberFormat="1" applyFill="1" applyBorder="1" applyAlignment="1">
      <alignment horizontal="center"/>
    </xf>
    <xf numFmtId="0" fontId="0" fillId="0" borderId="0" xfId="0" quotePrefix="1"/>
    <xf numFmtId="164" fontId="0" fillId="0" borderId="18" xfId="0" applyNumberFormat="1" applyBorder="1"/>
    <xf numFmtId="0" fontId="0" fillId="0" borderId="0" xfId="0" applyFill="1" applyAlignment="1"/>
    <xf numFmtId="164" fontId="0" fillId="0" borderId="0" xfId="0" applyNumberFormat="1" applyFill="1" applyAlignment="1"/>
    <xf numFmtId="0" fontId="26" fillId="9" borderId="0" xfId="0" applyFont="1" applyFill="1"/>
    <xf numFmtId="0" fontId="27" fillId="9" borderId="0" xfId="0" applyFont="1" applyFill="1" applyBorder="1" applyProtection="1"/>
    <xf numFmtId="1" fontId="27" fillId="9" borderId="9" xfId="0" applyNumberFormat="1" applyFont="1" applyFill="1" applyBorder="1" applyAlignment="1" applyProtection="1">
      <alignment horizontal="center"/>
    </xf>
    <xf numFmtId="0" fontId="27" fillId="9" borderId="9" xfId="0" applyFont="1" applyFill="1" applyBorder="1" applyAlignment="1" applyProtection="1">
      <alignment horizontal="center"/>
    </xf>
    <xf numFmtId="164" fontId="27" fillId="9" borderId="7" xfId="0" applyNumberFormat="1" applyFont="1" applyFill="1" applyBorder="1" applyAlignment="1">
      <alignment horizontal="center"/>
    </xf>
    <xf numFmtId="165" fontId="27" fillId="9" borderId="7" xfId="0" applyNumberFormat="1" applyFont="1" applyFill="1" applyBorder="1" applyAlignment="1">
      <alignment horizontal="center"/>
    </xf>
    <xf numFmtId="9" fontId="27" fillId="9" borderId="25" xfId="0" applyNumberFormat="1" applyFont="1" applyFill="1" applyBorder="1" applyAlignment="1">
      <alignment horizontal="center"/>
    </xf>
    <xf numFmtId="165" fontId="27" fillId="9" borderId="9" xfId="0" applyNumberFormat="1" applyFont="1" applyFill="1" applyBorder="1" applyAlignment="1">
      <alignment horizontal="center"/>
    </xf>
    <xf numFmtId="164" fontId="27" fillId="9" borderId="9" xfId="0" applyNumberFormat="1" applyFont="1" applyFill="1" applyBorder="1" applyAlignment="1">
      <alignment horizontal="center"/>
    </xf>
    <xf numFmtId="164" fontId="27" fillId="9" borderId="14" xfId="0" applyNumberFormat="1" applyFont="1" applyFill="1" applyBorder="1" applyAlignment="1">
      <alignment horizontal="center"/>
    </xf>
    <xf numFmtId="1" fontId="27" fillId="9" borderId="10" xfId="0" applyNumberFormat="1" applyFont="1" applyFill="1" applyBorder="1" applyAlignment="1">
      <alignment horizontal="center"/>
    </xf>
    <xf numFmtId="0" fontId="27" fillId="9" borderId="12" xfId="0" applyFont="1" applyFill="1" applyBorder="1" applyAlignment="1" applyProtection="1">
      <alignment horizontal="center"/>
    </xf>
    <xf numFmtId="0" fontId="27" fillId="9" borderId="22" xfId="0" applyFont="1" applyFill="1" applyBorder="1" applyAlignment="1" applyProtection="1">
      <alignment horizontal="center"/>
    </xf>
    <xf numFmtId="0" fontId="27" fillId="9" borderId="1" xfId="0" applyFont="1" applyFill="1" applyBorder="1" applyAlignment="1" applyProtection="1">
      <alignment horizontal="center"/>
    </xf>
    <xf numFmtId="0" fontId="27" fillId="9" borderId="16" xfId="0" applyFont="1" applyFill="1" applyBorder="1" applyAlignment="1" applyProtection="1">
      <alignment horizontal="center"/>
    </xf>
    <xf numFmtId="1" fontId="27" fillId="9" borderId="1" xfId="0" applyNumberFormat="1" applyFont="1" applyFill="1" applyBorder="1" applyAlignment="1">
      <alignment horizontal="center"/>
    </xf>
    <xf numFmtId="0" fontId="27" fillId="9" borderId="22" xfId="0" applyFont="1" applyFill="1" applyBorder="1" applyAlignment="1" applyProtection="1">
      <alignment horizontal="left" indent="1"/>
    </xf>
    <xf numFmtId="0" fontId="27" fillId="9" borderId="1" xfId="0" applyFont="1" applyFill="1" applyBorder="1" applyAlignment="1" applyProtection="1">
      <alignment horizontal="left" indent="1"/>
    </xf>
    <xf numFmtId="0" fontId="27" fillId="9" borderId="16" xfId="0" applyFont="1" applyFill="1" applyBorder="1" applyAlignment="1" applyProtection="1">
      <alignment horizontal="left" indent="1"/>
    </xf>
    <xf numFmtId="0" fontId="27" fillId="9" borderId="1" xfId="0" applyFont="1" applyFill="1" applyBorder="1" applyAlignment="1">
      <alignment horizontal="center"/>
    </xf>
    <xf numFmtId="1" fontId="27" fillId="9" borderId="16" xfId="0" applyNumberFormat="1" applyFont="1" applyFill="1" applyBorder="1" applyAlignment="1">
      <alignment horizontal="center"/>
    </xf>
    <xf numFmtId="0" fontId="14" fillId="0" borderId="0" xfId="0" applyFont="1" applyFill="1" applyBorder="1" applyAlignment="1">
      <alignment horizontal="center"/>
    </xf>
    <xf numFmtId="0" fontId="5" fillId="0" borderId="0" xfId="0" applyFont="1" applyFill="1" applyBorder="1" applyAlignment="1">
      <alignment horizontal="center"/>
    </xf>
    <xf numFmtId="0" fontId="14" fillId="0" borderId="0" xfId="0" applyFont="1" applyFill="1" applyBorder="1"/>
    <xf numFmtId="0" fontId="0" fillId="3" borderId="1" xfId="0" applyFill="1" applyBorder="1" applyAlignment="1">
      <alignment horizontal="center"/>
    </xf>
    <xf numFmtId="0" fontId="20" fillId="3" borderId="15" xfId="0" applyFont="1" applyFill="1" applyBorder="1" applyAlignment="1" applyProtection="1">
      <alignment horizontal="center"/>
    </xf>
    <xf numFmtId="0" fontId="23" fillId="8" borderId="0" xfId="0" applyFont="1" applyFill="1" applyBorder="1"/>
    <xf numFmtId="164" fontId="23" fillId="8" borderId="0" xfId="0" applyNumberFormat="1" applyFont="1" applyFill="1" applyBorder="1"/>
    <xf numFmtId="164" fontId="23" fillId="8" borderId="0" xfId="0" applyNumberFormat="1" applyFont="1" applyFill="1" applyBorder="1" applyAlignment="1">
      <alignment horizontal="center"/>
    </xf>
    <xf numFmtId="0" fontId="0" fillId="8" borderId="0" xfId="0" applyFill="1" applyAlignment="1">
      <alignment horizontal="center"/>
    </xf>
    <xf numFmtId="0" fontId="20" fillId="3" borderId="15" xfId="0" applyFont="1" applyFill="1" applyBorder="1" applyAlignment="1">
      <alignment horizontal="center"/>
    </xf>
    <xf numFmtId="0" fontId="0" fillId="8" borderId="0" xfId="0" applyFill="1" applyBorder="1"/>
    <xf numFmtId="0" fontId="28" fillId="8" borderId="0" xfId="0" applyFont="1" applyFill="1" applyBorder="1" applyAlignment="1">
      <alignment horizontal="right"/>
    </xf>
    <xf numFmtId="0" fontId="11" fillId="8" borderId="0" xfId="0" applyFont="1" applyFill="1" applyBorder="1"/>
    <xf numFmtId="0" fontId="29" fillId="8" borderId="0" xfId="0" applyFont="1" applyFill="1" applyBorder="1"/>
    <xf numFmtId="0" fontId="20" fillId="8" borderId="6" xfId="0" applyFont="1" applyFill="1" applyBorder="1" applyAlignment="1" applyProtection="1">
      <alignment horizontal="center"/>
    </xf>
    <xf numFmtId="0" fontId="20" fillId="8" borderId="6" xfId="0" applyFont="1" applyFill="1" applyBorder="1" applyAlignment="1">
      <alignment horizontal="center"/>
    </xf>
    <xf numFmtId="1" fontId="20" fillId="8" borderId="6" xfId="0" applyNumberFormat="1" applyFont="1" applyFill="1" applyBorder="1" applyAlignment="1" applyProtection="1">
      <alignment horizontal="center"/>
    </xf>
    <xf numFmtId="0" fontId="0" fillId="8" borderId="6" xfId="0" applyFill="1" applyBorder="1"/>
    <xf numFmtId="0" fontId="0" fillId="8" borderId="18" xfId="0" applyFill="1" applyBorder="1" applyAlignment="1">
      <alignment horizontal="center"/>
    </xf>
    <xf numFmtId="0" fontId="0" fillId="8" borderId="22" xfId="0" applyFill="1" applyBorder="1" applyAlignment="1">
      <alignment horizontal="center"/>
    </xf>
    <xf numFmtId="14" fontId="28" fillId="8" borderId="1" xfId="0" applyNumberFormat="1" applyFont="1" applyFill="1" applyBorder="1" applyProtection="1">
      <protection locked="0"/>
    </xf>
    <xf numFmtId="0" fontId="23" fillId="8" borderId="1" xfId="0" applyFont="1" applyFill="1" applyBorder="1"/>
    <xf numFmtId="0" fontId="28" fillId="8" borderId="1" xfId="0" applyFont="1" applyFill="1" applyBorder="1" applyAlignment="1">
      <alignment horizontal="right"/>
    </xf>
    <xf numFmtId="0" fontId="28" fillId="8" borderId="1" xfId="0" applyFont="1" applyFill="1" applyBorder="1" applyProtection="1">
      <protection locked="0"/>
    </xf>
    <xf numFmtId="0" fontId="11" fillId="8" borderId="1" xfId="0" applyFont="1" applyFill="1" applyBorder="1"/>
    <xf numFmtId="0" fontId="23" fillId="8" borderId="1" xfId="0" applyFont="1" applyFill="1" applyBorder="1" applyAlignment="1" applyProtection="1">
      <alignment horizontal="center"/>
      <protection locked="0"/>
    </xf>
    <xf numFmtId="0" fontId="29" fillId="8" borderId="1" xfId="0" applyFont="1" applyFill="1" applyBorder="1"/>
    <xf numFmtId="164" fontId="23" fillId="8" borderId="1" xfId="0" applyNumberFormat="1" applyFont="1" applyFill="1" applyBorder="1"/>
    <xf numFmtId="164" fontId="23" fillId="8" borderId="1" xfId="0" applyNumberFormat="1" applyFont="1" applyFill="1" applyBorder="1" applyAlignment="1">
      <alignment horizontal="center"/>
    </xf>
    <xf numFmtId="0" fontId="0" fillId="8" borderId="1" xfId="0" applyFill="1" applyBorder="1"/>
    <xf numFmtId="164" fontId="0" fillId="8" borderId="16" xfId="0" applyNumberFormat="1" applyFill="1" applyBorder="1"/>
    <xf numFmtId="0" fontId="1" fillId="8" borderId="24" xfId="0" applyFont="1" applyFill="1" applyBorder="1"/>
    <xf numFmtId="0" fontId="1" fillId="8" borderId="3" xfId="0" applyFont="1" applyFill="1" applyBorder="1"/>
    <xf numFmtId="0" fontId="0" fillId="3" borderId="27" xfId="0" applyFill="1" applyBorder="1" applyAlignment="1">
      <alignment horizontal="center"/>
    </xf>
    <xf numFmtId="164" fontId="0" fillId="3" borderId="5" xfId="0" applyNumberFormat="1" applyFill="1" applyBorder="1" applyAlignment="1">
      <alignment horizontal="center"/>
    </xf>
    <xf numFmtId="165" fontId="0" fillId="3" borderId="15" xfId="0" applyNumberFormat="1" applyFill="1" applyBorder="1" applyAlignment="1">
      <alignment horizontal="center"/>
    </xf>
    <xf numFmtId="165" fontId="0" fillId="3" borderId="15" xfId="0" applyNumberFormat="1" applyFill="1" applyBorder="1"/>
    <xf numFmtId="0" fontId="7" fillId="3" borderId="28" xfId="0" applyFont="1" applyFill="1" applyBorder="1" applyAlignment="1"/>
    <xf numFmtId="164" fontId="0" fillId="3" borderId="29" xfId="0" applyNumberFormat="1" applyFill="1" applyBorder="1"/>
    <xf numFmtId="0" fontId="7" fillId="3" borderId="29" xfId="0" applyFont="1" applyFill="1" applyBorder="1" applyAlignment="1"/>
    <xf numFmtId="0" fontId="7" fillId="3" borderId="30" xfId="0" applyFont="1" applyFill="1" applyBorder="1" applyAlignment="1"/>
    <xf numFmtId="0" fontId="0" fillId="3" borderId="29"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3" borderId="18" xfId="0" applyFill="1" applyBorder="1" applyAlignment="1">
      <alignment horizontal="center"/>
    </xf>
    <xf numFmtId="0" fontId="0" fillId="3" borderId="11" xfId="0" applyFill="1" applyBorder="1"/>
    <xf numFmtId="0" fontId="0" fillId="0" borderId="9" xfId="0" applyFill="1" applyBorder="1" applyAlignment="1">
      <alignment horizontal="left"/>
    </xf>
    <xf numFmtId="0" fontId="20" fillId="3" borderId="9" xfId="0" applyFont="1" applyFill="1" applyBorder="1" applyAlignment="1">
      <alignment horizontal="center"/>
    </xf>
    <xf numFmtId="1" fontId="20" fillId="3" borderId="9" xfId="0" applyNumberFormat="1" applyFont="1" applyFill="1" applyBorder="1" applyAlignment="1" applyProtection="1">
      <alignment horizontal="center"/>
    </xf>
    <xf numFmtId="0" fontId="4" fillId="2" borderId="34" xfId="0" applyFont="1" applyFill="1" applyBorder="1" applyAlignment="1">
      <alignment horizontal="left"/>
    </xf>
    <xf numFmtId="0" fontId="0" fillId="8" borderId="24" xfId="0" applyFill="1" applyBorder="1"/>
    <xf numFmtId="0" fontId="0" fillId="8" borderId="5" xfId="0" applyFill="1" applyBorder="1"/>
    <xf numFmtId="0" fontId="16" fillId="8" borderId="25" xfId="0" applyFont="1" applyFill="1" applyBorder="1" applyAlignment="1"/>
    <xf numFmtId="0" fontId="16" fillId="8" borderId="35" xfId="0" applyFont="1" applyFill="1" applyBorder="1" applyAlignment="1"/>
    <xf numFmtId="14" fontId="24" fillId="8" borderId="36" xfId="0" applyNumberFormat="1" applyFont="1" applyFill="1" applyBorder="1" applyAlignment="1">
      <alignment horizontal="center"/>
    </xf>
    <xf numFmtId="0" fontId="16" fillId="8" borderId="37" xfId="0" applyFont="1" applyFill="1" applyBorder="1" applyAlignment="1"/>
    <xf numFmtId="0" fontId="15" fillId="0" borderId="7" xfId="0" applyFont="1" applyBorder="1" applyAlignment="1">
      <alignment horizontal="center" vertical="top"/>
    </xf>
    <xf numFmtId="164" fontId="0" fillId="0" borderId="0" xfId="0" applyNumberFormat="1" applyAlignment="1">
      <alignment vertical="top"/>
    </xf>
    <xf numFmtId="0" fontId="20" fillId="0" borderId="38" xfId="0" applyFont="1" applyBorder="1" applyAlignment="1">
      <alignment horizontal="center" vertical="top"/>
    </xf>
    <xf numFmtId="164" fontId="11" fillId="5" borderId="0" xfId="0" applyNumberFormat="1" applyFont="1" applyFill="1" applyBorder="1" applyAlignment="1">
      <alignment vertical="top"/>
    </xf>
    <xf numFmtId="0" fontId="11" fillId="5" borderId="0" xfId="0" applyFont="1" applyFill="1" applyBorder="1" applyAlignment="1">
      <alignment vertical="top"/>
    </xf>
    <xf numFmtId="164" fontId="0" fillId="5" borderId="11" xfId="0" applyNumberFormat="1" applyFill="1" applyBorder="1" applyAlignment="1">
      <alignment vertical="top"/>
    </xf>
    <xf numFmtId="164" fontId="11" fillId="5" borderId="1" xfId="0" applyNumberFormat="1" applyFont="1" applyFill="1" applyBorder="1" applyAlignment="1">
      <alignment vertical="top"/>
    </xf>
    <xf numFmtId="0" fontId="11" fillId="5" borderId="1" xfId="0" applyFont="1" applyFill="1" applyBorder="1" applyAlignment="1">
      <alignment vertical="top"/>
    </xf>
    <xf numFmtId="164" fontId="0" fillId="5" borderId="16" xfId="0" applyNumberFormat="1" applyFill="1" applyBorder="1" applyAlignment="1">
      <alignment vertical="top"/>
    </xf>
    <xf numFmtId="0" fontId="0" fillId="0" borderId="0" xfId="0" applyBorder="1" applyAlignment="1">
      <alignment horizontal="right"/>
    </xf>
    <xf numFmtId="0" fontId="0" fillId="0" borderId="39" xfId="0" applyBorder="1" applyAlignment="1">
      <alignment horizontal="center"/>
    </xf>
    <xf numFmtId="0" fontId="0" fillId="0" borderId="21" xfId="0" applyBorder="1" applyAlignment="1">
      <alignment horizontal="center"/>
    </xf>
    <xf numFmtId="0" fontId="0" fillId="0" borderId="40" xfId="0" applyBorder="1" applyAlignment="1">
      <alignment horizontal="center"/>
    </xf>
    <xf numFmtId="0" fontId="0" fillId="0" borderId="40" xfId="0" applyBorder="1" applyAlignment="1">
      <alignment horizontal="right"/>
    </xf>
    <xf numFmtId="0" fontId="0" fillId="0" borderId="20" xfId="0" applyBorder="1"/>
    <xf numFmtId="0" fontId="0" fillId="0" borderId="2" xfId="0" applyBorder="1" applyAlignment="1">
      <alignment horizontal="center"/>
    </xf>
    <xf numFmtId="0" fontId="15" fillId="0" borderId="15" xfId="0" applyFont="1" applyBorder="1" applyAlignment="1">
      <alignment horizontal="center" vertical="top"/>
    </xf>
    <xf numFmtId="0" fontId="0" fillId="0" borderId="41" xfId="0" applyBorder="1" applyAlignment="1">
      <alignment horizontal="right"/>
    </xf>
    <xf numFmtId="0" fontId="0" fillId="0" borderId="42" xfId="0" applyBorder="1" applyAlignment="1">
      <alignment horizontal="center"/>
    </xf>
    <xf numFmtId="0" fontId="0" fillId="0" borderId="18" xfId="0" applyBorder="1" applyAlignment="1">
      <alignment horizontal="right"/>
    </xf>
    <xf numFmtId="0" fontId="0" fillId="0" borderId="11" xfId="0" applyBorder="1" applyAlignment="1">
      <alignment horizontal="center"/>
    </xf>
    <xf numFmtId="0" fontId="0" fillId="0" borderId="22" xfId="0" applyBorder="1" applyAlignment="1">
      <alignment horizontal="right"/>
    </xf>
    <xf numFmtId="0" fontId="0" fillId="0" borderId="43" xfId="0" applyBorder="1" applyAlignment="1">
      <alignment horizontal="center"/>
    </xf>
    <xf numFmtId="0" fontId="0" fillId="0" borderId="44" xfId="0" applyBorder="1"/>
    <xf numFmtId="0" fontId="0" fillId="0" borderId="1" xfId="0" applyBorder="1" applyAlignment="1">
      <alignment horizontal="right"/>
    </xf>
    <xf numFmtId="0" fontId="0" fillId="0" borderId="16" xfId="0" applyBorder="1" applyAlignment="1">
      <alignment horizontal="center"/>
    </xf>
    <xf numFmtId="2" fontId="0" fillId="3" borderId="17" xfId="0" applyNumberFormat="1" applyFill="1" applyBorder="1" applyAlignment="1" applyProtection="1">
      <alignment horizontal="center"/>
    </xf>
    <xf numFmtId="2" fontId="0" fillId="3" borderId="18" xfId="0" applyNumberFormat="1" applyFill="1" applyBorder="1" applyAlignment="1" applyProtection="1">
      <alignment horizontal="center"/>
    </xf>
    <xf numFmtId="0" fontId="0" fillId="2" borderId="19" xfId="0" applyFill="1" applyBorder="1" applyProtection="1"/>
    <xf numFmtId="0" fontId="12" fillId="3" borderId="18" xfId="0" applyFont="1" applyFill="1" applyBorder="1" applyAlignment="1"/>
    <xf numFmtId="0" fontId="4" fillId="8" borderId="24" xfId="0" applyFont="1" applyFill="1" applyBorder="1" applyProtection="1"/>
    <xf numFmtId="0" fontId="4" fillId="8" borderId="3" xfId="0" applyFont="1" applyFill="1" applyBorder="1" applyAlignment="1">
      <alignment horizontal="center"/>
    </xf>
    <xf numFmtId="1" fontId="4" fillId="8" borderId="3" xfId="0" applyNumberFormat="1" applyFont="1" applyFill="1" applyBorder="1" applyAlignment="1">
      <alignment horizontal="center"/>
    </xf>
    <xf numFmtId="1" fontId="4" fillId="8" borderId="5" xfId="0" applyNumberFormat="1" applyFont="1" applyFill="1" applyBorder="1" applyAlignment="1">
      <alignment horizontal="center"/>
    </xf>
    <xf numFmtId="0" fontId="0" fillId="8" borderId="0" xfId="0" applyFill="1" applyProtection="1"/>
    <xf numFmtId="164" fontId="0" fillId="8" borderId="7" xfId="0" applyNumberFormat="1" applyFill="1" applyBorder="1" applyAlignment="1">
      <alignment horizontal="center"/>
    </xf>
    <xf numFmtId="164" fontId="0" fillId="8" borderId="15" xfId="0" applyNumberFormat="1" applyFill="1" applyBorder="1" applyAlignment="1">
      <alignment horizontal="center"/>
    </xf>
    <xf numFmtId="165" fontId="0" fillId="8" borderId="7" xfId="0" applyNumberFormat="1" applyFill="1" applyBorder="1" applyAlignment="1">
      <alignment horizontal="center"/>
    </xf>
    <xf numFmtId="165" fontId="0" fillId="8" borderId="9" xfId="0" applyNumberFormat="1" applyFill="1" applyBorder="1" applyAlignment="1">
      <alignment horizontal="center"/>
    </xf>
    <xf numFmtId="164" fontId="0" fillId="8" borderId="9" xfId="0" applyNumberFormat="1" applyFill="1" applyBorder="1" applyAlignment="1">
      <alignment horizontal="center"/>
    </xf>
    <xf numFmtId="164" fontId="0" fillId="8" borderId="14" xfId="0" applyNumberFormat="1" applyFill="1" applyBorder="1" applyAlignment="1">
      <alignment horizontal="center"/>
    </xf>
    <xf numFmtId="0" fontId="4" fillId="8" borderId="24" xfId="0" applyFont="1" applyFill="1" applyBorder="1"/>
    <xf numFmtId="0" fontId="4" fillId="8" borderId="3" xfId="0" applyFont="1" applyFill="1" applyBorder="1"/>
    <xf numFmtId="0" fontId="4" fillId="8" borderId="34" xfId="0" applyFont="1" applyFill="1" applyBorder="1" applyAlignment="1" applyProtection="1">
      <alignment horizontal="center"/>
    </xf>
    <xf numFmtId="0" fontId="0" fillId="8" borderId="18" xfId="0" applyFill="1" applyBorder="1"/>
    <xf numFmtId="0" fontId="0" fillId="8" borderId="1" xfId="0" applyFill="1" applyBorder="1" applyAlignment="1">
      <alignment horizontal="right"/>
    </xf>
    <xf numFmtId="0" fontId="0" fillId="8" borderId="1" xfId="0" applyFill="1" applyBorder="1" applyAlignment="1" applyProtection="1">
      <alignment horizontal="center"/>
      <protection locked="0"/>
    </xf>
    <xf numFmtId="0" fontId="4" fillId="8" borderId="1" xfId="0" applyFont="1" applyFill="1" applyBorder="1" applyAlignment="1">
      <alignment horizontal="center"/>
    </xf>
    <xf numFmtId="0" fontId="10" fillId="3" borderId="1" xfId="0" applyFont="1" applyFill="1" applyBorder="1" applyAlignment="1">
      <alignment horizontal="center"/>
    </xf>
    <xf numFmtId="1" fontId="0" fillId="8" borderId="17" xfId="0" applyNumberFormat="1" applyFill="1" applyBorder="1"/>
    <xf numFmtId="0" fontId="4" fillId="8" borderId="6" xfId="0" applyFont="1" applyFill="1" applyBorder="1" applyAlignment="1">
      <alignment horizontal="center"/>
    </xf>
    <xf numFmtId="0" fontId="0" fillId="8" borderId="6" xfId="0" applyFill="1" applyBorder="1" applyAlignment="1">
      <alignment horizontal="center"/>
    </xf>
    <xf numFmtId="0" fontId="0" fillId="8" borderId="11" xfId="0" applyFill="1" applyBorder="1"/>
    <xf numFmtId="0" fontId="0" fillId="8" borderId="22" xfId="0" applyFill="1" applyBorder="1" applyAlignment="1" applyProtection="1">
      <alignment horizontal="center"/>
      <protection locked="0"/>
    </xf>
    <xf numFmtId="0" fontId="0" fillId="8" borderId="1" xfId="0" applyFill="1" applyBorder="1" applyAlignment="1">
      <alignment horizontal="center"/>
    </xf>
    <xf numFmtId="0" fontId="0" fillId="8" borderId="1" xfId="0" applyFill="1" applyBorder="1" applyAlignment="1" applyProtection="1">
      <alignment horizontal="center"/>
    </xf>
    <xf numFmtId="0" fontId="0" fillId="8" borderId="16" xfId="0" applyFill="1" applyBorder="1"/>
    <xf numFmtId="0" fontId="0" fillId="3" borderId="26" xfId="0" applyFill="1" applyBorder="1" applyAlignment="1" applyProtection="1">
      <alignment horizontal="center"/>
    </xf>
    <xf numFmtId="0" fontId="0" fillId="3" borderId="45" xfId="0" applyFill="1" applyBorder="1" applyAlignment="1">
      <alignment horizontal="center"/>
    </xf>
    <xf numFmtId="0" fontId="0" fillId="3" borderId="46" xfId="0" applyFill="1" applyBorder="1" applyAlignment="1">
      <alignment horizontal="center"/>
    </xf>
    <xf numFmtId="0" fontId="13" fillId="0" borderId="19" xfId="0" applyFont="1" applyFill="1" applyBorder="1"/>
    <xf numFmtId="0" fontId="13" fillId="0" borderId="19" xfId="0" applyFont="1" applyFill="1" applyBorder="1" applyAlignment="1">
      <alignment horizontal="center"/>
    </xf>
    <xf numFmtId="0" fontId="0" fillId="0" borderId="12" xfId="0" applyFill="1" applyBorder="1" applyAlignment="1" applyProtection="1">
      <alignment horizontal="center"/>
    </xf>
    <xf numFmtId="0" fontId="0" fillId="8" borderId="47" xfId="0" applyFill="1" applyBorder="1"/>
    <xf numFmtId="0" fontId="0" fillId="8" borderId="48" xfId="0" applyFill="1" applyBorder="1"/>
    <xf numFmtId="0" fontId="4" fillId="8" borderId="6" xfId="0" applyFont="1" applyFill="1" applyBorder="1" applyAlignment="1">
      <alignment horizontal="left"/>
    </xf>
    <xf numFmtId="0" fontId="4" fillId="0" borderId="0" xfId="0" applyFont="1" applyFill="1" applyBorder="1"/>
    <xf numFmtId="0" fontId="0" fillId="0" borderId="18" xfId="0" applyFill="1" applyBorder="1" applyAlignment="1">
      <alignment horizontal="center"/>
    </xf>
    <xf numFmtId="0" fontId="0" fillId="0" borderId="11" xfId="0" applyFill="1" applyBorder="1" applyAlignment="1">
      <alignment horizontal="center"/>
    </xf>
    <xf numFmtId="0" fontId="0" fillId="0" borderId="22" xfId="0" applyFill="1" applyBorder="1" applyAlignment="1">
      <alignment horizontal="center"/>
    </xf>
    <xf numFmtId="0" fontId="0" fillId="0" borderId="1" xfId="0" applyFill="1" applyBorder="1" applyAlignment="1">
      <alignment horizontal="center"/>
    </xf>
    <xf numFmtId="0" fontId="0" fillId="0" borderId="16" xfId="0" applyFill="1" applyBorder="1" applyAlignment="1">
      <alignment horizontal="center"/>
    </xf>
    <xf numFmtId="0" fontId="4" fillId="0" borderId="0" xfId="0" applyFont="1" applyFill="1" applyBorder="1" applyAlignment="1">
      <alignment horizontal="left"/>
    </xf>
    <xf numFmtId="0" fontId="0" fillId="0" borderId="0" xfId="0" applyFill="1" applyBorder="1" applyAlignment="1">
      <alignment horizontal="left"/>
    </xf>
    <xf numFmtId="0" fontId="4" fillId="2" borderId="24" xfId="0" applyFont="1" applyFill="1" applyBorder="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3" borderId="17" xfId="0" applyFill="1" applyBorder="1" applyAlignment="1">
      <alignment horizontal="center"/>
    </xf>
    <xf numFmtId="0" fontId="32" fillId="0" borderId="17" xfId="0" applyFont="1" applyFill="1" applyBorder="1" applyAlignment="1">
      <alignment horizontal="left"/>
    </xf>
    <xf numFmtId="0" fontId="32" fillId="0" borderId="6" xfId="0" applyFont="1" applyFill="1" applyBorder="1"/>
    <xf numFmtId="0" fontId="32" fillId="0" borderId="6" xfId="0" applyFont="1" applyFill="1" applyBorder="1" applyAlignment="1">
      <alignment horizontal="right"/>
    </xf>
    <xf numFmtId="0" fontId="33" fillId="0" borderId="4" xfId="0" applyFont="1" applyFill="1" applyBorder="1" applyAlignment="1">
      <alignment horizontal="center"/>
    </xf>
    <xf numFmtId="0" fontId="32" fillId="0" borderId="18" xfId="0" applyFont="1" applyFill="1" applyBorder="1"/>
    <xf numFmtId="0" fontId="32" fillId="0" borderId="0" xfId="0" applyFont="1" applyFill="1" applyBorder="1"/>
    <xf numFmtId="0" fontId="32" fillId="0" borderId="0" xfId="0" applyFont="1" applyFill="1" applyBorder="1" applyAlignment="1">
      <alignment horizontal="right"/>
    </xf>
    <xf numFmtId="0" fontId="33" fillId="0" borderId="11" xfId="0" applyFont="1" applyFill="1" applyBorder="1" applyAlignment="1">
      <alignment horizontal="center"/>
    </xf>
    <xf numFmtId="0" fontId="32" fillId="0" borderId="22" xfId="0" applyFont="1" applyFill="1" applyBorder="1"/>
    <xf numFmtId="0" fontId="32" fillId="0" borderId="1" xfId="0" applyFont="1" applyFill="1" applyBorder="1"/>
    <xf numFmtId="0" fontId="32" fillId="0" borderId="1" xfId="0" applyFont="1" applyFill="1" applyBorder="1" applyAlignment="1">
      <alignment horizontal="right"/>
    </xf>
    <xf numFmtId="0" fontId="33" fillId="0" borderId="16" xfId="0" applyFont="1" applyFill="1" applyBorder="1" applyAlignment="1">
      <alignment horizontal="center"/>
    </xf>
    <xf numFmtId="0" fontId="4" fillId="2" borderId="36" xfId="0" applyFont="1" applyFill="1" applyBorder="1" applyAlignment="1">
      <alignment horizontal="left"/>
    </xf>
    <xf numFmtId="0" fontId="20" fillId="3" borderId="25" xfId="0" applyFont="1" applyFill="1" applyBorder="1" applyAlignment="1" applyProtection="1">
      <alignment horizontal="center"/>
    </xf>
    <xf numFmtId="1" fontId="20" fillId="3" borderId="2" xfId="0" applyNumberFormat="1" applyFont="1" applyFill="1" applyBorder="1" applyAlignment="1" applyProtection="1">
      <alignment horizontal="center"/>
    </xf>
    <xf numFmtId="164" fontId="0" fillId="8" borderId="0" xfId="0" applyNumberFormat="1" applyFill="1" applyBorder="1"/>
    <xf numFmtId="0" fontId="33" fillId="0" borderId="0" xfId="0" applyFont="1" applyFill="1" applyBorder="1" applyAlignment="1">
      <alignment horizontal="center"/>
    </xf>
    <xf numFmtId="0" fontId="33" fillId="0" borderId="6" xfId="0" applyFont="1" applyFill="1" applyBorder="1" applyAlignment="1">
      <alignment horizontal="center"/>
    </xf>
    <xf numFmtId="0" fontId="32" fillId="0" borderId="6" xfId="0" applyFont="1" applyFill="1" applyBorder="1" applyAlignment="1">
      <alignment horizontal="left"/>
    </xf>
    <xf numFmtId="0" fontId="33" fillId="0" borderId="1" xfId="0" applyFont="1" applyFill="1" applyBorder="1" applyAlignment="1">
      <alignment horizontal="center"/>
    </xf>
    <xf numFmtId="0" fontId="32" fillId="0" borderId="17" xfId="0" applyFont="1" applyFill="1" applyBorder="1"/>
    <xf numFmtId="164" fontId="18" fillId="4" borderId="7" xfId="0" applyNumberFormat="1" applyFont="1" applyFill="1" applyBorder="1" applyAlignment="1">
      <alignment horizontal="center"/>
    </xf>
    <xf numFmtId="164" fontId="18" fillId="4" borderId="9" xfId="0" applyNumberFormat="1" applyFont="1" applyFill="1" applyBorder="1" applyAlignment="1">
      <alignment horizontal="center"/>
    </xf>
    <xf numFmtId="165" fontId="18" fillId="4" borderId="9" xfId="0" applyNumberFormat="1" applyFont="1" applyFill="1" applyBorder="1" applyAlignment="1">
      <alignment horizontal="center"/>
    </xf>
    <xf numFmtId="165" fontId="18" fillId="4" borderId="9" xfId="0" applyNumberFormat="1" applyFont="1" applyFill="1" applyBorder="1"/>
    <xf numFmtId="165" fontId="18" fillId="4" borderId="7" xfId="0" applyNumberFormat="1" applyFont="1" applyFill="1" applyBorder="1" applyAlignment="1">
      <alignment horizontal="center"/>
    </xf>
    <xf numFmtId="165" fontId="18" fillId="4" borderId="7" xfId="0" applyNumberFormat="1" applyFont="1" applyFill="1" applyBorder="1"/>
    <xf numFmtId="1" fontId="18" fillId="4" borderId="9" xfId="0" applyNumberFormat="1" applyFont="1" applyFill="1" applyBorder="1" applyAlignment="1">
      <alignment horizontal="center"/>
    </xf>
    <xf numFmtId="164" fontId="18" fillId="4" borderId="14" xfId="0" applyNumberFormat="1" applyFont="1" applyFill="1" applyBorder="1" applyAlignment="1">
      <alignment horizontal="center"/>
    </xf>
    <xf numFmtId="164" fontId="18" fillId="4" borderId="13" xfId="0" applyNumberFormat="1" applyFont="1" applyFill="1" applyBorder="1" applyAlignment="1">
      <alignment horizontal="center"/>
    </xf>
    <xf numFmtId="0" fontId="18" fillId="4" borderId="0" xfId="0" applyFont="1" applyFill="1" applyAlignment="1" applyProtection="1">
      <alignment horizontal="center"/>
    </xf>
    <xf numFmtId="0" fontId="18" fillId="4" borderId="0" xfId="0" applyFont="1" applyFill="1" applyAlignment="1">
      <alignment horizontal="center"/>
    </xf>
    <xf numFmtId="1" fontId="18" fillId="4" borderId="0" xfId="0" applyNumberFormat="1" applyFont="1" applyFill="1" applyAlignment="1">
      <alignment horizontal="center"/>
    </xf>
    <xf numFmtId="0" fontId="4" fillId="10" borderId="28" xfId="0" applyFont="1" applyFill="1" applyBorder="1" applyAlignment="1">
      <alignment horizontal="center" vertical="top"/>
    </xf>
    <xf numFmtId="0" fontId="4" fillId="10" borderId="38" xfId="0" applyFont="1" applyFill="1" applyBorder="1" applyAlignment="1">
      <alignment vertical="top"/>
    </xf>
    <xf numFmtId="0" fontId="4" fillId="10" borderId="49" xfId="0" applyFont="1" applyFill="1" applyBorder="1" applyAlignment="1">
      <alignment horizontal="center" vertical="top"/>
    </xf>
    <xf numFmtId="0" fontId="4" fillId="10" borderId="50" xfId="0" applyFont="1" applyFill="1" applyBorder="1" applyAlignment="1">
      <alignment vertical="top"/>
    </xf>
    <xf numFmtId="0" fontId="4" fillId="10" borderId="51" xfId="0" applyFont="1" applyFill="1" applyBorder="1" applyAlignment="1">
      <alignment horizontal="center" vertical="top"/>
    </xf>
    <xf numFmtId="0" fontId="4" fillId="10" borderId="2" xfId="0" applyFont="1" applyFill="1" applyBorder="1" applyAlignment="1">
      <alignment vertical="top"/>
    </xf>
    <xf numFmtId="0" fontId="17" fillId="5" borderId="28" xfId="0" applyFont="1" applyFill="1" applyBorder="1" applyAlignment="1">
      <alignment horizontal="center" vertical="top"/>
    </xf>
    <xf numFmtId="0" fontId="17" fillId="5" borderId="49" xfId="0" applyFont="1" applyFill="1" applyBorder="1" applyAlignment="1">
      <alignment horizontal="center" vertical="top"/>
    </xf>
    <xf numFmtId="0" fontId="17" fillId="5" borderId="52" xfId="0" applyFont="1" applyFill="1" applyBorder="1" applyAlignment="1">
      <alignment horizontal="center" vertical="top"/>
    </xf>
    <xf numFmtId="0" fontId="11" fillId="5" borderId="17" xfId="0" applyFont="1" applyFill="1" applyBorder="1"/>
    <xf numFmtId="0" fontId="14" fillId="5" borderId="6" xfId="0" applyFont="1" applyFill="1" applyBorder="1"/>
    <xf numFmtId="0" fontId="14" fillId="5" borderId="6" xfId="0" applyFont="1" applyFill="1" applyBorder="1" applyAlignment="1">
      <alignment horizontal="center"/>
    </xf>
    <xf numFmtId="14" fontId="5" fillId="5" borderId="4" xfId="0" applyNumberFormat="1" applyFont="1" applyFill="1" applyBorder="1"/>
    <xf numFmtId="0" fontId="5" fillId="5" borderId="22" xfId="0" applyFont="1" applyFill="1" applyBorder="1" applyAlignment="1">
      <alignment horizontal="center"/>
    </xf>
    <xf numFmtId="0" fontId="5" fillId="5" borderId="1" xfId="0" applyFont="1" applyFill="1" applyBorder="1" applyAlignment="1">
      <alignment horizontal="left"/>
    </xf>
    <xf numFmtId="0" fontId="5" fillId="5" borderId="1" xfId="0" applyFont="1" applyFill="1" applyBorder="1" applyAlignment="1">
      <alignment horizontal="center"/>
    </xf>
    <xf numFmtId="0" fontId="5" fillId="5" borderId="1" xfId="0" applyFont="1" applyFill="1" applyBorder="1"/>
    <xf numFmtId="0" fontId="5" fillId="5" borderId="16" xfId="0" applyFont="1" applyFill="1" applyBorder="1"/>
    <xf numFmtId="0" fontId="5" fillId="5" borderId="22" xfId="0" applyFont="1" applyFill="1" applyBorder="1" applyAlignment="1">
      <alignment horizontal="right"/>
    </xf>
    <xf numFmtId="0" fontId="5" fillId="5" borderId="1" xfId="0" applyFont="1" applyFill="1" applyBorder="1" applyAlignment="1">
      <alignment horizontal="right"/>
    </xf>
    <xf numFmtId="0" fontId="14" fillId="5" borderId="7" xfId="0" applyFont="1" applyFill="1" applyBorder="1" applyAlignment="1">
      <alignment horizontal="center"/>
    </xf>
    <xf numFmtId="0" fontId="5" fillId="5" borderId="7" xfId="0" applyFont="1" applyFill="1" applyBorder="1" applyAlignment="1">
      <alignment horizontal="center"/>
    </xf>
    <xf numFmtId="0" fontId="16" fillId="0" borderId="0" xfId="0" applyFont="1" applyBorder="1" applyAlignment="1">
      <alignment horizontal="center"/>
    </xf>
    <xf numFmtId="1" fontId="16" fillId="0" borderId="0" xfId="0" applyNumberFormat="1" applyFont="1" applyFill="1" applyBorder="1" applyAlignment="1" applyProtection="1">
      <alignment horizontal="center"/>
    </xf>
    <xf numFmtId="164" fontId="14" fillId="0" borderId="0" xfId="0" applyNumberFormat="1" applyFont="1" applyBorder="1"/>
    <xf numFmtId="0" fontId="4" fillId="8" borderId="4" xfId="0" applyFont="1" applyFill="1" applyBorder="1"/>
    <xf numFmtId="0" fontId="4" fillId="8" borderId="0" xfId="0" applyFont="1" applyFill="1" applyBorder="1" applyAlignment="1">
      <alignment horizontal="center"/>
    </xf>
    <xf numFmtId="0" fontId="0" fillId="8" borderId="0" xfId="0" applyFill="1" applyBorder="1" applyAlignment="1">
      <alignment horizontal="right"/>
    </xf>
    <xf numFmtId="0" fontId="4" fillId="8" borderId="6" xfId="0" applyFont="1" applyFill="1" applyBorder="1"/>
    <xf numFmtId="164" fontId="4" fillId="8" borderId="6" xfId="0" applyNumberFormat="1" applyFont="1" applyFill="1" applyBorder="1"/>
    <xf numFmtId="0" fontId="0" fillId="8" borderId="0" xfId="0" applyFill="1" applyBorder="1" applyAlignment="1">
      <alignment horizontal="center"/>
    </xf>
    <xf numFmtId="0" fontId="0" fillId="8" borderId="0" xfId="0" applyFill="1" applyBorder="1" applyAlignment="1" applyProtection="1">
      <alignment horizontal="center"/>
    </xf>
    <xf numFmtId="0" fontId="4" fillId="7" borderId="8" xfId="0" applyFont="1" applyFill="1" applyBorder="1" applyAlignment="1">
      <alignment horizontal="center"/>
    </xf>
    <xf numFmtId="0" fontId="35" fillId="0" borderId="0" xfId="0" applyFont="1"/>
    <xf numFmtId="0" fontId="20" fillId="3" borderId="4" xfId="0" applyFont="1" applyFill="1" applyBorder="1" applyAlignment="1" applyProtection="1">
      <alignment horizontal="right"/>
    </xf>
    <xf numFmtId="0" fontId="20" fillId="3" borderId="16" xfId="0" applyFont="1" applyFill="1" applyBorder="1" applyAlignment="1" applyProtection="1">
      <alignment horizontal="right"/>
    </xf>
    <xf numFmtId="0" fontId="20" fillId="3" borderId="14" xfId="0" applyFont="1" applyFill="1" applyBorder="1" applyAlignment="1">
      <alignment horizontal="center"/>
    </xf>
    <xf numFmtId="0" fontId="20" fillId="3" borderId="39" xfId="0" applyFont="1" applyFill="1" applyBorder="1" applyAlignment="1">
      <alignment horizontal="center"/>
    </xf>
    <xf numFmtId="0" fontId="20" fillId="8" borderId="18" xfId="0" applyFont="1" applyFill="1" applyBorder="1" applyAlignment="1" applyProtection="1">
      <alignment horizontal="center"/>
    </xf>
    <xf numFmtId="0" fontId="20" fillId="8" borderId="0" xfId="0" applyFont="1" applyFill="1" applyBorder="1" applyAlignment="1" applyProtection="1">
      <alignment horizontal="center"/>
    </xf>
    <xf numFmtId="0" fontId="0" fillId="3" borderId="22" xfId="0" applyFill="1" applyBorder="1" applyAlignment="1">
      <alignment horizontal="center"/>
    </xf>
    <xf numFmtId="1" fontId="0" fillId="8" borderId="7" xfId="0" applyNumberFormat="1" applyFill="1" applyBorder="1" applyAlignment="1">
      <alignment horizontal="center"/>
    </xf>
    <xf numFmtId="9" fontId="0" fillId="8" borderId="35" xfId="2" applyFont="1" applyFill="1" applyBorder="1" applyAlignment="1">
      <alignment horizontal="center"/>
    </xf>
    <xf numFmtId="0" fontId="18" fillId="0" borderId="0" xfId="0" applyFont="1" applyFill="1" applyAlignment="1" applyProtection="1">
      <alignment horizontal="center"/>
    </xf>
    <xf numFmtId="0" fontId="18" fillId="0" borderId="0" xfId="0" applyFont="1" applyFill="1" applyAlignment="1">
      <alignment horizontal="center"/>
    </xf>
    <xf numFmtId="1" fontId="18" fillId="0" borderId="0" xfId="0" applyNumberFormat="1" applyFont="1" applyFill="1" applyAlignment="1">
      <alignment horizontal="center"/>
    </xf>
    <xf numFmtId="0" fontId="1" fillId="0" borderId="0" xfId="0" applyFont="1" applyFill="1"/>
    <xf numFmtId="0" fontId="37" fillId="0" borderId="0" xfId="0" applyFont="1" applyFill="1"/>
    <xf numFmtId="0" fontId="37" fillId="0" borderId="9" xfId="0" applyFont="1" applyFill="1" applyBorder="1" applyAlignment="1">
      <alignment horizontal="left"/>
    </xf>
    <xf numFmtId="0" fontId="37" fillId="0" borderId="7" xfId="0" applyFont="1" applyFill="1" applyBorder="1" applyAlignment="1" applyProtection="1">
      <alignment horizontal="center"/>
      <protection locked="0"/>
    </xf>
    <xf numFmtId="0" fontId="37" fillId="0" borderId="0" xfId="0" applyFont="1" applyFill="1" applyAlignment="1">
      <alignment horizontal="center"/>
    </xf>
    <xf numFmtId="165" fontId="37" fillId="0" borderId="0" xfId="0" applyNumberFormat="1" applyFont="1" applyFill="1"/>
    <xf numFmtId="0" fontId="37" fillId="0" borderId="9" xfId="0" applyFont="1" applyFill="1" applyBorder="1"/>
    <xf numFmtId="14" fontId="37" fillId="0" borderId="0" xfId="0" applyNumberFormat="1" applyFont="1" applyFill="1" applyBorder="1" applyAlignment="1"/>
    <xf numFmtId="164" fontId="37" fillId="0" borderId="0" xfId="0" applyNumberFormat="1" applyFont="1" applyFill="1"/>
    <xf numFmtId="1" fontId="0" fillId="0" borderId="18" xfId="0" applyNumberFormat="1" applyBorder="1" applyAlignment="1">
      <alignment horizontal="center"/>
    </xf>
    <xf numFmtId="165" fontId="0" fillId="0" borderId="18" xfId="0" applyNumberFormat="1" applyBorder="1" applyAlignment="1">
      <alignment horizontal="center"/>
    </xf>
    <xf numFmtId="164" fontId="0" fillId="0" borderId="18" xfId="0" applyNumberFormat="1" applyBorder="1" applyAlignment="1">
      <alignment horizontal="center"/>
    </xf>
    <xf numFmtId="164" fontId="0" fillId="0" borderId="11" xfId="0" applyNumberFormat="1" applyBorder="1" applyAlignment="1">
      <alignment horizontal="center"/>
    </xf>
    <xf numFmtId="1" fontId="0" fillId="0" borderId="11" xfId="0" applyNumberFormat="1" applyBorder="1" applyAlignment="1">
      <alignment horizontal="center"/>
    </xf>
    <xf numFmtId="2" fontId="0" fillId="0" borderId="18" xfId="0" applyNumberFormat="1" applyBorder="1" applyAlignment="1">
      <alignment horizontal="center"/>
    </xf>
    <xf numFmtId="2" fontId="0" fillId="0" borderId="11" xfId="0" applyNumberFormat="1" applyBorder="1" applyAlignment="1">
      <alignment horizontal="center"/>
    </xf>
    <xf numFmtId="1" fontId="0" fillId="0" borderId="22" xfId="0" applyNumberFormat="1" applyBorder="1" applyAlignment="1">
      <alignment horizontal="center"/>
    </xf>
    <xf numFmtId="0" fontId="0" fillId="0" borderId="22" xfId="0" applyBorder="1" applyAlignment="1">
      <alignment horizontal="center"/>
    </xf>
    <xf numFmtId="164" fontId="0" fillId="0" borderId="22" xfId="0" applyNumberFormat="1" applyBorder="1" applyAlignment="1">
      <alignment horizontal="center"/>
    </xf>
    <xf numFmtId="164" fontId="0" fillId="0" borderId="16" xfId="0" applyNumberFormat="1" applyBorder="1" applyAlignment="1">
      <alignment horizontal="center"/>
    </xf>
    <xf numFmtId="165" fontId="0" fillId="0" borderId="22" xfId="0" applyNumberFormat="1" applyBorder="1" applyAlignment="1">
      <alignment horizontal="center"/>
    </xf>
    <xf numFmtId="1" fontId="0" fillId="0" borderId="0" xfId="0" applyNumberFormat="1"/>
    <xf numFmtId="1" fontId="0" fillId="0" borderId="0" xfId="0" applyNumberFormat="1" applyAlignment="1">
      <alignment horizontal="center"/>
    </xf>
    <xf numFmtId="0" fontId="35" fillId="0" borderId="0" xfId="0" applyFont="1" applyFill="1"/>
    <xf numFmtId="0" fontId="34" fillId="0" borderId="0" xfId="0" applyFont="1" applyFill="1"/>
    <xf numFmtId="0" fontId="0" fillId="0" borderId="18" xfId="0" applyBorder="1"/>
    <xf numFmtId="0" fontId="4" fillId="11" borderId="47" xfId="0" applyFont="1" applyFill="1" applyBorder="1"/>
    <xf numFmtId="0" fontId="4" fillId="11" borderId="48" xfId="0" applyFont="1" applyFill="1" applyBorder="1"/>
    <xf numFmtId="0" fontId="0" fillId="0" borderId="4" xfId="0" applyBorder="1"/>
    <xf numFmtId="9" fontId="0" fillId="0" borderId="17" xfId="0" applyNumberFormat="1" applyBorder="1" applyAlignment="1">
      <alignment horizontal="center"/>
    </xf>
    <xf numFmtId="9" fontId="0" fillId="0" borderId="18" xfId="0" applyNumberFormat="1" applyBorder="1" applyAlignment="1">
      <alignment horizontal="center"/>
    </xf>
    <xf numFmtId="9" fontId="0" fillId="0" borderId="22" xfId="0" applyNumberFormat="1" applyBorder="1" applyAlignment="1">
      <alignment horizontal="center"/>
    </xf>
    <xf numFmtId="0" fontId="0" fillId="3" borderId="37" xfId="0" applyFill="1" applyBorder="1"/>
    <xf numFmtId="0" fontId="0" fillId="3" borderId="53" xfId="0" applyFill="1" applyBorder="1"/>
    <xf numFmtId="0" fontId="16" fillId="10" borderId="38" xfId="0" applyFont="1" applyFill="1" applyBorder="1" applyAlignment="1">
      <alignment vertical="top"/>
    </xf>
    <xf numFmtId="9" fontId="1" fillId="8" borderId="35" xfId="2" applyFill="1" applyBorder="1" applyAlignment="1">
      <alignment horizontal="center"/>
    </xf>
    <xf numFmtId="0" fontId="0" fillId="5" borderId="26" xfId="0" applyFill="1" applyBorder="1" applyAlignment="1" applyProtection="1">
      <alignment horizontal="center"/>
    </xf>
    <xf numFmtId="0" fontId="4" fillId="5" borderId="8" xfId="0" applyFont="1" applyFill="1" applyBorder="1" applyAlignment="1">
      <alignment horizontal="center"/>
    </xf>
    <xf numFmtId="0" fontId="0" fillId="5" borderId="0" xfId="0" applyFill="1"/>
    <xf numFmtId="1" fontId="0" fillId="5" borderId="0" xfId="0" applyNumberFormat="1" applyFill="1"/>
    <xf numFmtId="164" fontId="0" fillId="5" borderId="0" xfId="0" applyNumberFormat="1" applyFill="1"/>
    <xf numFmtId="0" fontId="40" fillId="0" borderId="0" xfId="0" applyFont="1" applyBorder="1"/>
    <xf numFmtId="0" fontId="0" fillId="8" borderId="0" xfId="0" applyFill="1"/>
    <xf numFmtId="0" fontId="0" fillId="4" borderId="9" xfId="0" applyFill="1" applyBorder="1" applyAlignment="1" applyProtection="1">
      <alignment horizontal="center"/>
    </xf>
    <xf numFmtId="0" fontId="34" fillId="11" borderId="0" xfId="0" applyFont="1" applyFill="1" applyProtection="1">
      <protection locked="0"/>
    </xf>
    <xf numFmtId="0" fontId="2" fillId="0" borderId="0" xfId="0" applyFont="1" applyBorder="1"/>
    <xf numFmtId="0" fontId="0" fillId="0" borderId="6" xfId="0" applyBorder="1"/>
    <xf numFmtId="0" fontId="0" fillId="12" borderId="0" xfId="0" applyFill="1" applyBorder="1"/>
    <xf numFmtId="0" fontId="5" fillId="0" borderId="0" xfId="0" applyFont="1" applyFill="1" applyBorder="1"/>
    <xf numFmtId="0" fontId="44" fillId="0" borderId="0" xfId="0" applyFont="1"/>
    <xf numFmtId="0" fontId="4" fillId="8" borderId="0" xfId="0" applyFont="1" applyFill="1"/>
    <xf numFmtId="0" fontId="4" fillId="7" borderId="10" xfId="0" applyFont="1" applyFill="1" applyBorder="1"/>
    <xf numFmtId="0" fontId="4" fillId="7" borderId="27" xfId="0" applyFont="1" applyFill="1" applyBorder="1"/>
    <xf numFmtId="0" fontId="5" fillId="3" borderId="54" xfId="0" applyFont="1" applyFill="1" applyBorder="1"/>
    <xf numFmtId="0" fontId="5" fillId="13" borderId="55" xfId="0" applyFont="1" applyFill="1" applyBorder="1"/>
    <xf numFmtId="0" fontId="5" fillId="13" borderId="54" xfId="0" applyFont="1" applyFill="1" applyBorder="1"/>
    <xf numFmtId="0" fontId="5" fillId="13" borderId="56" xfId="0" applyFont="1" applyFill="1" applyBorder="1"/>
    <xf numFmtId="0" fontId="14" fillId="4" borderId="7" xfId="0" applyFont="1" applyFill="1" applyBorder="1" applyAlignment="1">
      <alignment horizontal="center"/>
    </xf>
    <xf numFmtId="0" fontId="5" fillId="4" borderId="7" xfId="0" applyFont="1" applyFill="1" applyBorder="1" applyAlignment="1">
      <alignment horizontal="center"/>
    </xf>
    <xf numFmtId="0" fontId="22" fillId="4" borderId="0" xfId="0" applyFont="1" applyFill="1" applyBorder="1" applyAlignment="1">
      <alignment horizontal="center"/>
    </xf>
    <xf numFmtId="14" fontId="5" fillId="4" borderId="7" xfId="0" applyNumberFormat="1" applyFont="1" applyFill="1" applyBorder="1" applyAlignment="1">
      <alignment horizontal="center"/>
    </xf>
    <xf numFmtId="0" fontId="7" fillId="0" borderId="0" xfId="0" applyFont="1" applyFill="1" applyBorder="1" applyAlignment="1"/>
    <xf numFmtId="0" fontId="0" fillId="3" borderId="7" xfId="0" applyFill="1" applyBorder="1"/>
    <xf numFmtId="0" fontId="0" fillId="5" borderId="0" xfId="0" applyFill="1" applyAlignment="1">
      <alignment horizontal="center"/>
    </xf>
    <xf numFmtId="166" fontId="0" fillId="3" borderId="0" xfId="0" applyNumberFormat="1" applyFill="1" applyAlignment="1" applyProtection="1">
      <alignment horizontal="center"/>
    </xf>
    <xf numFmtId="166" fontId="0" fillId="0" borderId="0" xfId="2" applyNumberFormat="1" applyFont="1"/>
    <xf numFmtId="166" fontId="0" fillId="0" borderId="0" xfId="2" applyNumberFormat="1" applyFont="1" applyAlignment="1">
      <alignment horizontal="center"/>
    </xf>
    <xf numFmtId="0" fontId="0" fillId="3" borderId="7" xfId="0" applyFill="1" applyBorder="1" applyProtection="1">
      <protection locked="0"/>
    </xf>
    <xf numFmtId="0" fontId="37" fillId="11" borderId="7" xfId="0" applyFont="1" applyFill="1" applyBorder="1" applyAlignment="1" applyProtection="1">
      <alignment horizontal="center"/>
      <protection locked="0"/>
    </xf>
    <xf numFmtId="0" fontId="37" fillId="11" borderId="26" xfId="0" applyFont="1" applyFill="1" applyBorder="1" applyAlignment="1" applyProtection="1">
      <alignment horizontal="center"/>
      <protection locked="0"/>
    </xf>
    <xf numFmtId="1" fontId="18" fillId="11" borderId="26" xfId="0" applyNumberFormat="1" applyFont="1" applyFill="1" applyBorder="1" applyAlignment="1">
      <alignment horizontal="center"/>
    </xf>
    <xf numFmtId="165" fontId="35" fillId="0" borderId="0" xfId="0" applyNumberFormat="1" applyFont="1" applyFill="1"/>
    <xf numFmtId="0" fontId="37" fillId="0" borderId="0" xfId="0" applyFont="1" applyFill="1" applyBorder="1"/>
    <xf numFmtId="0" fontId="45" fillId="14" borderId="17" xfId="0" applyFont="1" applyFill="1" applyBorder="1"/>
    <xf numFmtId="0" fontId="44" fillId="15" borderId="17" xfId="0" applyFont="1" applyFill="1" applyBorder="1"/>
    <xf numFmtId="0" fontId="44" fillId="12" borderId="17" xfId="0" applyFont="1" applyFill="1" applyBorder="1" applyAlignment="1">
      <alignment horizontal="left"/>
    </xf>
    <xf numFmtId="0" fontId="44" fillId="3" borderId="17" xfId="0" applyFont="1" applyFill="1" applyBorder="1" applyAlignment="1">
      <alignment horizontal="left"/>
    </xf>
    <xf numFmtId="0" fontId="0" fillId="3" borderId="4" xfId="0" applyFill="1" applyBorder="1"/>
    <xf numFmtId="2" fontId="0" fillId="0" borderId="0" xfId="0" applyNumberFormat="1" applyBorder="1" applyAlignment="1">
      <alignment horizontal="center"/>
    </xf>
    <xf numFmtId="164" fontId="0" fillId="0" borderId="0" xfId="0" applyNumberFormat="1" applyBorder="1" applyAlignment="1">
      <alignment horizontal="center"/>
    </xf>
    <xf numFmtId="1" fontId="0" fillId="0" borderId="1" xfId="0" applyNumberFormat="1" applyBorder="1" applyAlignment="1">
      <alignment horizontal="center"/>
    </xf>
    <xf numFmtId="1" fontId="0" fillId="0" borderId="0" xfId="0" applyNumberFormat="1" applyBorder="1" applyAlignment="1">
      <alignment horizontal="center"/>
    </xf>
    <xf numFmtId="0" fontId="12" fillId="0" borderId="0" xfId="0" applyFont="1"/>
    <xf numFmtId="165" fontId="12" fillId="0" borderId="0" xfId="0" applyNumberFormat="1" applyFont="1" applyFill="1"/>
    <xf numFmtId="165" fontId="0" fillId="3" borderId="50" xfId="0" applyNumberFormat="1" applyFill="1" applyBorder="1" applyAlignment="1">
      <alignment horizontal="center"/>
    </xf>
    <xf numFmtId="165" fontId="0" fillId="8" borderId="50" xfId="0" applyNumberFormat="1" applyFill="1" applyBorder="1" applyAlignment="1">
      <alignment horizontal="center"/>
    </xf>
    <xf numFmtId="0" fontId="12" fillId="0" borderId="18" xfId="0" applyFont="1" applyBorder="1"/>
    <xf numFmtId="0" fontId="12" fillId="0" borderId="0" xfId="0" applyFont="1" applyBorder="1"/>
    <xf numFmtId="0" fontId="12" fillId="0" borderId="24" xfId="0" applyFont="1" applyBorder="1"/>
    <xf numFmtId="0" fontId="12" fillId="0" borderId="3" xfId="0" applyFont="1" applyBorder="1"/>
    <xf numFmtId="0" fontId="11" fillId="0" borderId="0"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center"/>
    </xf>
    <xf numFmtId="0" fontId="0" fillId="3" borderId="48" xfId="0" applyFill="1" applyBorder="1" applyAlignment="1">
      <alignment horizontal="center"/>
    </xf>
    <xf numFmtId="0" fontId="0" fillId="3" borderId="53" xfId="0" applyFill="1" applyBorder="1" applyAlignment="1">
      <alignment horizontal="center"/>
    </xf>
    <xf numFmtId="0" fontId="0" fillId="11" borderId="9" xfId="0" applyFill="1" applyBorder="1" applyProtection="1"/>
    <xf numFmtId="0" fontId="0" fillId="11" borderId="7" xfId="0" applyFill="1" applyBorder="1" applyAlignment="1" applyProtection="1">
      <alignment horizontal="center"/>
      <protection locked="0"/>
    </xf>
    <xf numFmtId="0" fontId="0" fillId="11" borderId="50" xfId="0" applyFill="1" applyBorder="1" applyAlignment="1" applyProtection="1">
      <alignment horizontal="center"/>
      <protection locked="0"/>
    </xf>
    <xf numFmtId="0" fontId="0" fillId="11" borderId="9" xfId="0" applyFill="1" applyBorder="1" applyAlignment="1">
      <alignment horizontal="left"/>
    </xf>
    <xf numFmtId="0" fontId="0" fillId="11" borderId="7" xfId="0" applyFill="1" applyBorder="1"/>
    <xf numFmtId="165" fontId="0" fillId="11" borderId="7" xfId="0" applyNumberFormat="1" applyFill="1" applyBorder="1" applyAlignment="1" applyProtection="1">
      <alignment horizontal="center"/>
      <protection locked="0"/>
    </xf>
    <xf numFmtId="1" fontId="0" fillId="11" borderId="7" xfId="0" applyNumberFormat="1" applyFill="1" applyBorder="1" applyAlignment="1" applyProtection="1">
      <alignment horizontal="center"/>
      <protection locked="0"/>
    </xf>
    <xf numFmtId="1" fontId="0" fillId="11" borderId="50" xfId="0" applyNumberFormat="1" applyFill="1" applyBorder="1" applyAlignment="1" applyProtection="1">
      <alignment horizontal="center"/>
      <protection locked="0"/>
    </xf>
    <xf numFmtId="1" fontId="0" fillId="11" borderId="9" xfId="0" applyNumberFormat="1" applyFill="1" applyBorder="1" applyAlignment="1" applyProtection="1">
      <alignment horizontal="center"/>
      <protection locked="0"/>
    </xf>
    <xf numFmtId="165" fontId="37" fillId="11" borderId="7" xfId="0" applyNumberFormat="1" applyFont="1" applyFill="1" applyBorder="1" applyAlignment="1" applyProtection="1">
      <alignment horizontal="center"/>
      <protection locked="0"/>
    </xf>
    <xf numFmtId="1" fontId="37" fillId="11" borderId="7" xfId="0" applyNumberFormat="1" applyFont="1" applyFill="1" applyBorder="1" applyAlignment="1" applyProtection="1">
      <alignment horizontal="center"/>
      <protection locked="0"/>
    </xf>
    <xf numFmtId="0" fontId="37" fillId="11" borderId="26" xfId="0" applyFont="1" applyFill="1" applyBorder="1" applyAlignment="1">
      <alignment horizontal="left"/>
    </xf>
    <xf numFmtId="165" fontId="37" fillId="11" borderId="26" xfId="0" applyNumberFormat="1" applyFont="1" applyFill="1" applyBorder="1" applyAlignment="1" applyProtection="1">
      <alignment horizontal="center"/>
      <protection locked="0"/>
    </xf>
    <xf numFmtId="1" fontId="37" fillId="11" borderId="26" xfId="0" applyNumberFormat="1" applyFont="1" applyFill="1" applyBorder="1" applyAlignment="1" applyProtection="1">
      <alignment horizontal="center"/>
      <protection locked="0"/>
    </xf>
    <xf numFmtId="0" fontId="1" fillId="13" borderId="9" xfId="0" applyFont="1" applyFill="1" applyBorder="1" applyProtection="1"/>
    <xf numFmtId="0" fontId="1" fillId="13" borderId="9" xfId="0" applyFont="1" applyFill="1" applyBorder="1" applyAlignment="1" applyProtection="1">
      <alignment horizontal="center"/>
      <protection locked="0"/>
    </xf>
    <xf numFmtId="0" fontId="1" fillId="13" borderId="25" xfId="0" applyFont="1" applyFill="1" applyBorder="1" applyAlignment="1" applyProtection="1">
      <alignment horizontal="center"/>
      <protection locked="0"/>
    </xf>
    <xf numFmtId="0" fontId="1" fillId="13" borderId="0" xfId="0" applyFont="1" applyFill="1"/>
    <xf numFmtId="0" fontId="1" fillId="13" borderId="19" xfId="0" applyFont="1" applyFill="1" applyBorder="1" applyProtection="1"/>
    <xf numFmtId="0" fontId="1" fillId="13" borderId="15" xfId="0" applyFont="1" applyFill="1" applyBorder="1" applyAlignment="1" applyProtection="1">
      <alignment horizontal="center"/>
      <protection locked="0"/>
    </xf>
    <xf numFmtId="0" fontId="1" fillId="13" borderId="2" xfId="0" applyFont="1" applyFill="1" applyBorder="1" applyAlignment="1" applyProtection="1">
      <alignment horizontal="center"/>
      <protection locked="0"/>
    </xf>
    <xf numFmtId="0" fontId="1" fillId="13" borderId="57" xfId="0" applyFont="1" applyFill="1" applyBorder="1" applyProtection="1"/>
    <xf numFmtId="0" fontId="1" fillId="13" borderId="57" xfId="0" applyFont="1" applyFill="1" applyBorder="1" applyAlignment="1" applyProtection="1">
      <alignment horizontal="center"/>
      <protection locked="0"/>
    </xf>
    <xf numFmtId="0" fontId="1" fillId="13" borderId="58" xfId="0" applyFont="1" applyFill="1" applyBorder="1" applyAlignment="1" applyProtection="1">
      <alignment horizontal="center"/>
      <protection locked="0"/>
    </xf>
    <xf numFmtId="0" fontId="1" fillId="13" borderId="54" xfId="0" applyFont="1" applyFill="1" applyBorder="1"/>
    <xf numFmtId="0" fontId="1" fillId="13" borderId="0" xfId="0" applyFont="1" applyFill="1" applyAlignment="1">
      <alignment horizontal="center"/>
    </xf>
    <xf numFmtId="0" fontId="1" fillId="13" borderId="22" xfId="0" applyFont="1" applyFill="1" applyBorder="1"/>
    <xf numFmtId="0" fontId="1" fillId="13" borderId="1" xfId="0" applyFont="1" applyFill="1" applyBorder="1"/>
    <xf numFmtId="0" fontId="1" fillId="13" borderId="59" xfId="0" applyFont="1" applyFill="1" applyBorder="1" applyAlignment="1" applyProtection="1">
      <alignment horizontal="center"/>
      <protection locked="0"/>
    </xf>
    <xf numFmtId="0" fontId="1" fillId="13" borderId="16" xfId="0" applyFont="1" applyFill="1" applyBorder="1"/>
    <xf numFmtId="0" fontId="1" fillId="13" borderId="16" xfId="0" applyFont="1" applyFill="1" applyBorder="1" applyProtection="1">
      <protection locked="0"/>
    </xf>
    <xf numFmtId="0" fontId="1" fillId="13" borderId="12" xfId="0" applyFont="1" applyFill="1" applyBorder="1"/>
    <xf numFmtId="164" fontId="1" fillId="13" borderId="0" xfId="0" applyNumberFormat="1" applyFont="1" applyFill="1"/>
    <xf numFmtId="0" fontId="37" fillId="13" borderId="9" xfId="0" applyFont="1" applyFill="1" applyBorder="1" applyAlignment="1">
      <alignment horizontal="left"/>
    </xf>
    <xf numFmtId="1" fontId="18" fillId="13" borderId="9" xfId="0" applyNumberFormat="1" applyFont="1" applyFill="1" applyBorder="1" applyAlignment="1">
      <alignment horizontal="center"/>
    </xf>
    <xf numFmtId="0" fontId="37" fillId="13" borderId="9" xfId="0" applyFont="1" applyFill="1" applyBorder="1" applyAlignment="1" applyProtection="1">
      <alignment horizontal="center"/>
      <protection locked="0"/>
    </xf>
    <xf numFmtId="165" fontId="37" fillId="13" borderId="9" xfId="0" applyNumberFormat="1" applyFont="1" applyFill="1" applyBorder="1" applyAlignment="1" applyProtection="1">
      <alignment horizontal="center"/>
      <protection locked="0"/>
    </xf>
    <xf numFmtId="1" fontId="37" fillId="13" borderId="9" xfId="0" applyNumberFormat="1" applyFont="1" applyFill="1" applyBorder="1" applyAlignment="1" applyProtection="1">
      <alignment horizontal="center"/>
      <protection locked="0"/>
    </xf>
    <xf numFmtId="1" fontId="37" fillId="13" borderId="25" xfId="0" applyNumberFormat="1" applyFont="1" applyFill="1" applyBorder="1" applyAlignment="1" applyProtection="1">
      <alignment horizontal="center"/>
      <protection locked="0"/>
    </xf>
    <xf numFmtId="0" fontId="37" fillId="13" borderId="7" xfId="0" applyFont="1" applyFill="1" applyBorder="1"/>
    <xf numFmtId="0" fontId="37" fillId="13" borderId="7" xfId="0" applyFont="1" applyFill="1" applyBorder="1" applyAlignment="1" applyProtection="1">
      <alignment horizontal="center"/>
      <protection locked="0"/>
    </xf>
    <xf numFmtId="165" fontId="37" fillId="13" borderId="7" xfId="0" applyNumberFormat="1" applyFont="1" applyFill="1" applyBorder="1" applyAlignment="1" applyProtection="1">
      <alignment horizontal="center"/>
      <protection locked="0"/>
    </xf>
    <xf numFmtId="1" fontId="37" fillId="13" borderId="7" xfId="0" applyNumberFormat="1" applyFont="1" applyFill="1" applyBorder="1" applyAlignment="1" applyProtection="1">
      <alignment horizontal="center"/>
      <protection locked="0"/>
    </xf>
    <xf numFmtId="1" fontId="37" fillId="13" borderId="50" xfId="0" applyNumberFormat="1" applyFont="1" applyFill="1" applyBorder="1" applyAlignment="1" applyProtection="1">
      <alignment horizontal="center"/>
      <protection locked="0"/>
    </xf>
    <xf numFmtId="0" fontId="37" fillId="13" borderId="60" xfId="0" applyFont="1" applyFill="1" applyBorder="1" applyAlignment="1">
      <alignment horizontal="left"/>
    </xf>
    <xf numFmtId="1" fontId="18" fillId="13" borderId="60" xfId="0" applyNumberFormat="1" applyFont="1" applyFill="1" applyBorder="1" applyAlignment="1">
      <alignment horizontal="center"/>
    </xf>
    <xf numFmtId="0" fontId="37" fillId="13" borderId="57" xfId="0" applyFont="1" applyFill="1" applyBorder="1" applyAlignment="1" applyProtection="1">
      <alignment horizontal="center"/>
      <protection locked="0"/>
    </xf>
    <xf numFmtId="165" fontId="37" fillId="13" borderId="57" xfId="0" applyNumberFormat="1" applyFont="1" applyFill="1" applyBorder="1" applyAlignment="1" applyProtection="1">
      <alignment horizontal="center"/>
      <protection locked="0"/>
    </xf>
    <xf numFmtId="1" fontId="37" fillId="13" borderId="57" xfId="0" applyNumberFormat="1" applyFont="1" applyFill="1" applyBorder="1" applyAlignment="1" applyProtection="1">
      <alignment horizontal="center"/>
      <protection locked="0"/>
    </xf>
    <xf numFmtId="1" fontId="37" fillId="13" borderId="58" xfId="0" applyNumberFormat="1" applyFont="1" applyFill="1" applyBorder="1" applyAlignment="1" applyProtection="1">
      <alignment horizontal="center"/>
      <protection locked="0"/>
    </xf>
    <xf numFmtId="0" fontId="37" fillId="13" borderId="57" xfId="0" applyFont="1" applyFill="1" applyBorder="1"/>
    <xf numFmtId="0" fontId="37" fillId="13" borderId="9" xfId="0" applyFont="1" applyFill="1" applyBorder="1"/>
    <xf numFmtId="0" fontId="37" fillId="13" borderId="0" xfId="0" applyFont="1" applyFill="1" applyAlignment="1">
      <alignment horizontal="center"/>
    </xf>
    <xf numFmtId="0" fontId="37" fillId="13" borderId="0" xfId="0" applyFont="1" applyFill="1"/>
    <xf numFmtId="165" fontId="37" fillId="13" borderId="0" xfId="0" applyNumberFormat="1" applyFont="1" applyFill="1"/>
    <xf numFmtId="0" fontId="18" fillId="13" borderId="0" xfId="0" applyFont="1" applyFill="1" applyAlignment="1" applyProtection="1">
      <alignment horizontal="center"/>
    </xf>
    <xf numFmtId="0" fontId="18" fillId="13" borderId="0" xfId="0" applyFont="1" applyFill="1" applyAlignment="1">
      <alignment horizontal="center"/>
    </xf>
    <xf numFmtId="1" fontId="18" fillId="13" borderId="0" xfId="0" applyNumberFormat="1" applyFont="1" applyFill="1" applyAlignment="1">
      <alignment horizontal="center"/>
    </xf>
    <xf numFmtId="14" fontId="37" fillId="13" borderId="0" xfId="0" applyNumberFormat="1" applyFont="1" applyFill="1" applyBorder="1" applyAlignment="1"/>
    <xf numFmtId="0" fontId="0" fillId="13" borderId="9" xfId="0" applyFill="1" applyBorder="1" applyProtection="1"/>
    <xf numFmtId="0" fontId="0" fillId="13" borderId="9" xfId="0" applyFill="1" applyBorder="1" applyAlignment="1" applyProtection="1">
      <alignment horizontal="center"/>
      <protection locked="0"/>
    </xf>
    <xf numFmtId="0" fontId="0" fillId="13" borderId="7" xfId="0" applyFill="1" applyBorder="1" applyAlignment="1" applyProtection="1">
      <alignment horizontal="center"/>
      <protection locked="0"/>
    </xf>
    <xf numFmtId="0" fontId="0" fillId="13" borderId="50" xfId="0" applyFill="1" applyBorder="1" applyAlignment="1" applyProtection="1">
      <alignment horizontal="center"/>
      <protection locked="0"/>
    </xf>
    <xf numFmtId="0" fontId="0" fillId="13" borderId="9" xfId="0" applyFill="1" applyBorder="1" applyAlignment="1">
      <alignment horizontal="left"/>
    </xf>
    <xf numFmtId="0" fontId="0" fillId="13" borderId="9" xfId="0" applyFill="1" applyBorder="1"/>
    <xf numFmtId="0" fontId="0" fillId="13" borderId="7" xfId="0" applyFill="1" applyBorder="1"/>
    <xf numFmtId="1" fontId="0" fillId="13" borderId="9" xfId="0" applyNumberFormat="1" applyFill="1" applyBorder="1" applyAlignment="1" applyProtection="1">
      <alignment horizontal="center"/>
      <protection locked="0"/>
    </xf>
    <xf numFmtId="165" fontId="0" fillId="13" borderId="7" xfId="0" applyNumberFormat="1" applyFill="1" applyBorder="1" applyAlignment="1" applyProtection="1">
      <alignment horizontal="center"/>
      <protection locked="0"/>
    </xf>
    <xf numFmtId="1" fontId="0" fillId="13" borderId="7" xfId="0" applyNumberFormat="1" applyFill="1" applyBorder="1" applyAlignment="1" applyProtection="1">
      <alignment horizontal="center"/>
      <protection locked="0"/>
    </xf>
    <xf numFmtId="1" fontId="0" fillId="13" borderId="50" xfId="0" applyNumberFormat="1" applyFill="1" applyBorder="1" applyAlignment="1" applyProtection="1">
      <alignment horizontal="center"/>
      <protection locked="0"/>
    </xf>
    <xf numFmtId="0" fontId="0" fillId="13" borderId="7" xfId="0" applyFill="1" applyBorder="1" applyProtection="1">
      <protection locked="0"/>
    </xf>
    <xf numFmtId="165" fontId="0" fillId="0" borderId="11" xfId="0" applyNumberFormat="1" applyBorder="1"/>
    <xf numFmtId="165" fontId="0" fillId="0" borderId="16" xfId="0" applyNumberFormat="1" applyBorder="1"/>
    <xf numFmtId="165" fontId="0" fillId="0" borderId="12" xfId="0" applyNumberFormat="1" applyBorder="1"/>
    <xf numFmtId="165" fontId="0" fillId="0" borderId="10" xfId="0" applyNumberFormat="1" applyBorder="1"/>
    <xf numFmtId="0" fontId="46" fillId="0" borderId="18" xfId="0" applyFont="1" applyBorder="1"/>
    <xf numFmtId="0" fontId="46" fillId="0" borderId="22" xfId="0" applyFont="1" applyBorder="1"/>
    <xf numFmtId="0" fontId="0" fillId="3" borderId="61" xfId="0" applyFill="1" applyBorder="1" applyAlignment="1">
      <alignment horizontal="center"/>
    </xf>
    <xf numFmtId="164" fontId="0" fillId="3" borderId="19" xfId="0" applyNumberFormat="1" applyFill="1" applyBorder="1" applyAlignment="1">
      <alignment horizontal="center"/>
    </xf>
    <xf numFmtId="164" fontId="0" fillId="3" borderId="62" xfId="0" applyNumberFormat="1" applyFill="1" applyBorder="1" applyAlignment="1">
      <alignment horizontal="center"/>
    </xf>
    <xf numFmtId="0" fontId="0" fillId="13" borderId="25" xfId="0" applyFill="1" applyBorder="1" applyAlignment="1" applyProtection="1">
      <alignment horizontal="center"/>
      <protection locked="0"/>
    </xf>
    <xf numFmtId="0" fontId="0" fillId="11" borderId="28" xfId="0" applyFill="1" applyBorder="1" applyProtection="1"/>
    <xf numFmtId="0" fontId="0" fillId="11" borderId="29" xfId="0" applyFill="1" applyBorder="1" applyProtection="1"/>
    <xf numFmtId="0" fontId="0" fillId="11" borderId="29" xfId="0" applyFill="1" applyBorder="1" applyAlignment="1" applyProtection="1">
      <alignment horizontal="center"/>
      <protection locked="0"/>
    </xf>
    <xf numFmtId="0" fontId="0" fillId="4" borderId="29" xfId="0" applyFill="1" applyBorder="1" applyAlignment="1" applyProtection="1">
      <alignment horizontal="center"/>
    </xf>
    <xf numFmtId="0" fontId="0" fillId="11" borderId="38" xfId="0" applyFill="1" applyBorder="1" applyAlignment="1" applyProtection="1">
      <alignment horizontal="center"/>
      <protection locked="0"/>
    </xf>
    <xf numFmtId="164" fontId="18" fillId="4" borderId="29" xfId="0" applyNumberFormat="1" applyFont="1" applyFill="1" applyBorder="1" applyAlignment="1">
      <alignment horizontal="center"/>
    </xf>
    <xf numFmtId="165" fontId="18" fillId="4" borderId="29" xfId="0" applyNumberFormat="1" applyFont="1" applyFill="1" applyBorder="1" applyAlignment="1">
      <alignment horizontal="center"/>
    </xf>
    <xf numFmtId="165" fontId="18" fillId="4" borderId="29" xfId="0" applyNumberFormat="1" applyFont="1" applyFill="1" applyBorder="1"/>
    <xf numFmtId="0" fontId="0" fillId="11" borderId="4" xfId="0" applyFill="1" applyBorder="1" applyProtection="1">
      <protection locked="0"/>
    </xf>
    <xf numFmtId="0" fontId="0" fillId="11" borderId="63" xfId="0" applyFill="1" applyBorder="1" applyProtection="1"/>
    <xf numFmtId="0" fontId="0" fillId="11" borderId="11" xfId="0" applyFill="1" applyBorder="1" applyProtection="1">
      <protection locked="0"/>
    </xf>
    <xf numFmtId="0" fontId="0" fillId="11" borderId="64" xfId="0" applyFill="1" applyBorder="1" applyProtection="1"/>
    <xf numFmtId="0" fontId="0" fillId="11" borderId="65" xfId="0" applyFill="1" applyBorder="1" applyProtection="1"/>
    <xf numFmtId="0" fontId="0" fillId="11" borderId="26" xfId="0" applyFill="1" applyBorder="1" applyAlignment="1" applyProtection="1">
      <alignment horizontal="center"/>
      <protection locked="0"/>
    </xf>
    <xf numFmtId="0" fontId="0" fillId="4" borderId="65" xfId="0" applyFill="1" applyBorder="1" applyAlignment="1" applyProtection="1">
      <alignment horizontal="center"/>
    </xf>
    <xf numFmtId="0" fontId="0" fillId="11" borderId="66" xfId="0" applyFill="1" applyBorder="1" applyAlignment="1" applyProtection="1">
      <alignment horizontal="center"/>
      <protection locked="0"/>
    </xf>
    <xf numFmtId="164" fontId="18" fillId="4" borderId="26" xfId="0" applyNumberFormat="1" applyFont="1" applyFill="1" applyBorder="1" applyAlignment="1">
      <alignment horizontal="center"/>
    </xf>
    <xf numFmtId="165" fontId="18" fillId="4" borderId="26" xfId="0" applyNumberFormat="1" applyFont="1" applyFill="1" applyBorder="1" applyAlignment="1">
      <alignment horizontal="center"/>
    </xf>
    <xf numFmtId="165" fontId="18" fillId="4" borderId="26" xfId="0" applyNumberFormat="1" applyFont="1" applyFill="1" applyBorder="1"/>
    <xf numFmtId="0" fontId="0" fillId="11" borderId="16" xfId="0" applyFill="1" applyBorder="1" applyProtection="1">
      <protection locked="0"/>
    </xf>
    <xf numFmtId="0" fontId="0" fillId="13" borderId="19" xfId="0" applyFill="1" applyBorder="1" applyProtection="1"/>
    <xf numFmtId="0" fontId="0" fillId="13" borderId="15" xfId="0" applyFill="1" applyBorder="1" applyAlignment="1" applyProtection="1">
      <alignment horizontal="center"/>
      <protection locked="0"/>
    </xf>
    <xf numFmtId="0" fontId="0" fillId="4" borderId="19" xfId="0" applyFill="1" applyBorder="1" applyAlignment="1" applyProtection="1">
      <alignment horizontal="center"/>
    </xf>
    <xf numFmtId="0" fontId="0" fillId="13" borderId="2" xfId="0" applyFill="1" applyBorder="1" applyAlignment="1" applyProtection="1">
      <alignment horizontal="center"/>
      <protection locked="0"/>
    </xf>
    <xf numFmtId="164" fontId="18" fillId="4" borderId="15" xfId="0" applyNumberFormat="1" applyFont="1" applyFill="1" applyBorder="1" applyAlignment="1">
      <alignment horizontal="center"/>
    </xf>
    <xf numFmtId="165" fontId="18" fillId="4" borderId="15" xfId="0" applyNumberFormat="1" applyFont="1" applyFill="1" applyBorder="1" applyAlignment="1">
      <alignment horizontal="center"/>
    </xf>
    <xf numFmtId="165" fontId="18" fillId="4" borderId="15" xfId="0" applyNumberFormat="1" applyFont="1" applyFill="1" applyBorder="1"/>
    <xf numFmtId="0" fontId="0" fillId="0" borderId="0" xfId="0" applyFill="1" applyProtection="1">
      <protection locked="0"/>
    </xf>
    <xf numFmtId="0" fontId="0" fillId="11" borderId="61" xfId="0" applyFill="1" applyBorder="1" applyProtection="1"/>
    <xf numFmtId="0" fontId="0" fillId="11" borderId="19" xfId="0" applyFill="1" applyBorder="1" applyProtection="1"/>
    <xf numFmtId="0" fontId="0" fillId="11" borderId="15" xfId="0" applyFill="1" applyBorder="1" applyAlignment="1" applyProtection="1">
      <alignment horizontal="center"/>
      <protection locked="0"/>
    </xf>
    <xf numFmtId="0" fontId="0" fillId="11" borderId="2" xfId="0" applyFill="1" applyBorder="1" applyAlignment="1" applyProtection="1">
      <alignment horizontal="center"/>
      <protection locked="0"/>
    </xf>
    <xf numFmtId="0" fontId="0" fillId="11" borderId="52" xfId="0" applyFill="1" applyBorder="1" applyProtection="1"/>
    <xf numFmtId="0" fontId="0" fillId="11" borderId="26" xfId="0" applyFill="1" applyBorder="1" applyProtection="1"/>
    <xf numFmtId="0" fontId="0" fillId="4" borderId="26" xfId="0" applyFill="1" applyBorder="1" applyAlignment="1" applyProtection="1">
      <alignment horizontal="center"/>
    </xf>
    <xf numFmtId="0" fontId="0" fillId="11" borderId="53" xfId="0" applyFill="1" applyBorder="1" applyProtection="1">
      <protection locked="0"/>
    </xf>
    <xf numFmtId="0" fontId="0" fillId="13" borderId="19" xfId="0" applyFill="1" applyBorder="1" applyAlignment="1">
      <alignment horizontal="left"/>
    </xf>
    <xf numFmtId="0" fontId="0" fillId="13" borderId="15" xfId="0" applyFill="1" applyBorder="1"/>
    <xf numFmtId="165" fontId="0" fillId="13" borderId="15" xfId="0" applyNumberFormat="1" applyFill="1" applyBorder="1" applyAlignment="1" applyProtection="1">
      <alignment horizontal="center"/>
      <protection locked="0"/>
    </xf>
    <xf numFmtId="1" fontId="0" fillId="13" borderId="15" xfId="0" applyNumberFormat="1" applyFill="1" applyBorder="1" applyAlignment="1" applyProtection="1">
      <alignment horizontal="center"/>
      <protection locked="0"/>
    </xf>
    <xf numFmtId="1" fontId="0" fillId="13" borderId="2" xfId="0" applyNumberFormat="1" applyFill="1" applyBorder="1" applyAlignment="1" applyProtection="1">
      <alignment horizontal="center"/>
      <protection locked="0"/>
    </xf>
    <xf numFmtId="1" fontId="0" fillId="13" borderId="19" xfId="0" applyNumberFormat="1" applyFill="1" applyBorder="1" applyAlignment="1" applyProtection="1">
      <alignment horizontal="center"/>
      <protection locked="0"/>
    </xf>
    <xf numFmtId="1" fontId="18" fillId="4" borderId="19" xfId="0" applyNumberFormat="1" applyFont="1" applyFill="1" applyBorder="1" applyAlignment="1">
      <alignment horizontal="center"/>
    </xf>
    <xf numFmtId="164" fontId="18" fillId="4" borderId="39" xfId="0" applyNumberFormat="1" applyFont="1" applyFill="1" applyBorder="1" applyAlignment="1">
      <alignment horizontal="center"/>
    </xf>
    <xf numFmtId="0" fontId="0" fillId="13" borderId="15" xfId="0" applyFill="1" applyBorder="1" applyProtection="1">
      <protection locked="0"/>
    </xf>
    <xf numFmtId="165" fontId="0" fillId="13" borderId="9" xfId="0" applyNumberFormat="1" applyFill="1" applyBorder="1" applyAlignment="1" applyProtection="1">
      <alignment horizontal="center"/>
      <protection locked="0"/>
    </xf>
    <xf numFmtId="1" fontId="0" fillId="13" borderId="25" xfId="0" applyNumberFormat="1" applyFill="1" applyBorder="1" applyAlignment="1" applyProtection="1">
      <alignment horizontal="center"/>
      <protection locked="0"/>
    </xf>
    <xf numFmtId="0" fontId="0" fillId="13" borderId="9" xfId="0" applyFill="1" applyBorder="1" applyProtection="1">
      <protection locked="0"/>
    </xf>
    <xf numFmtId="0" fontId="0" fillId="11" borderId="28" xfId="0" applyFill="1" applyBorder="1" applyAlignment="1">
      <alignment horizontal="left"/>
    </xf>
    <xf numFmtId="0" fontId="0" fillId="11" borderId="29" xfId="0" applyFill="1" applyBorder="1" applyAlignment="1">
      <alignment horizontal="left"/>
    </xf>
    <xf numFmtId="0" fontId="0" fillId="11" borderId="29" xfId="0" applyFill="1" applyBorder="1"/>
    <xf numFmtId="165" fontId="0" fillId="11" borderId="29" xfId="0" applyNumberFormat="1" applyFill="1" applyBorder="1" applyAlignment="1" applyProtection="1">
      <alignment horizontal="center"/>
      <protection locked="0"/>
    </xf>
    <xf numFmtId="1" fontId="0" fillId="11" borderId="29" xfId="0" applyNumberFormat="1" applyFill="1" applyBorder="1" applyAlignment="1" applyProtection="1">
      <alignment horizontal="center"/>
      <protection locked="0"/>
    </xf>
    <xf numFmtId="1" fontId="0" fillId="11" borderId="38" xfId="0" applyNumberFormat="1" applyFill="1" applyBorder="1" applyAlignment="1" applyProtection="1">
      <alignment horizontal="center"/>
      <protection locked="0"/>
    </xf>
    <xf numFmtId="1" fontId="18" fillId="4" borderId="29" xfId="0" applyNumberFormat="1" applyFont="1" applyFill="1" applyBorder="1" applyAlignment="1">
      <alignment horizontal="center"/>
    </xf>
    <xf numFmtId="164" fontId="18" fillId="4" borderId="45" xfId="0" applyNumberFormat="1" applyFont="1" applyFill="1" applyBorder="1" applyAlignment="1">
      <alignment horizontal="center"/>
    </xf>
    <xf numFmtId="0" fontId="0" fillId="11" borderId="30" xfId="0" applyFill="1" applyBorder="1" applyProtection="1">
      <protection locked="0"/>
    </xf>
    <xf numFmtId="0" fontId="0" fillId="11" borderId="63" xfId="0" applyFill="1" applyBorder="1" applyAlignment="1">
      <alignment horizontal="left"/>
    </xf>
    <xf numFmtId="0" fontId="0" fillId="11" borderId="67" xfId="0" applyFill="1" applyBorder="1" applyProtection="1">
      <protection locked="0"/>
    </xf>
    <xf numFmtId="0" fontId="0" fillId="11" borderId="64" xfId="0" applyFill="1" applyBorder="1" applyAlignment="1">
      <alignment horizontal="left"/>
    </xf>
    <xf numFmtId="0" fontId="0" fillId="11" borderId="65" xfId="0" applyFill="1" applyBorder="1" applyAlignment="1">
      <alignment horizontal="left"/>
    </xf>
    <xf numFmtId="0" fontId="0" fillId="11" borderId="26" xfId="0" applyFill="1" applyBorder="1"/>
    <xf numFmtId="165" fontId="0" fillId="11" borderId="26" xfId="0" applyNumberFormat="1" applyFill="1" applyBorder="1" applyAlignment="1" applyProtection="1">
      <alignment horizontal="center"/>
      <protection locked="0"/>
    </xf>
    <xf numFmtId="1" fontId="0" fillId="11" borderId="26" xfId="0" applyNumberFormat="1" applyFill="1" applyBorder="1" applyAlignment="1" applyProtection="1">
      <alignment horizontal="center"/>
      <protection locked="0"/>
    </xf>
    <xf numFmtId="1" fontId="0" fillId="11" borderId="66" xfId="0" applyNumberFormat="1" applyFill="1" applyBorder="1" applyAlignment="1" applyProtection="1">
      <alignment horizontal="center"/>
      <protection locked="0"/>
    </xf>
    <xf numFmtId="1" fontId="0" fillId="11" borderId="65" xfId="0" applyNumberFormat="1" applyFill="1" applyBorder="1" applyAlignment="1" applyProtection="1">
      <alignment horizontal="center"/>
      <protection locked="0"/>
    </xf>
    <xf numFmtId="1" fontId="18" fillId="4" borderId="65" xfId="0" applyNumberFormat="1" applyFont="1" applyFill="1" applyBorder="1" applyAlignment="1">
      <alignment horizontal="center"/>
    </xf>
    <xf numFmtId="164" fontId="18" fillId="4" borderId="46" xfId="0" applyNumberFormat="1" applyFont="1" applyFill="1" applyBorder="1" applyAlignment="1">
      <alignment horizontal="center"/>
    </xf>
    <xf numFmtId="0" fontId="0" fillId="11" borderId="68" xfId="0" applyFill="1" applyBorder="1" applyProtection="1">
      <protection locked="0"/>
    </xf>
    <xf numFmtId="0" fontId="0" fillId="3" borderId="6" xfId="0" applyFill="1" applyBorder="1"/>
    <xf numFmtId="164" fontId="0" fillId="3" borderId="51" xfId="0" applyNumberFormat="1" applyFill="1" applyBorder="1" applyAlignment="1">
      <alignment horizontal="center"/>
    </xf>
    <xf numFmtId="0" fontId="0" fillId="3" borderId="15" xfId="0" applyFill="1" applyBorder="1" applyAlignment="1">
      <alignment horizontal="center"/>
    </xf>
    <xf numFmtId="0" fontId="0" fillId="3" borderId="69"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0" fontId="1" fillId="11" borderId="7" xfId="0" applyFont="1" applyFill="1" applyBorder="1" applyProtection="1"/>
    <xf numFmtId="0" fontId="1" fillId="11" borderId="7" xfId="0" applyFont="1" applyFill="1" applyBorder="1" applyAlignment="1" applyProtection="1">
      <alignment horizontal="center"/>
      <protection locked="0"/>
    </xf>
    <xf numFmtId="0" fontId="1" fillId="11" borderId="7" xfId="0" applyFont="1" applyFill="1" applyBorder="1"/>
    <xf numFmtId="0" fontId="1" fillId="11" borderId="28" xfId="0" applyFont="1" applyFill="1" applyBorder="1" applyProtection="1"/>
    <xf numFmtId="0" fontId="1" fillId="11" borderId="29" xfId="0" applyFont="1" applyFill="1" applyBorder="1" applyProtection="1"/>
    <xf numFmtId="0" fontId="1" fillId="11" borderId="29" xfId="0" applyFont="1" applyFill="1" applyBorder="1" applyAlignment="1" applyProtection="1">
      <alignment horizontal="center"/>
      <protection locked="0"/>
    </xf>
    <xf numFmtId="0" fontId="1" fillId="11" borderId="29" xfId="0" applyFont="1" applyFill="1" applyBorder="1"/>
    <xf numFmtId="0" fontId="1" fillId="11" borderId="30" xfId="0" applyFont="1" applyFill="1" applyBorder="1" applyAlignment="1" applyProtection="1">
      <alignment horizontal="center"/>
      <protection locked="0"/>
    </xf>
    <xf numFmtId="0" fontId="1" fillId="11" borderId="49" xfId="0" applyFont="1" applyFill="1" applyBorder="1" applyProtection="1"/>
    <xf numFmtId="0" fontId="1" fillId="11" borderId="67" xfId="0" applyFont="1" applyFill="1" applyBorder="1" applyAlignment="1" applyProtection="1">
      <alignment horizontal="center"/>
      <protection locked="0"/>
    </xf>
    <xf numFmtId="0" fontId="1" fillId="11" borderId="52" xfId="0" applyFont="1" applyFill="1" applyBorder="1" applyProtection="1"/>
    <xf numFmtId="0" fontId="1" fillId="11" borderId="26" xfId="0" applyFont="1" applyFill="1" applyBorder="1" applyProtection="1"/>
    <xf numFmtId="0" fontId="1" fillId="11" borderId="26" xfId="0" applyFont="1" applyFill="1" applyBorder="1" applyAlignment="1" applyProtection="1">
      <alignment horizontal="center"/>
      <protection locked="0"/>
    </xf>
    <xf numFmtId="0" fontId="1" fillId="11" borderId="26" xfId="0" applyFont="1" applyFill="1" applyBorder="1"/>
    <xf numFmtId="0" fontId="1" fillId="11" borderId="68" xfId="0" applyFont="1" applyFill="1" applyBorder="1" applyAlignment="1" applyProtection="1">
      <alignment horizontal="center"/>
      <protection locked="0"/>
    </xf>
    <xf numFmtId="0" fontId="1" fillId="13" borderId="15" xfId="0" applyFont="1" applyFill="1" applyBorder="1" applyProtection="1"/>
    <xf numFmtId="0" fontId="1" fillId="13" borderId="40" xfId="0" applyFont="1" applyFill="1" applyBorder="1"/>
    <xf numFmtId="0" fontId="1" fillId="13" borderId="17" xfId="0" applyFont="1" applyFill="1" applyBorder="1" applyAlignment="1">
      <alignment horizontal="center"/>
    </xf>
    <xf numFmtId="0" fontId="1" fillId="13" borderId="6" xfId="0" applyFont="1" applyFill="1" applyBorder="1"/>
    <xf numFmtId="0" fontId="1" fillId="13" borderId="6" xfId="0" applyFont="1" applyFill="1" applyBorder="1" applyAlignment="1">
      <alignment horizontal="center"/>
    </xf>
    <xf numFmtId="0" fontId="1" fillId="13" borderId="0" xfId="0" applyFont="1" applyFill="1" applyBorder="1" applyAlignment="1">
      <alignment horizontal="center"/>
    </xf>
    <xf numFmtId="0" fontId="1" fillId="13" borderId="12" xfId="0" applyFont="1" applyFill="1" applyBorder="1" applyAlignment="1">
      <alignment horizontal="center"/>
    </xf>
    <xf numFmtId="164" fontId="1" fillId="13" borderId="6" xfId="0" applyNumberFormat="1" applyFont="1" applyFill="1" applyBorder="1" applyAlignment="1">
      <alignment horizontal="center"/>
    </xf>
    <xf numFmtId="164" fontId="36" fillId="13" borderId="17" xfId="0" applyNumberFormat="1" applyFont="1" applyFill="1" applyBorder="1" applyAlignment="1">
      <alignment horizontal="center"/>
    </xf>
    <xf numFmtId="0" fontId="36" fillId="13" borderId="6" xfId="0" applyFont="1" applyFill="1" applyBorder="1" applyAlignment="1">
      <alignment horizontal="center"/>
    </xf>
    <xf numFmtId="0" fontId="36" fillId="13" borderId="4" xfId="0" applyFont="1" applyFill="1" applyBorder="1" applyAlignment="1">
      <alignment horizontal="center"/>
    </xf>
    <xf numFmtId="0" fontId="9" fillId="13" borderId="6" xfId="0" applyFont="1" applyFill="1" applyBorder="1" applyAlignment="1">
      <alignment horizontal="center"/>
    </xf>
    <xf numFmtId="0" fontId="9" fillId="13" borderId="0" xfId="0" applyFont="1" applyFill="1" applyBorder="1" applyAlignment="1">
      <alignment horizontal="center"/>
    </xf>
    <xf numFmtId="0" fontId="37" fillId="13" borderId="65" xfId="0" applyFont="1" applyFill="1" applyBorder="1" applyAlignment="1">
      <alignment horizontal="left"/>
    </xf>
    <xf numFmtId="1" fontId="18" fillId="13" borderId="65" xfId="0" applyNumberFormat="1" applyFont="1" applyFill="1" applyBorder="1" applyAlignment="1">
      <alignment horizontal="center"/>
    </xf>
    <xf numFmtId="0" fontId="37" fillId="13" borderId="65" xfId="0" applyFont="1" applyFill="1" applyBorder="1" applyAlignment="1" applyProtection="1">
      <alignment horizontal="center"/>
      <protection locked="0"/>
    </xf>
    <xf numFmtId="165" fontId="37" fillId="13" borderId="65" xfId="0" applyNumberFormat="1" applyFont="1" applyFill="1" applyBorder="1" applyAlignment="1" applyProtection="1">
      <alignment horizontal="center"/>
      <protection locked="0"/>
    </xf>
    <xf numFmtId="1" fontId="37" fillId="13" borderId="65" xfId="0" applyNumberFormat="1" applyFont="1" applyFill="1" applyBorder="1" applyAlignment="1" applyProtection="1">
      <alignment horizontal="center"/>
      <protection locked="0"/>
    </xf>
    <xf numFmtId="1" fontId="37" fillId="13" borderId="44" xfId="0" applyNumberFormat="1" applyFont="1" applyFill="1" applyBorder="1" applyAlignment="1" applyProtection="1">
      <alignment horizontal="center"/>
      <protection locked="0"/>
    </xf>
    <xf numFmtId="0" fontId="37" fillId="11" borderId="7" xfId="0" applyFont="1" applyFill="1" applyBorder="1" applyAlignment="1">
      <alignment horizontal="left"/>
    </xf>
    <xf numFmtId="1" fontId="18" fillId="11" borderId="7" xfId="0" applyNumberFormat="1" applyFont="1" applyFill="1" applyBorder="1" applyAlignment="1">
      <alignment horizontal="center"/>
    </xf>
    <xf numFmtId="0" fontId="37" fillId="11" borderId="28" xfId="0" applyFont="1" applyFill="1" applyBorder="1" applyAlignment="1">
      <alignment horizontal="left"/>
    </xf>
    <xf numFmtId="0" fontId="37" fillId="11" borderId="29" xfId="0" applyFont="1" applyFill="1" applyBorder="1" applyAlignment="1">
      <alignment horizontal="left"/>
    </xf>
    <xf numFmtId="1" fontId="18" fillId="11" borderId="29" xfId="0" applyNumberFormat="1" applyFont="1" applyFill="1" applyBorder="1" applyAlignment="1">
      <alignment horizontal="center"/>
    </xf>
    <xf numFmtId="0" fontId="37" fillId="11" borderId="29" xfId="0" applyFont="1" applyFill="1" applyBorder="1" applyAlignment="1" applyProtection="1">
      <alignment horizontal="center"/>
      <protection locked="0"/>
    </xf>
    <xf numFmtId="165" fontId="37" fillId="11" borderId="29" xfId="0" applyNumberFormat="1" applyFont="1" applyFill="1" applyBorder="1" applyAlignment="1" applyProtection="1">
      <alignment horizontal="center"/>
      <protection locked="0"/>
    </xf>
    <xf numFmtId="1" fontId="37" fillId="11" borderId="29" xfId="0" applyNumberFormat="1" applyFont="1" applyFill="1" applyBorder="1" applyAlignment="1" applyProtection="1">
      <alignment horizontal="center"/>
      <protection locked="0"/>
    </xf>
    <xf numFmtId="0" fontId="37" fillId="11" borderId="30" xfId="0" applyFont="1" applyFill="1" applyBorder="1"/>
    <xf numFmtId="0" fontId="37" fillId="11" borderId="49" xfId="0" applyFont="1" applyFill="1" applyBorder="1" applyAlignment="1">
      <alignment horizontal="left"/>
    </xf>
    <xf numFmtId="0" fontId="37" fillId="11" borderId="67" xfId="0" applyFont="1" applyFill="1" applyBorder="1"/>
    <xf numFmtId="0" fontId="37" fillId="11" borderId="52" xfId="0" applyFont="1" applyFill="1" applyBorder="1" applyAlignment="1">
      <alignment horizontal="left"/>
    </xf>
    <xf numFmtId="0" fontId="37" fillId="11" borderId="68" xfId="0" applyFont="1" applyFill="1" applyBorder="1"/>
    <xf numFmtId="0" fontId="37" fillId="13" borderId="19" xfId="0" applyFont="1" applyFill="1" applyBorder="1" applyAlignment="1">
      <alignment horizontal="left"/>
    </xf>
    <xf numFmtId="1" fontId="18" fillId="13" borderId="19" xfId="0" applyNumberFormat="1" applyFont="1" applyFill="1" applyBorder="1" applyAlignment="1">
      <alignment horizontal="center"/>
    </xf>
    <xf numFmtId="0" fontId="37" fillId="13" borderId="15" xfId="0" applyFont="1" applyFill="1" applyBorder="1" applyAlignment="1" applyProtection="1">
      <alignment horizontal="center"/>
      <protection locked="0"/>
    </xf>
    <xf numFmtId="165" fontId="37" fillId="13" borderId="15" xfId="0" applyNumberFormat="1" applyFont="1" applyFill="1" applyBorder="1" applyAlignment="1" applyProtection="1">
      <alignment horizontal="center"/>
      <protection locked="0"/>
    </xf>
    <xf numFmtId="1" fontId="37" fillId="13" borderId="15" xfId="0" applyNumberFormat="1" applyFont="1" applyFill="1" applyBorder="1" applyAlignment="1" applyProtection="1">
      <alignment horizontal="center"/>
      <protection locked="0"/>
    </xf>
    <xf numFmtId="1" fontId="37" fillId="13" borderId="2" xfId="0" applyNumberFormat="1" applyFont="1" applyFill="1" applyBorder="1" applyAlignment="1" applyProtection="1">
      <alignment horizontal="center"/>
      <protection locked="0"/>
    </xf>
    <xf numFmtId="0" fontId="37" fillId="13" borderId="15" xfId="0" applyFont="1" applyFill="1" applyBorder="1"/>
    <xf numFmtId="0" fontId="47" fillId="12" borderId="0" xfId="0" applyFont="1" applyFill="1"/>
    <xf numFmtId="0" fontId="47" fillId="0" borderId="0" xfId="0" applyFont="1"/>
    <xf numFmtId="0" fontId="47" fillId="0" borderId="7" xfId="0" applyFont="1" applyBorder="1"/>
    <xf numFmtId="0" fontId="4" fillId="0" borderId="0" xfId="0" applyFont="1" applyFill="1" applyAlignment="1">
      <alignment horizontal="center"/>
    </xf>
    <xf numFmtId="1" fontId="11" fillId="8" borderId="17" xfId="0" applyNumberFormat="1" applyFont="1" applyFill="1" applyBorder="1" applyAlignment="1">
      <alignment horizontal="left"/>
    </xf>
    <xf numFmtId="0" fontId="4" fillId="7" borderId="27" xfId="0" applyFont="1" applyFill="1" applyBorder="1" applyAlignment="1">
      <alignment horizontal="center"/>
    </xf>
    <xf numFmtId="0" fontId="49" fillId="12" borderId="0" xfId="0" applyFont="1" applyFill="1"/>
    <xf numFmtId="0" fontId="47" fillId="0" borderId="0" xfId="0" applyFont="1" applyAlignment="1">
      <alignment horizontal="center"/>
    </xf>
    <xf numFmtId="0" fontId="47" fillId="12" borderId="0" xfId="0" applyFont="1" applyFill="1" applyAlignment="1">
      <alignment horizontal="center"/>
    </xf>
    <xf numFmtId="0" fontId="47" fillId="12" borderId="0" xfId="0" applyFont="1" applyFill="1" applyAlignment="1"/>
    <xf numFmtId="0" fontId="50" fillId="0" borderId="0" xfId="0" applyFont="1" applyAlignment="1">
      <alignment horizontal="center"/>
    </xf>
    <xf numFmtId="164" fontId="50" fillId="0" borderId="0" xfId="0" applyNumberFormat="1" applyFont="1" applyAlignment="1">
      <alignment horizontal="center"/>
    </xf>
    <xf numFmtId="1" fontId="50" fillId="0" borderId="0" xfId="0" applyNumberFormat="1" applyFont="1" applyAlignment="1">
      <alignment horizontal="center"/>
    </xf>
    <xf numFmtId="9" fontId="50" fillId="0" borderId="0" xfId="2" applyFont="1" applyAlignment="1">
      <alignment horizontal="center"/>
    </xf>
    <xf numFmtId="0" fontId="2" fillId="0" borderId="0" xfId="0" applyFont="1" applyProtection="1">
      <protection locked="0"/>
    </xf>
    <xf numFmtId="0" fontId="3" fillId="0" borderId="0" xfId="1" applyAlignment="1" applyProtection="1"/>
    <xf numFmtId="0" fontId="51" fillId="0" borderId="0" xfId="0" applyFont="1" applyAlignment="1"/>
    <xf numFmtId="0" fontId="17" fillId="5" borderId="28" xfId="0" applyFont="1" applyFill="1" applyBorder="1" applyAlignment="1">
      <alignment horizontal="center" vertical="center"/>
    </xf>
    <xf numFmtId="14" fontId="0" fillId="0" borderId="0" xfId="0" applyNumberFormat="1" applyAlignment="1">
      <alignment horizontal="center"/>
    </xf>
    <xf numFmtId="0" fontId="4" fillId="3" borderId="0" xfId="0" applyFont="1" applyFill="1"/>
    <xf numFmtId="0" fontId="41" fillId="0" borderId="38" xfId="0" applyFont="1" applyBorder="1" applyAlignment="1">
      <alignment horizontal="center" vertical="top"/>
    </xf>
    <xf numFmtId="1" fontId="52" fillId="0" borderId="0" xfId="0" applyNumberFormat="1" applyFont="1" applyFill="1" applyBorder="1" applyAlignment="1">
      <alignment horizontal="center" vertical="top"/>
    </xf>
    <xf numFmtId="0" fontId="53" fillId="0" borderId="0" xfId="0" applyFont="1" applyAlignment="1">
      <alignment horizontal="center"/>
    </xf>
    <xf numFmtId="1" fontId="11" fillId="0" borderId="67" xfId="0" applyNumberFormat="1" applyFont="1" applyFill="1" applyBorder="1" applyAlignment="1">
      <alignment horizontal="center" vertical="top"/>
    </xf>
    <xf numFmtId="1" fontId="11" fillId="0" borderId="68" xfId="0" applyNumberFormat="1" applyFont="1" applyFill="1" applyBorder="1" applyAlignment="1">
      <alignment horizontal="center" vertical="top"/>
    </xf>
    <xf numFmtId="0" fontId="16" fillId="0" borderId="38" xfId="0" applyFont="1" applyBorder="1" applyAlignment="1">
      <alignment horizontal="center" vertical="top"/>
    </xf>
    <xf numFmtId="1" fontId="52" fillId="0" borderId="11" xfId="0" applyNumberFormat="1" applyFont="1" applyFill="1" applyBorder="1" applyAlignment="1">
      <alignment horizontal="center" vertical="top"/>
    </xf>
    <xf numFmtId="1" fontId="52" fillId="0" borderId="16" xfId="0" applyNumberFormat="1" applyFont="1" applyFill="1" applyBorder="1" applyAlignment="1">
      <alignment horizontal="center" vertical="top"/>
    </xf>
    <xf numFmtId="0" fontId="23" fillId="13" borderId="49" xfId="0" applyFont="1" applyFill="1" applyBorder="1" applyAlignment="1">
      <alignment horizontal="center" vertical="top"/>
    </xf>
    <xf numFmtId="0" fontId="23" fillId="13" borderId="18" xfId="0" applyFont="1" applyFill="1" applyBorder="1" applyAlignment="1">
      <alignment horizontal="center" vertical="top"/>
    </xf>
    <xf numFmtId="0" fontId="8" fillId="2" borderId="3" xfId="0" applyFont="1" applyFill="1" applyBorder="1" applyAlignment="1">
      <alignment horizontal="center"/>
    </xf>
    <xf numFmtId="0" fontId="8" fillId="2" borderId="3" xfId="0" applyFont="1" applyFill="1" applyBorder="1"/>
    <xf numFmtId="0" fontId="8" fillId="2" borderId="5" xfId="0" applyFont="1" applyFill="1" applyBorder="1"/>
    <xf numFmtId="0" fontId="6" fillId="2" borderId="3" xfId="0" applyFont="1" applyFill="1" applyBorder="1" applyAlignment="1">
      <alignment horizontal="center"/>
    </xf>
    <xf numFmtId="0" fontId="6" fillId="2" borderId="3" xfId="0" applyFont="1" applyFill="1" applyBorder="1"/>
    <xf numFmtId="0" fontId="6" fillId="2" borderId="5" xfId="0" applyFont="1" applyFill="1" applyBorder="1"/>
    <xf numFmtId="0" fontId="22" fillId="4" borderId="7" xfId="0" applyFont="1" applyFill="1" applyBorder="1" applyAlignment="1">
      <alignment horizontal="center"/>
    </xf>
    <xf numFmtId="0" fontId="16" fillId="0" borderId="7" xfId="0" applyFont="1" applyBorder="1" applyAlignment="1">
      <alignment horizontal="center"/>
    </xf>
    <xf numFmtId="0" fontId="22" fillId="0" borderId="49" xfId="0" applyFont="1" applyBorder="1" applyAlignment="1">
      <alignment horizontal="center"/>
    </xf>
    <xf numFmtId="1" fontId="52" fillId="0" borderId="1" xfId="0" applyNumberFormat="1" applyFont="1" applyFill="1" applyBorder="1" applyAlignment="1">
      <alignment horizontal="center" vertical="top"/>
    </xf>
    <xf numFmtId="0" fontId="17" fillId="5" borderId="70" xfId="0" applyFont="1" applyFill="1" applyBorder="1" applyAlignment="1">
      <alignment horizontal="center" vertical="top"/>
    </xf>
    <xf numFmtId="0" fontId="16" fillId="0" borderId="38" xfId="0" applyFont="1" applyBorder="1" applyAlignment="1">
      <alignment horizontal="center" vertical="center"/>
    </xf>
    <xf numFmtId="1" fontId="16" fillId="0" borderId="13"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71" xfId="0" applyFont="1" applyFill="1" applyBorder="1" applyAlignment="1">
      <alignment horizontal="center" vertical="center"/>
    </xf>
    <xf numFmtId="1" fontId="11" fillId="0" borderId="13" xfId="0" applyNumberFormat="1" applyFont="1" applyFill="1" applyBorder="1" applyAlignment="1">
      <alignment horizontal="center" vertical="center"/>
    </xf>
    <xf numFmtId="0" fontId="41" fillId="0" borderId="72" xfId="0" applyFont="1" applyBorder="1" applyAlignment="1">
      <alignment horizontal="center" vertical="center"/>
    </xf>
    <xf numFmtId="0" fontId="41" fillId="0" borderId="47" xfId="0" applyFont="1" applyBorder="1" applyAlignment="1">
      <alignment horizontal="center" vertical="center"/>
    </xf>
    <xf numFmtId="1" fontId="11" fillId="0" borderId="46" xfId="0" applyNumberFormat="1" applyFont="1" applyFill="1" applyBorder="1" applyAlignment="1">
      <alignment horizontal="center" vertical="center"/>
    </xf>
    <xf numFmtId="0" fontId="12" fillId="5" borderId="6" xfId="0" applyFont="1" applyFill="1" applyBorder="1"/>
    <xf numFmtId="0" fontId="17" fillId="5" borderId="63" xfId="0" applyFont="1" applyFill="1" applyBorder="1" applyAlignment="1">
      <alignment horizontal="center" vertical="top"/>
    </xf>
    <xf numFmtId="0" fontId="41" fillId="0" borderId="73" xfId="0" applyFont="1" applyBorder="1" applyAlignment="1">
      <alignment horizontal="center" vertical="center"/>
    </xf>
    <xf numFmtId="1" fontId="11" fillId="0" borderId="14" xfId="0" applyNumberFormat="1" applyFont="1" applyFill="1" applyBorder="1" applyAlignment="1">
      <alignment horizontal="center" vertical="center"/>
    </xf>
    <xf numFmtId="0" fontId="17" fillId="5" borderId="70" xfId="0" applyFont="1" applyFill="1" applyBorder="1" applyAlignment="1">
      <alignment horizontal="center" vertical="center"/>
    </xf>
    <xf numFmtId="0" fontId="16" fillId="0" borderId="36" xfId="0" applyFont="1" applyBorder="1" applyAlignment="1">
      <alignment horizontal="center" vertical="center"/>
    </xf>
    <xf numFmtId="1" fontId="16" fillId="0" borderId="46" xfId="0" applyNumberFormat="1" applyFont="1" applyFill="1" applyBorder="1" applyAlignment="1">
      <alignment horizontal="center" vertical="center"/>
    </xf>
    <xf numFmtId="0" fontId="27" fillId="0" borderId="46" xfId="0" applyFont="1" applyFill="1" applyBorder="1" applyAlignment="1">
      <alignment horizontal="center" vertical="center"/>
    </xf>
    <xf numFmtId="0" fontId="27" fillId="0" borderId="53" xfId="0" applyFont="1" applyFill="1" applyBorder="1" applyAlignment="1">
      <alignment horizontal="center" vertical="center"/>
    </xf>
    <xf numFmtId="0" fontId="0" fillId="2" borderId="3" xfId="0" applyFill="1" applyBorder="1" applyAlignment="1">
      <alignment horizontal="center"/>
    </xf>
    <xf numFmtId="0" fontId="49" fillId="2" borderId="3" xfId="0" applyFont="1" applyFill="1" applyBorder="1" applyAlignment="1">
      <alignment horizontal="left"/>
    </xf>
    <xf numFmtId="1" fontId="31" fillId="13" borderId="13" xfId="0" applyNumberFormat="1" applyFont="1" applyFill="1" applyBorder="1" applyAlignment="1">
      <alignment horizontal="center" vertical="top"/>
    </xf>
    <xf numFmtId="0" fontId="51" fillId="8" borderId="74" xfId="0" applyFont="1" applyFill="1" applyBorder="1" applyAlignment="1">
      <alignment horizontal="center"/>
    </xf>
    <xf numFmtId="0" fontId="58" fillId="0" borderId="0" xfId="0" applyFont="1" applyFill="1"/>
    <xf numFmtId="164" fontId="58" fillId="0" borderId="0" xfId="0" applyNumberFormat="1" applyFont="1" applyFill="1" applyBorder="1" applyAlignment="1">
      <alignment horizontal="center"/>
    </xf>
    <xf numFmtId="165" fontId="58" fillId="0" borderId="0" xfId="0" applyNumberFormat="1" applyFont="1" applyFill="1" applyBorder="1" applyAlignment="1">
      <alignment horizontal="center"/>
    </xf>
    <xf numFmtId="0" fontId="59" fillId="0" borderId="0" xfId="0" applyFont="1" applyFill="1" applyAlignment="1">
      <alignment horizontal="left"/>
    </xf>
    <xf numFmtId="0" fontId="0" fillId="2" borderId="9" xfId="0" applyFill="1" applyBorder="1" applyProtection="1">
      <protection locked="0"/>
    </xf>
    <xf numFmtId="0" fontId="0" fillId="2" borderId="7" xfId="0" applyFill="1" applyBorder="1" applyAlignment="1" applyProtection="1">
      <alignment horizontal="center"/>
      <protection locked="0"/>
    </xf>
    <xf numFmtId="0" fontId="0" fillId="0" borderId="0" xfId="0" applyAlignment="1">
      <alignment horizontal="left"/>
    </xf>
    <xf numFmtId="0" fontId="16" fillId="5" borderId="7" xfId="0" applyFont="1" applyFill="1" applyBorder="1" applyAlignment="1">
      <alignment horizontal="center"/>
    </xf>
    <xf numFmtId="14" fontId="16" fillId="5" borderId="7" xfId="0" applyNumberFormat="1" applyFont="1" applyFill="1" applyBorder="1" applyAlignment="1">
      <alignment horizontal="center"/>
    </xf>
    <xf numFmtId="14" fontId="14" fillId="0" borderId="7" xfId="0" applyNumberFormat="1" applyFont="1" applyBorder="1" applyAlignment="1">
      <alignment horizontal="center"/>
    </xf>
    <xf numFmtId="0" fontId="14" fillId="0" borderId="7" xfId="0" applyFont="1" applyBorder="1" applyAlignment="1">
      <alignment horizontal="left"/>
    </xf>
    <xf numFmtId="0" fontId="60" fillId="0" borderId="0" xfId="0" applyFont="1"/>
    <xf numFmtId="0" fontId="11" fillId="0" borderId="0" xfId="0" applyFont="1" applyFill="1" applyBorder="1" applyAlignment="1">
      <alignment horizontal="center"/>
    </xf>
    <xf numFmtId="0" fontId="11" fillId="2" borderId="0" xfId="0" applyFont="1" applyFill="1" applyBorder="1" applyAlignment="1">
      <alignment horizontal="center"/>
    </xf>
    <xf numFmtId="0" fontId="12" fillId="5" borderId="47" xfId="0" applyFont="1" applyFill="1" applyBorder="1"/>
    <xf numFmtId="0" fontId="12" fillId="5" borderId="48" xfId="0" applyFont="1" applyFill="1" applyBorder="1"/>
    <xf numFmtId="0" fontId="11" fillId="5" borderId="0" xfId="0" applyFont="1" applyFill="1" applyBorder="1" applyAlignment="1">
      <alignment horizontal="center"/>
    </xf>
    <xf numFmtId="0" fontId="0" fillId="3" borderId="7" xfId="0" applyFill="1" applyBorder="1" applyAlignment="1">
      <alignment horizontal="center"/>
    </xf>
    <xf numFmtId="0" fontId="0" fillId="3" borderId="49" xfId="0" applyFill="1" applyBorder="1" applyAlignment="1">
      <alignment horizontal="center"/>
    </xf>
    <xf numFmtId="0" fontId="0" fillId="3" borderId="67" xfId="0" applyFill="1" applyBorder="1" applyAlignment="1">
      <alignment horizontal="center"/>
    </xf>
    <xf numFmtId="0" fontId="0" fillId="0" borderId="0" xfId="0" applyFill="1" applyBorder="1" applyAlignment="1" applyProtection="1">
      <alignment horizontal="center"/>
    </xf>
    <xf numFmtId="1" fontId="4" fillId="8" borderId="34" xfId="0" applyNumberFormat="1" applyFont="1" applyFill="1" applyBorder="1" applyAlignment="1" applyProtection="1">
      <alignment horizontal="center"/>
    </xf>
    <xf numFmtId="0" fontId="0" fillId="3" borderId="22" xfId="0" applyFill="1" applyBorder="1" applyAlignment="1">
      <alignment horizontal="left"/>
    </xf>
    <xf numFmtId="0" fontId="0" fillId="3" borderId="16" xfId="0" applyFill="1" applyBorder="1"/>
    <xf numFmtId="0" fontId="4" fillId="3" borderId="17" xfId="0" applyFont="1" applyFill="1" applyBorder="1" applyAlignment="1">
      <alignment horizontal="left"/>
    </xf>
    <xf numFmtId="0" fontId="13" fillId="3" borderId="19" xfId="0" applyFont="1" applyFill="1" applyBorder="1"/>
    <xf numFmtId="0" fontId="0" fillId="6" borderId="0" xfId="0" applyFill="1" applyAlignment="1">
      <alignment horizontal="center"/>
    </xf>
    <xf numFmtId="9" fontId="0" fillId="0" borderId="0" xfId="2" applyFont="1"/>
    <xf numFmtId="0" fontId="4" fillId="0" borderId="13" xfId="0" applyFont="1" applyFill="1" applyBorder="1" applyAlignment="1">
      <alignment horizontal="center"/>
    </xf>
    <xf numFmtId="0" fontId="4" fillId="0" borderId="46" xfId="0" applyFont="1" applyFill="1" applyBorder="1" applyAlignment="1">
      <alignment horizontal="center"/>
    </xf>
    <xf numFmtId="0" fontId="4" fillId="7" borderId="74" xfId="0" applyFont="1" applyFill="1" applyBorder="1" applyAlignment="1">
      <alignment horizontal="center"/>
    </xf>
    <xf numFmtId="0" fontId="6" fillId="0" borderId="0" xfId="0" applyFont="1"/>
    <xf numFmtId="0" fontId="62" fillId="14" borderId="49" xfId="0" applyFont="1" applyFill="1" applyBorder="1"/>
    <xf numFmtId="1" fontId="0" fillId="0" borderId="67" xfId="2" applyNumberFormat="1" applyFont="1" applyFill="1" applyBorder="1" applyAlignment="1" applyProtection="1">
      <alignment horizontal="center"/>
    </xf>
    <xf numFmtId="9" fontId="2" fillId="0" borderId="63" xfId="0" applyNumberFormat="1" applyFont="1" applyBorder="1" applyAlignment="1">
      <alignment horizontal="center"/>
    </xf>
    <xf numFmtId="9" fontId="0" fillId="0" borderId="9" xfId="2" applyFont="1" applyFill="1" applyBorder="1" applyAlignment="1" applyProtection="1">
      <alignment horizontal="center"/>
    </xf>
    <xf numFmtId="0" fontId="58" fillId="0" borderId="0" xfId="0" applyFont="1" applyFill="1" applyAlignment="1">
      <alignment horizontal="left"/>
    </xf>
    <xf numFmtId="0" fontId="57" fillId="0" borderId="18" xfId="0" applyFont="1" applyBorder="1" applyAlignment="1">
      <alignment horizontal="center"/>
    </xf>
    <xf numFmtId="0" fontId="57" fillId="4" borderId="0" xfId="0" applyFont="1" applyFill="1" applyBorder="1" applyAlignment="1">
      <alignment horizontal="center"/>
    </xf>
    <xf numFmtId="0" fontId="63" fillId="0" borderId="0" xfId="0" applyFont="1" applyBorder="1" applyAlignment="1">
      <alignment horizontal="center"/>
    </xf>
    <xf numFmtId="0" fontId="57" fillId="0" borderId="0" xfId="0" applyFont="1" applyBorder="1"/>
    <xf numFmtId="0" fontId="57" fillId="0" borderId="11" xfId="0" applyFont="1" applyBorder="1"/>
    <xf numFmtId="1" fontId="63" fillId="0" borderId="0" xfId="0" applyNumberFormat="1" applyFont="1" applyFill="1" applyBorder="1" applyAlignment="1" applyProtection="1">
      <alignment horizontal="center"/>
    </xf>
    <xf numFmtId="164" fontId="57" fillId="0" borderId="0" xfId="0" applyNumberFormat="1" applyFont="1" applyBorder="1"/>
    <xf numFmtId="0" fontId="57" fillId="0" borderId="0" xfId="0" applyFont="1"/>
    <xf numFmtId="164" fontId="57" fillId="0" borderId="0" xfId="0" applyNumberFormat="1" applyFont="1"/>
    <xf numFmtId="0" fontId="13" fillId="4" borderId="0" xfId="0" applyFont="1" applyFill="1" applyBorder="1" applyAlignment="1">
      <alignment horizontal="center"/>
    </xf>
    <xf numFmtId="0" fontId="57" fillId="5" borderId="18" xfId="0" applyFont="1" applyFill="1" applyBorder="1" applyAlignment="1">
      <alignment horizontal="center" vertical="top"/>
    </xf>
    <xf numFmtId="0" fontId="57" fillId="5" borderId="0" xfId="0" applyFont="1" applyFill="1" applyBorder="1" applyAlignment="1">
      <alignment horizontal="center"/>
    </xf>
    <xf numFmtId="1" fontId="63" fillId="5" borderId="0" xfId="0" applyNumberFormat="1" applyFont="1" applyFill="1" applyBorder="1" applyAlignment="1" applyProtection="1">
      <alignment horizontal="center"/>
    </xf>
    <xf numFmtId="164" fontId="57" fillId="5" borderId="0" xfId="0" applyNumberFormat="1" applyFont="1" applyFill="1" applyBorder="1"/>
    <xf numFmtId="0" fontId="57" fillId="5" borderId="0" xfId="0" applyFont="1" applyFill="1" applyBorder="1"/>
    <xf numFmtId="0" fontId="57" fillId="5" borderId="11" xfId="0" applyFont="1" applyFill="1" applyBorder="1"/>
    <xf numFmtId="0" fontId="63" fillId="5" borderId="0" xfId="0" applyFont="1" applyFill="1" applyBorder="1" applyAlignment="1">
      <alignment horizontal="center"/>
    </xf>
    <xf numFmtId="0" fontId="13" fillId="5" borderId="0" xfId="0" applyFont="1" applyFill="1" applyBorder="1" applyAlignment="1">
      <alignment horizontal="center"/>
    </xf>
    <xf numFmtId="0" fontId="16" fillId="5" borderId="38" xfId="0" applyFont="1" applyFill="1" applyBorder="1" applyAlignment="1">
      <alignment horizontal="center" vertical="top"/>
    </xf>
    <xf numFmtId="1" fontId="31" fillId="5" borderId="13" xfId="0" applyNumberFormat="1" applyFont="1" applyFill="1" applyBorder="1" applyAlignment="1">
      <alignment horizontal="center" vertical="top"/>
    </xf>
    <xf numFmtId="14" fontId="12" fillId="5" borderId="4" xfId="0" applyNumberFormat="1" applyFont="1" applyFill="1" applyBorder="1"/>
    <xf numFmtId="0" fontId="2" fillId="5" borderId="0" xfId="0" applyFont="1" applyFill="1" applyAlignment="1">
      <alignment horizontal="center"/>
    </xf>
    <xf numFmtId="1" fontId="0" fillId="0" borderId="75" xfId="2" applyNumberFormat="1" applyFont="1" applyFill="1" applyBorder="1" applyAlignment="1" applyProtection="1">
      <alignment horizontal="center"/>
    </xf>
    <xf numFmtId="2" fontId="0" fillId="0" borderId="0" xfId="2" applyNumberFormat="1" applyFont="1" applyAlignment="1">
      <alignment horizontal="center"/>
    </xf>
    <xf numFmtId="0" fontId="4" fillId="5" borderId="18" xfId="0" applyFont="1" applyFill="1" applyBorder="1" applyAlignment="1">
      <alignment horizontal="left"/>
    </xf>
    <xf numFmtId="0" fontId="2" fillId="5" borderId="0" xfId="0" applyFont="1" applyFill="1"/>
    <xf numFmtId="0" fontId="0" fillId="0" borderId="6" xfId="0" applyBorder="1" applyProtection="1">
      <protection locked="0"/>
    </xf>
    <xf numFmtId="0" fontId="0" fillId="0" borderId="4" xfId="0" applyBorder="1" applyProtection="1">
      <protection locked="0"/>
    </xf>
    <xf numFmtId="0" fontId="0" fillId="0" borderId="0" xfId="0" quotePrefix="1" applyBorder="1" applyProtection="1">
      <protection locked="0"/>
    </xf>
    <xf numFmtId="0" fontId="0" fillId="0" borderId="0" xfId="0" applyBorder="1" applyProtection="1">
      <protection locked="0"/>
    </xf>
    <xf numFmtId="0" fontId="43" fillId="0" borderId="0" xfId="0" applyFont="1" applyBorder="1" applyProtection="1">
      <protection locked="0"/>
    </xf>
    <xf numFmtId="0" fontId="39" fillId="0" borderId="0" xfId="0" applyFont="1" applyBorder="1" applyProtection="1">
      <protection locked="0"/>
    </xf>
    <xf numFmtId="0" fontId="44" fillId="0" borderId="11" xfId="0" applyFont="1" applyBorder="1" applyProtection="1">
      <protection locked="0"/>
    </xf>
    <xf numFmtId="0" fontId="51" fillId="0" borderId="0" xfId="0" applyFont="1" applyAlignment="1" applyProtection="1">
      <protection locked="0"/>
    </xf>
    <xf numFmtId="0" fontId="0" fillId="0" borderId="0" xfId="0" applyFill="1" applyBorder="1" applyProtection="1">
      <protection locked="0"/>
    </xf>
    <xf numFmtId="0" fontId="0" fillId="0" borderId="18" xfId="0" applyBorder="1" applyProtection="1">
      <protection locked="0"/>
    </xf>
    <xf numFmtId="0" fontId="0" fillId="0" borderId="1" xfId="0" applyBorder="1" applyProtection="1">
      <protection locked="0"/>
    </xf>
    <xf numFmtId="0" fontId="51" fillId="0" borderId="0" xfId="0" applyFont="1" applyFill="1" applyBorder="1" applyAlignment="1" applyProtection="1">
      <protection locked="0"/>
    </xf>
    <xf numFmtId="0" fontId="0" fillId="0" borderId="22" xfId="0" applyFill="1" applyBorder="1" applyProtection="1">
      <protection locked="0"/>
    </xf>
    <xf numFmtId="0" fontId="0" fillId="0" borderId="1" xfId="0" applyFill="1" applyBorder="1" applyProtection="1">
      <protection locked="0"/>
    </xf>
    <xf numFmtId="0" fontId="42" fillId="0" borderId="0" xfId="0" applyFont="1" applyBorder="1" applyProtection="1">
      <protection locked="0"/>
    </xf>
    <xf numFmtId="0" fontId="40" fillId="0" borderId="0" xfId="0" applyFont="1" applyBorder="1" applyProtection="1">
      <protection locked="0"/>
    </xf>
    <xf numFmtId="0" fontId="41" fillId="0" borderId="1" xfId="0" applyFont="1" applyBorder="1" applyAlignment="1" applyProtection="1">
      <alignment horizontal="left"/>
      <protection locked="0"/>
    </xf>
    <xf numFmtId="0" fontId="40" fillId="0" borderId="1" xfId="0" applyFont="1" applyBorder="1" applyProtection="1">
      <protection locked="0"/>
    </xf>
    <xf numFmtId="0" fontId="44" fillId="0" borderId="17" xfId="0" applyFont="1" applyBorder="1" applyProtection="1">
      <protection locked="0"/>
    </xf>
    <xf numFmtId="0" fontId="4" fillId="0" borderId="17" xfId="0" applyFont="1" applyBorder="1" applyAlignment="1" applyProtection="1">
      <alignment horizontal="left"/>
      <protection locked="0"/>
    </xf>
    <xf numFmtId="16" fontId="0" fillId="0" borderId="6" xfId="0" quotePrefix="1" applyNumberFormat="1" applyBorder="1" applyProtection="1">
      <protection locked="0"/>
    </xf>
    <xf numFmtId="0" fontId="0" fillId="0" borderId="11" xfId="0" applyBorder="1" applyProtection="1">
      <protection locked="0"/>
    </xf>
    <xf numFmtId="0" fontId="0" fillId="0" borderId="18" xfId="0" applyBorder="1" applyAlignment="1" applyProtection="1">
      <alignment horizontal="left"/>
      <protection locked="0"/>
    </xf>
    <xf numFmtId="0" fontId="0" fillId="0" borderId="22" xfId="0" applyBorder="1" applyProtection="1">
      <protection locked="0"/>
    </xf>
    <xf numFmtId="0" fontId="0" fillId="0" borderId="16" xfId="0" applyBorder="1" applyProtection="1">
      <protection locked="0"/>
    </xf>
    <xf numFmtId="0" fontId="64" fillId="0" borderId="0" xfId="0" applyFont="1" applyAlignment="1">
      <alignment wrapText="1"/>
    </xf>
    <xf numFmtId="0" fontId="2" fillId="3" borderId="0" xfId="0" applyFont="1" applyFill="1"/>
    <xf numFmtId="0" fontId="48" fillId="3" borderId="0" xfId="0" applyFont="1" applyFill="1" applyAlignment="1">
      <alignment horizontal="center"/>
    </xf>
    <xf numFmtId="0" fontId="0" fillId="3" borderId="17" xfId="0" applyFill="1" applyBorder="1" applyAlignment="1" applyProtection="1">
      <alignment horizontal="left"/>
      <protection locked="0"/>
    </xf>
    <xf numFmtId="0" fontId="0" fillId="3" borderId="6" xfId="0" applyFill="1" applyBorder="1" applyProtection="1">
      <protection locked="0"/>
    </xf>
    <xf numFmtId="0" fontId="0" fillId="3" borderId="4" xfId="0" applyFill="1" applyBorder="1" applyProtection="1">
      <protection locked="0"/>
    </xf>
    <xf numFmtId="0" fontId="16" fillId="3" borderId="0" xfId="0" applyFont="1" applyFill="1"/>
    <xf numFmtId="0" fontId="0" fillId="2" borderId="7" xfId="0" applyFill="1" applyBorder="1" applyAlignment="1" applyProtection="1">
      <alignment horizontal="left"/>
      <protection locked="0"/>
    </xf>
    <xf numFmtId="0" fontId="0" fillId="2" borderId="7" xfId="0" applyFill="1" applyBorder="1" applyProtection="1">
      <protection locked="0"/>
    </xf>
    <xf numFmtId="0" fontId="4" fillId="2" borderId="7" xfId="0" applyFont="1" applyFill="1" applyBorder="1" applyAlignment="1" applyProtection="1">
      <alignment horizontal="left"/>
      <protection locked="0"/>
    </xf>
    <xf numFmtId="14" fontId="0" fillId="2" borderId="7" xfId="0" applyNumberFormat="1" applyFill="1" applyBorder="1" applyProtection="1">
      <protection locked="0"/>
    </xf>
    <xf numFmtId="2" fontId="0" fillId="2" borderId="7" xfId="0" applyNumberFormat="1" applyFill="1" applyBorder="1" applyProtection="1">
      <protection locked="0"/>
    </xf>
    <xf numFmtId="0" fontId="0" fillId="2" borderId="0" xfId="0" applyFill="1" applyAlignment="1" applyProtection="1">
      <alignment horizontal="center"/>
      <protection locked="0"/>
    </xf>
    <xf numFmtId="0" fontId="16" fillId="3" borderId="0" xfId="0" applyFont="1" applyFill="1" applyProtection="1">
      <protection locked="0"/>
    </xf>
    <xf numFmtId="0" fontId="44" fillId="3" borderId="0" xfId="0" applyFont="1" applyFill="1"/>
    <xf numFmtId="0" fontId="0" fillId="2" borderId="29"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5" xfId="0" applyFill="1" applyBorder="1" applyAlignment="1" applyProtection="1">
      <alignment horizontal="center"/>
      <protection locked="0"/>
    </xf>
    <xf numFmtId="14" fontId="28" fillId="2" borderId="7" xfId="0" applyNumberFormat="1" applyFont="1" applyFill="1" applyBorder="1" applyProtection="1">
      <protection locked="0"/>
    </xf>
    <xf numFmtId="0" fontId="28" fillId="2" borderId="50" xfId="0" applyFont="1" applyFill="1" applyBorder="1" applyProtection="1">
      <protection locked="0"/>
    </xf>
    <xf numFmtId="0" fontId="0" fillId="2" borderId="76" xfId="0" applyFill="1" applyBorder="1"/>
    <xf numFmtId="0" fontId="23" fillId="2" borderId="76" xfId="0" applyFont="1" applyFill="1" applyBorder="1"/>
    <xf numFmtId="0" fontId="23" fillId="2" borderId="13" xfId="0" applyFont="1" applyFill="1" applyBorder="1"/>
    <xf numFmtId="0" fontId="23" fillId="2" borderId="7" xfId="0" applyFont="1" applyFill="1" applyBorder="1" applyAlignment="1" applyProtection="1">
      <alignment horizontal="center"/>
      <protection locked="0"/>
    </xf>
    <xf numFmtId="9" fontId="1" fillId="0" borderId="0" xfId="2"/>
    <xf numFmtId="0" fontId="0" fillId="3" borderId="9" xfId="0" applyFill="1" applyBorder="1" applyAlignment="1" applyProtection="1">
      <alignment horizontal="center"/>
    </xf>
    <xf numFmtId="0" fontId="2" fillId="2" borderId="7" xfId="0" applyFont="1" applyFill="1" applyBorder="1" applyProtection="1">
      <protection locked="0"/>
    </xf>
    <xf numFmtId="0" fontId="0" fillId="3" borderId="17" xfId="0" applyFill="1" applyBorder="1" applyAlignment="1">
      <alignment horizontal="right"/>
    </xf>
    <xf numFmtId="0" fontId="0" fillId="3" borderId="6" xfId="0" applyFill="1" applyBorder="1" applyAlignment="1">
      <alignment horizontal="right"/>
    </xf>
    <xf numFmtId="0" fontId="0" fillId="3" borderId="4" xfId="0" applyFill="1" applyBorder="1" applyAlignment="1">
      <alignment horizontal="right"/>
    </xf>
    <xf numFmtId="0" fontId="65" fillId="0" borderId="49" xfId="0" applyFont="1" applyFill="1" applyBorder="1"/>
    <xf numFmtId="0" fontId="66" fillId="0" borderId="49" xfId="0" applyFont="1" applyFill="1" applyBorder="1"/>
    <xf numFmtId="1" fontId="0" fillId="2" borderId="7" xfId="0" applyNumberFormat="1" applyFill="1" applyBorder="1" applyProtection="1">
      <protection locked="0"/>
    </xf>
    <xf numFmtId="0" fontId="67" fillId="5" borderId="49" xfId="0" applyFont="1" applyFill="1" applyBorder="1" applyAlignment="1">
      <alignment horizontal="center" vertical="top"/>
    </xf>
    <xf numFmtId="0" fontId="67" fillId="5" borderId="52" xfId="0" applyFont="1" applyFill="1" applyBorder="1" applyAlignment="1">
      <alignment horizontal="center" vertical="top"/>
    </xf>
    <xf numFmtId="0" fontId="1" fillId="16" borderId="9" xfId="0" applyFont="1" applyFill="1" applyBorder="1" applyAlignment="1" applyProtection="1">
      <alignment horizontal="center"/>
    </xf>
    <xf numFmtId="167" fontId="1" fillId="16" borderId="0" xfId="2" applyNumberFormat="1" applyFont="1" applyFill="1"/>
    <xf numFmtId="0" fontId="12" fillId="0" borderId="0" xfId="0" applyFont="1" applyAlignment="1">
      <alignment horizontal="center"/>
    </xf>
    <xf numFmtId="0" fontId="4" fillId="3" borderId="27" xfId="0" applyFont="1" applyFill="1" applyBorder="1"/>
    <xf numFmtId="9" fontId="0" fillId="8" borderId="9" xfId="2" applyFont="1" applyFill="1" applyBorder="1" applyAlignment="1">
      <alignment horizontal="center"/>
    </xf>
    <xf numFmtId="0" fontId="68" fillId="3" borderId="24" xfId="0" applyFont="1" applyFill="1" applyBorder="1"/>
    <xf numFmtId="0" fontId="13" fillId="0" borderId="18" xfId="0" applyFont="1" applyBorder="1"/>
    <xf numFmtId="0" fontId="13" fillId="3" borderId="47" xfId="0" applyFont="1" applyFill="1" applyBorder="1"/>
    <xf numFmtId="2" fontId="0" fillId="0" borderId="22" xfId="0" applyNumberFormat="1" applyBorder="1" applyAlignment="1">
      <alignment horizontal="center"/>
    </xf>
    <xf numFmtId="0" fontId="11" fillId="0" borderId="11" xfId="0" applyFont="1" applyBorder="1" applyAlignment="1">
      <alignment horizontal="center"/>
    </xf>
    <xf numFmtId="0" fontId="69" fillId="5" borderId="18" xfId="0" applyFont="1" applyFill="1" applyBorder="1" applyAlignment="1">
      <alignment horizontal="center" vertical="top"/>
    </xf>
    <xf numFmtId="0" fontId="70" fillId="5" borderId="49" xfId="0" applyFont="1" applyFill="1" applyBorder="1" applyAlignment="1">
      <alignment horizontal="center" vertical="top"/>
    </xf>
    <xf numFmtId="0" fontId="70" fillId="5" borderId="52" xfId="0" applyFont="1" applyFill="1" applyBorder="1" applyAlignment="1">
      <alignment horizontal="center" vertical="top"/>
    </xf>
    <xf numFmtId="0" fontId="63" fillId="0" borderId="18" xfId="0" applyFont="1" applyBorder="1" applyAlignment="1">
      <alignment horizontal="center"/>
    </xf>
    <xf numFmtId="0" fontId="71" fillId="3" borderId="0" xfId="0" applyFont="1" applyFill="1" applyProtection="1">
      <protection locked="0"/>
    </xf>
    <xf numFmtId="0" fontId="72" fillId="3" borderId="0" xfId="0" applyFont="1" applyFill="1"/>
    <xf numFmtId="0" fontId="39" fillId="2" borderId="0" xfId="0" applyFont="1" applyFill="1" applyBorder="1" applyProtection="1">
      <protection locked="0"/>
    </xf>
    <xf numFmtId="0" fontId="0" fillId="2" borderId="0" xfId="0" applyFill="1" applyBorder="1" applyProtection="1">
      <protection locked="0"/>
    </xf>
    <xf numFmtId="0" fontId="58" fillId="2" borderId="0" xfId="0" applyFont="1" applyFill="1" applyProtection="1">
      <protection locked="0"/>
    </xf>
    <xf numFmtId="14" fontId="0" fillId="0" borderId="0" xfId="0" applyNumberFormat="1" applyFill="1" applyAlignment="1" applyProtection="1">
      <alignment horizontal="center"/>
    </xf>
    <xf numFmtId="0" fontId="73" fillId="2" borderId="7" xfId="1" applyFont="1" applyFill="1" applyBorder="1" applyAlignment="1" applyProtection="1">
      <protection locked="0"/>
    </xf>
    <xf numFmtId="0" fontId="0" fillId="0" borderId="77" xfId="0" applyBorder="1" applyAlignment="1">
      <alignment horizontal="left" indent="1"/>
    </xf>
    <xf numFmtId="0" fontId="0" fillId="0" borderId="0" xfId="0" applyAlignment="1">
      <alignment horizontal="left" indent="1"/>
    </xf>
    <xf numFmtId="0" fontId="74" fillId="14" borderId="28" xfId="0" applyFont="1" applyFill="1" applyBorder="1"/>
    <xf numFmtId="0" fontId="74" fillId="14" borderId="29" xfId="0" applyFont="1" applyFill="1" applyBorder="1"/>
    <xf numFmtId="0" fontId="74" fillId="14" borderId="38" xfId="0" applyFont="1" applyFill="1" applyBorder="1"/>
    <xf numFmtId="0" fontId="74" fillId="14" borderId="30" xfId="0" applyFont="1" applyFill="1" applyBorder="1" applyAlignment="1">
      <alignment wrapText="1"/>
    </xf>
    <xf numFmtId="0" fontId="74" fillId="14" borderId="49" xfId="0" applyFont="1" applyFill="1" applyBorder="1"/>
    <xf numFmtId="0" fontId="22" fillId="0" borderId="7" xfId="0" applyFont="1" applyBorder="1"/>
    <xf numFmtId="0" fontId="22" fillId="0" borderId="50" xfId="0" applyFont="1" applyBorder="1"/>
    <xf numFmtId="0" fontId="22" fillId="0" borderId="67" xfId="0" applyFont="1" applyBorder="1" applyAlignment="1">
      <alignment wrapText="1"/>
    </xf>
    <xf numFmtId="0" fontId="22" fillId="0" borderId="0" xfId="0" applyFont="1"/>
    <xf numFmtId="0" fontId="22" fillId="0" borderId="0" xfId="0" applyFont="1" applyAlignment="1">
      <alignment wrapText="1"/>
    </xf>
    <xf numFmtId="0" fontId="22" fillId="0" borderId="49" xfId="0" applyFont="1" applyFill="1" applyBorder="1"/>
    <xf numFmtId="0" fontId="0" fillId="2" borderId="7" xfId="0" applyFill="1" applyBorder="1" applyAlignment="1" applyProtection="1">
      <alignment wrapText="1"/>
      <protection locked="0"/>
    </xf>
    <xf numFmtId="16" fontId="0" fillId="0" borderId="18" xfId="0" quotePrefix="1" applyNumberFormat="1" applyBorder="1" applyProtection="1">
      <protection locked="0"/>
    </xf>
    <xf numFmtId="0" fontId="0" fillId="12" borderId="5" xfId="0" applyFill="1" applyBorder="1" applyProtection="1">
      <protection locked="0"/>
    </xf>
    <xf numFmtId="0" fontId="5" fillId="4" borderId="0" xfId="0" applyFont="1" applyFill="1" applyBorder="1" applyAlignment="1">
      <alignment horizontal="center"/>
    </xf>
    <xf numFmtId="0" fontId="5" fillId="5" borderId="0" xfId="0" applyFont="1" applyFill="1" applyBorder="1" applyAlignment="1">
      <alignment horizontal="center"/>
    </xf>
    <xf numFmtId="0" fontId="75" fillId="0" borderId="0" xfId="0" applyFont="1" applyBorder="1" applyAlignment="1">
      <alignment horizontal="center"/>
    </xf>
    <xf numFmtId="0" fontId="22" fillId="0" borderId="0" xfId="0" applyFont="1" applyBorder="1"/>
    <xf numFmtId="0" fontId="22" fillId="0" borderId="11" xfId="0" applyFont="1" applyBorder="1"/>
    <xf numFmtId="0" fontId="75" fillId="5" borderId="0" xfId="0" applyFont="1" applyFill="1" applyBorder="1" applyAlignment="1">
      <alignment horizontal="center"/>
    </xf>
    <xf numFmtId="0" fontId="22" fillId="5" borderId="0" xfId="0" applyFont="1" applyFill="1" applyBorder="1"/>
    <xf numFmtId="0" fontId="22" fillId="5" borderId="11" xfId="0" applyFont="1" applyFill="1" applyBorder="1"/>
    <xf numFmtId="0" fontId="4" fillId="5" borderId="17" xfId="0" applyFont="1" applyFill="1" applyBorder="1"/>
    <xf numFmtId="0" fontId="31" fillId="5" borderId="28" xfId="0" applyFont="1" applyFill="1" applyBorder="1" applyAlignment="1">
      <alignment horizontal="center" vertical="center"/>
    </xf>
    <xf numFmtId="1" fontId="31" fillId="13" borderId="13"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31" fillId="5" borderId="49" xfId="0" applyFont="1" applyFill="1" applyBorder="1" applyAlignment="1">
      <alignment horizontal="center" vertical="center"/>
    </xf>
    <xf numFmtId="0" fontId="31" fillId="5" borderId="52" xfId="0" applyFont="1" applyFill="1" applyBorder="1" applyAlignment="1">
      <alignment horizontal="center" vertical="center"/>
    </xf>
    <xf numFmtId="0" fontId="4" fillId="0" borderId="46" xfId="0" applyFont="1" applyFill="1" applyBorder="1" applyAlignment="1">
      <alignment horizontal="center" vertical="center"/>
    </xf>
    <xf numFmtId="0" fontId="70" fillId="5" borderId="49" xfId="0" applyFont="1" applyFill="1" applyBorder="1" applyAlignment="1">
      <alignment horizontal="center" vertical="center"/>
    </xf>
    <xf numFmtId="0" fontId="16" fillId="5" borderId="38" xfId="0" applyFont="1" applyFill="1" applyBorder="1" applyAlignment="1">
      <alignment horizontal="center" vertical="center"/>
    </xf>
    <xf numFmtId="1" fontId="31" fillId="5" borderId="13" xfId="0" applyNumberFormat="1" applyFont="1" applyFill="1" applyBorder="1" applyAlignment="1">
      <alignment horizontal="center" vertical="center"/>
    </xf>
    <xf numFmtId="1" fontId="52" fillId="0" borderId="0" xfId="0" applyNumberFormat="1" applyFont="1" applyFill="1" applyBorder="1" applyAlignment="1">
      <alignment horizontal="center" vertical="center"/>
    </xf>
    <xf numFmtId="1" fontId="52" fillId="0" borderId="11" xfId="0" applyNumberFormat="1" applyFont="1" applyFill="1" applyBorder="1" applyAlignment="1">
      <alignment horizontal="center" vertical="center"/>
    </xf>
    <xf numFmtId="0" fontId="70" fillId="5" borderId="52" xfId="0" applyFont="1" applyFill="1" applyBorder="1" applyAlignment="1">
      <alignment horizontal="center" vertical="center"/>
    </xf>
    <xf numFmtId="0" fontId="0" fillId="2" borderId="0" xfId="0" applyFill="1" applyProtection="1">
      <protection locked="0"/>
    </xf>
    <xf numFmtId="164" fontId="11" fillId="0" borderId="0" xfId="0" applyNumberFormat="1" applyFont="1" applyFill="1" applyBorder="1" applyAlignment="1">
      <alignment horizontal="center" vertical="top"/>
    </xf>
    <xf numFmtId="14" fontId="25" fillId="8" borderId="22" xfId="0" applyNumberFormat="1" applyFont="1" applyFill="1" applyBorder="1" applyAlignment="1">
      <alignment horizontal="center"/>
    </xf>
    <xf numFmtId="14" fontId="25" fillId="8" borderId="16" xfId="0" applyNumberFormat="1" applyFont="1" applyFill="1" applyBorder="1" applyAlignment="1">
      <alignment horizontal="center"/>
    </xf>
    <xf numFmtId="0" fontId="25" fillId="8" borderId="16" xfId="0" applyFont="1" applyFill="1" applyBorder="1" applyAlignment="1">
      <alignment horizontal="center"/>
    </xf>
    <xf numFmtId="0" fontId="55" fillId="8" borderId="78" xfId="0" applyFont="1" applyFill="1" applyBorder="1" applyAlignment="1">
      <alignment horizontal="center"/>
    </xf>
    <xf numFmtId="0" fontId="55" fillId="8" borderId="79" xfId="0" applyFont="1" applyFill="1" applyBorder="1" applyAlignment="1">
      <alignment horizontal="center"/>
    </xf>
    <xf numFmtId="0" fontId="14" fillId="0" borderId="50" xfId="0" applyFont="1" applyBorder="1" applyAlignment="1">
      <alignment horizontal="center"/>
    </xf>
    <xf numFmtId="0" fontId="14" fillId="0" borderId="76" xfId="0" applyFont="1" applyBorder="1" applyAlignment="1">
      <alignment horizontal="center"/>
    </xf>
    <xf numFmtId="0" fontId="14" fillId="0" borderId="71" xfId="0" applyFont="1" applyBorder="1" applyAlignment="1">
      <alignment horizontal="center"/>
    </xf>
    <xf numFmtId="164" fontId="5" fillId="13" borderId="50" xfId="0" applyNumberFormat="1" applyFont="1" applyFill="1" applyBorder="1" applyAlignment="1">
      <alignment horizontal="center" vertical="center"/>
    </xf>
    <xf numFmtId="164" fontId="5" fillId="13" borderId="76" xfId="0" applyNumberFormat="1" applyFont="1" applyFill="1" applyBorder="1" applyAlignment="1">
      <alignment horizontal="center" vertical="center"/>
    </xf>
    <xf numFmtId="0" fontId="76" fillId="0" borderId="50" xfId="0" applyFont="1" applyFill="1" applyBorder="1" applyAlignment="1">
      <alignment horizontal="center" vertical="center"/>
    </xf>
    <xf numFmtId="0" fontId="76" fillId="0" borderId="76" xfId="0" applyFont="1" applyBorder="1" applyAlignment="1">
      <alignment horizontal="center" vertical="center"/>
    </xf>
    <xf numFmtId="0" fontId="0" fillId="0" borderId="0" xfId="0" applyBorder="1"/>
    <xf numFmtId="164" fontId="5" fillId="5" borderId="50" xfId="0" applyNumberFormat="1" applyFont="1" applyFill="1" applyBorder="1" applyAlignment="1">
      <alignment horizontal="center" vertical="center"/>
    </xf>
    <xf numFmtId="164" fontId="5" fillId="5" borderId="76" xfId="0" applyNumberFormat="1" applyFont="1" applyFill="1" applyBorder="1" applyAlignment="1">
      <alignment horizontal="center" vertical="center"/>
    </xf>
    <xf numFmtId="0" fontId="0" fillId="0" borderId="0" xfId="0" applyBorder="1" applyAlignment="1">
      <alignment horizontal="center" vertical="center"/>
    </xf>
    <xf numFmtId="164" fontId="5" fillId="5" borderId="50" xfId="0" applyNumberFormat="1" applyFont="1" applyFill="1" applyBorder="1" applyAlignment="1">
      <alignment horizontal="center" vertical="top"/>
    </xf>
    <xf numFmtId="164" fontId="5" fillId="5" borderId="76" xfId="0" applyNumberFormat="1" applyFont="1" applyFill="1" applyBorder="1" applyAlignment="1">
      <alignment horizontal="center" vertical="top"/>
    </xf>
    <xf numFmtId="164" fontId="52" fillId="13" borderId="0" xfId="0" applyNumberFormat="1" applyFont="1" applyFill="1" applyBorder="1" applyAlignment="1">
      <alignment horizontal="center" vertical="top"/>
    </xf>
    <xf numFmtId="164" fontId="11" fillId="0" borderId="1" xfId="0" applyNumberFormat="1" applyFont="1" applyFill="1" applyBorder="1" applyAlignment="1">
      <alignment horizontal="center" vertical="top"/>
    </xf>
    <xf numFmtId="164" fontId="5" fillId="0" borderId="50" xfId="0" applyNumberFormat="1" applyFont="1" applyFill="1" applyBorder="1" applyAlignment="1">
      <alignment horizontal="center" vertical="center" wrapText="1"/>
    </xf>
    <xf numFmtId="164" fontId="5" fillId="0" borderId="76" xfId="0" applyNumberFormat="1" applyFont="1" applyFill="1" applyBorder="1" applyAlignment="1">
      <alignment horizontal="center" vertical="center" wrapText="1"/>
    </xf>
    <xf numFmtId="0" fontId="0" fillId="0" borderId="0" xfId="0"/>
    <xf numFmtId="164" fontId="11" fillId="0" borderId="0" xfId="0" applyNumberFormat="1" applyFont="1" applyFill="1" applyBorder="1" applyAlignment="1">
      <alignment horizontal="center" vertical="center"/>
    </xf>
    <xf numFmtId="0" fontId="44" fillId="8" borderId="18" xfId="0" applyFont="1" applyFill="1" applyBorder="1" applyAlignment="1">
      <alignment horizontal="center"/>
    </xf>
    <xf numFmtId="0" fontId="44" fillId="8" borderId="0" xfId="0" applyFont="1" applyFill="1" applyBorder="1" applyAlignment="1">
      <alignment horizontal="center"/>
    </xf>
    <xf numFmtId="0" fontId="44" fillId="8" borderId="11" xfId="0" applyFont="1" applyFill="1" applyBorder="1" applyAlignment="1">
      <alignment horizontal="center"/>
    </xf>
    <xf numFmtId="0" fontId="76" fillId="0" borderId="76" xfId="0" applyFont="1" applyFill="1" applyBorder="1" applyAlignment="1">
      <alignment horizontal="center" vertical="center"/>
    </xf>
    <xf numFmtId="0" fontId="0" fillId="0" borderId="1" xfId="0" applyBorder="1"/>
    <xf numFmtId="0" fontId="27" fillId="0" borderId="66" xfId="0" applyFont="1" applyFill="1" applyBorder="1" applyAlignment="1">
      <alignment horizontal="center" vertical="center"/>
    </xf>
    <xf numFmtId="0" fontId="27" fillId="0" borderId="48" xfId="0" applyFont="1" applyFill="1" applyBorder="1" applyAlignment="1">
      <alignment horizontal="center" vertical="center"/>
    </xf>
    <xf numFmtId="0" fontId="27" fillId="0" borderId="50" xfId="0" applyFont="1" applyFill="1" applyBorder="1" applyAlignment="1">
      <alignment horizontal="center" vertical="center"/>
    </xf>
    <xf numFmtId="0" fontId="27" fillId="0" borderId="76" xfId="0" applyFont="1" applyFill="1" applyBorder="1" applyAlignment="1">
      <alignment horizontal="center" vertical="center"/>
    </xf>
    <xf numFmtId="164" fontId="5" fillId="0" borderId="25" xfId="0" applyNumberFormat="1" applyFont="1" applyFill="1" applyBorder="1" applyAlignment="1">
      <alignment horizontal="center" vertical="center" wrapText="1"/>
    </xf>
    <xf numFmtId="164" fontId="5" fillId="0" borderId="35" xfId="0" applyNumberFormat="1" applyFont="1" applyFill="1" applyBorder="1" applyAlignment="1">
      <alignment horizontal="center" vertical="center" wrapText="1"/>
    </xf>
    <xf numFmtId="0" fontId="56" fillId="8" borderId="18" xfId="0" applyFont="1" applyFill="1" applyBorder="1" applyAlignment="1">
      <alignment horizontal="center"/>
    </xf>
    <xf numFmtId="0" fontId="56" fillId="8" borderId="0" xfId="0" applyFont="1" applyFill="1" applyBorder="1" applyAlignment="1">
      <alignment horizontal="center"/>
    </xf>
    <xf numFmtId="0" fontId="56" fillId="8" borderId="11" xfId="0" applyFont="1" applyFill="1" applyBorder="1" applyAlignment="1">
      <alignment horizontal="center"/>
    </xf>
    <xf numFmtId="0" fontId="49" fillId="2" borderId="24" xfId="0" applyFont="1" applyFill="1" applyBorder="1" applyAlignment="1">
      <alignment horizontal="center"/>
    </xf>
    <xf numFmtId="0" fontId="49" fillId="2" borderId="3" xfId="0" applyFont="1" applyFill="1" applyBorder="1" applyAlignment="1">
      <alignment horizontal="center"/>
    </xf>
    <xf numFmtId="0" fontId="54" fillId="8" borderId="18" xfId="0" applyFont="1" applyFill="1" applyBorder="1" applyAlignment="1">
      <alignment horizontal="center"/>
    </xf>
    <xf numFmtId="0" fontId="54" fillId="8" borderId="0" xfId="0" applyFont="1" applyFill="1" applyBorder="1" applyAlignment="1">
      <alignment horizontal="center"/>
    </xf>
    <xf numFmtId="0" fontId="54" fillId="8" borderId="11" xfId="0" applyFont="1" applyFill="1" applyBorder="1" applyAlignment="1">
      <alignment horizontal="center"/>
    </xf>
    <xf numFmtId="164" fontId="11" fillId="3" borderId="49" xfId="0" applyNumberFormat="1" applyFont="1" applyFill="1" applyBorder="1" applyAlignment="1">
      <alignment horizontal="center" vertical="top"/>
    </xf>
    <xf numFmtId="164" fontId="11" fillId="3" borderId="7" xfId="0" applyNumberFormat="1" applyFont="1" applyFill="1" applyBorder="1" applyAlignment="1">
      <alignment horizontal="center" vertical="top"/>
    </xf>
    <xf numFmtId="0" fontId="0" fillId="0" borderId="49" xfId="0" applyBorder="1"/>
    <xf numFmtId="0" fontId="0" fillId="0" borderId="7" xfId="0" applyBorder="1"/>
    <xf numFmtId="0" fontId="1" fillId="8" borderId="17" xfId="0" applyFont="1" applyFill="1" applyBorder="1" applyAlignment="1">
      <alignment horizontal="center"/>
    </xf>
    <xf numFmtId="0" fontId="1" fillId="8" borderId="6" xfId="0" applyFont="1" applyFill="1" applyBorder="1" applyAlignment="1">
      <alignment horizontal="center"/>
    </xf>
    <xf numFmtId="0" fontId="1" fillId="8" borderId="4" xfId="0" applyFont="1" applyFill="1" applyBorder="1" applyAlignment="1">
      <alignment horizontal="center"/>
    </xf>
    <xf numFmtId="0" fontId="16" fillId="3" borderId="22" xfId="0" applyFont="1" applyFill="1" applyBorder="1" applyAlignment="1">
      <alignment horizontal="center"/>
    </xf>
    <xf numFmtId="0" fontId="16" fillId="3" borderId="43" xfId="0" applyFont="1" applyFill="1" applyBorder="1" applyAlignment="1">
      <alignment horizontal="center"/>
    </xf>
    <xf numFmtId="164" fontId="5" fillId="0" borderId="66" xfId="0" applyNumberFormat="1" applyFont="1" applyFill="1" applyBorder="1" applyAlignment="1">
      <alignment horizontal="center" vertical="center" wrapText="1"/>
    </xf>
    <xf numFmtId="164" fontId="5" fillId="0" borderId="48" xfId="0" applyNumberFormat="1" applyFont="1" applyFill="1" applyBorder="1" applyAlignment="1">
      <alignment horizontal="center" vertical="center" wrapText="1"/>
    </xf>
    <xf numFmtId="0" fontId="16" fillId="2" borderId="17" xfId="0" applyFont="1" applyFill="1" applyBorder="1" applyAlignment="1">
      <alignment horizontal="center"/>
    </xf>
    <xf numFmtId="0" fontId="16" fillId="2" borderId="6" xfId="0" applyFont="1" applyFill="1" applyBorder="1" applyAlignment="1">
      <alignment horizontal="center"/>
    </xf>
    <xf numFmtId="0" fontId="16" fillId="2" borderId="4" xfId="0" applyFont="1" applyFill="1" applyBorder="1" applyAlignment="1">
      <alignment horizontal="center"/>
    </xf>
    <xf numFmtId="0" fontId="11" fillId="2" borderId="31" xfId="0" applyFont="1" applyFill="1" applyBorder="1" applyAlignment="1">
      <alignment horizontal="center"/>
    </xf>
    <xf numFmtId="0" fontId="11" fillId="2" borderId="32" xfId="0" applyFont="1" applyFill="1" applyBorder="1" applyAlignment="1">
      <alignment horizontal="center"/>
    </xf>
    <xf numFmtId="14" fontId="30" fillId="8" borderId="24" xfId="0" applyNumberFormat="1" applyFont="1" applyFill="1" applyBorder="1" applyAlignment="1">
      <alignment horizontal="center"/>
    </xf>
    <xf numFmtId="0" fontId="30" fillId="8" borderId="3" xfId="0" applyFont="1" applyFill="1" applyBorder="1" applyAlignment="1">
      <alignment horizontal="center"/>
    </xf>
    <xf numFmtId="0" fontId="30" fillId="8" borderId="5" xfId="0" applyFont="1" applyFill="1" applyBorder="1" applyAlignment="1">
      <alignment horizontal="center"/>
    </xf>
    <xf numFmtId="0" fontId="31" fillId="2" borderId="24" xfId="0" applyFont="1" applyFill="1" applyBorder="1" applyAlignment="1">
      <alignment horizontal="center"/>
    </xf>
    <xf numFmtId="0" fontId="31" fillId="2" borderId="3" xfId="0" applyFont="1" applyFill="1" applyBorder="1" applyAlignment="1">
      <alignment horizontal="center"/>
    </xf>
    <xf numFmtId="0" fontId="31" fillId="2" borderId="5" xfId="0" applyFont="1" applyFill="1" applyBorder="1" applyAlignment="1">
      <alignment horizontal="center"/>
    </xf>
    <xf numFmtId="0" fontId="31" fillId="2" borderId="23" xfId="0" applyFont="1" applyFill="1" applyBorder="1" applyAlignment="1">
      <alignment horizontal="center"/>
    </xf>
    <xf numFmtId="164" fontId="11" fillId="3" borderId="52" xfId="0" applyNumberFormat="1" applyFont="1" applyFill="1" applyBorder="1" applyAlignment="1">
      <alignment horizontal="center" vertical="top"/>
    </xf>
    <xf numFmtId="164" fontId="11" fillId="3" borderId="26" xfId="0" applyNumberFormat="1" applyFont="1" applyFill="1" applyBorder="1" applyAlignment="1">
      <alignment horizontal="center" vertical="top"/>
    </xf>
    <xf numFmtId="0" fontId="0" fillId="0" borderId="72" xfId="0" applyBorder="1"/>
    <xf numFmtId="0" fontId="0" fillId="0" borderId="76" xfId="0" applyBorder="1"/>
    <xf numFmtId="0" fontId="0" fillId="0" borderId="13" xfId="0" applyBorder="1"/>
    <xf numFmtId="0" fontId="44" fillId="0" borderId="17" xfId="0" applyFont="1" applyBorder="1" applyAlignment="1">
      <alignment horizontal="center"/>
    </xf>
    <xf numFmtId="0" fontId="44" fillId="0" borderId="6" xfId="0" applyFont="1" applyBorder="1" applyAlignment="1">
      <alignment horizontal="center"/>
    </xf>
    <xf numFmtId="0" fontId="44" fillId="0" borderId="4" xfId="0" applyFont="1" applyBorder="1" applyAlignment="1">
      <alignment horizontal="center"/>
    </xf>
    <xf numFmtId="0" fontId="54" fillId="13" borderId="17" xfId="0" applyFont="1" applyFill="1" applyBorder="1" applyAlignment="1">
      <alignment horizontal="center"/>
    </xf>
    <xf numFmtId="0" fontId="54" fillId="13" borderId="6" xfId="0" applyFont="1" applyFill="1" applyBorder="1" applyAlignment="1">
      <alignment horizontal="center"/>
    </xf>
    <xf numFmtId="0" fontId="54" fillId="13" borderId="4" xfId="0" applyFont="1" applyFill="1" applyBorder="1" applyAlignment="1">
      <alignment horizontal="center"/>
    </xf>
    <xf numFmtId="0" fontId="4" fillId="7" borderId="24" xfId="0" applyFont="1" applyFill="1" applyBorder="1" applyAlignment="1">
      <alignment horizontal="center"/>
    </xf>
    <xf numFmtId="0" fontId="4" fillId="7" borderId="5" xfId="0" applyFont="1" applyFill="1" applyBorder="1" applyAlignment="1">
      <alignment horizontal="center"/>
    </xf>
    <xf numFmtId="0" fontId="11" fillId="12" borderId="17" xfId="0" applyFont="1" applyFill="1" applyBorder="1" applyAlignment="1">
      <alignment horizontal="center"/>
    </xf>
    <xf numFmtId="0" fontId="11" fillId="12" borderId="4" xfId="0" applyFont="1" applyFill="1" applyBorder="1" applyAlignment="1">
      <alignment horizontal="center"/>
    </xf>
    <xf numFmtId="0" fontId="38" fillId="14" borderId="17" xfId="0" applyFont="1" applyFill="1" applyBorder="1" applyAlignment="1">
      <alignment horizontal="center"/>
    </xf>
    <xf numFmtId="0" fontId="38" fillId="14" borderId="4" xfId="0" applyFont="1" applyFill="1" applyBorder="1" applyAlignment="1">
      <alignment horizontal="center"/>
    </xf>
    <xf numFmtId="0" fontId="11" fillId="17" borderId="17" xfId="0" applyFont="1" applyFill="1" applyBorder="1" applyAlignment="1">
      <alignment horizontal="center"/>
    </xf>
    <xf numFmtId="0" fontId="11" fillId="17" borderId="4" xfId="0" applyFont="1" applyFill="1" applyBorder="1" applyAlignment="1">
      <alignment horizontal="center"/>
    </xf>
    <xf numFmtId="0" fontId="4" fillId="11" borderId="17" xfId="0" applyFont="1" applyFill="1" applyBorder="1" applyAlignment="1">
      <alignment horizontal="center"/>
    </xf>
    <xf numFmtId="0" fontId="4" fillId="11" borderId="6" xfId="0" applyFont="1" applyFill="1" applyBorder="1" applyAlignment="1">
      <alignment horizontal="center"/>
    </xf>
    <xf numFmtId="0" fontId="4" fillId="11" borderId="4"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xf>
    <xf numFmtId="0" fontId="4" fillId="3" borderId="30" xfId="0" applyFont="1" applyFill="1" applyBorder="1" applyAlignment="1">
      <alignment horizontal="center"/>
    </xf>
    <xf numFmtId="0" fontId="4" fillId="7" borderId="6" xfId="0" applyFont="1" applyFill="1" applyBorder="1" applyAlignment="1">
      <alignment horizontal="center"/>
    </xf>
    <xf numFmtId="0" fontId="4" fillId="7" borderId="4" xfId="0" applyFont="1" applyFill="1" applyBorder="1" applyAlignment="1">
      <alignment horizontal="center"/>
    </xf>
    <xf numFmtId="0" fontId="0" fillId="3" borderId="20" xfId="0" applyFill="1" applyBorder="1" applyAlignment="1">
      <alignment horizontal="center"/>
    </xf>
    <xf numFmtId="0" fontId="0" fillId="3" borderId="0" xfId="0" applyFill="1" applyBorder="1" applyAlignment="1">
      <alignment horizontal="center"/>
    </xf>
    <xf numFmtId="0" fontId="0" fillId="3" borderId="21" xfId="0" applyFill="1" applyBorder="1" applyAlignment="1">
      <alignment horizontal="center"/>
    </xf>
    <xf numFmtId="0" fontId="0" fillId="8" borderId="18" xfId="0" applyFill="1" applyBorder="1" applyAlignment="1" applyProtection="1">
      <alignment horizontal="left"/>
    </xf>
    <xf numFmtId="0" fontId="0" fillId="8" borderId="0" xfId="0" applyFill="1" applyBorder="1" applyAlignment="1" applyProtection="1">
      <alignment horizontal="left"/>
    </xf>
    <xf numFmtId="0" fontId="0" fillId="8" borderId="18" xfId="0" applyFill="1" applyBorder="1" applyAlignment="1" applyProtection="1">
      <alignment horizontal="left"/>
      <protection locked="0"/>
    </xf>
    <xf numFmtId="0" fontId="0" fillId="8" borderId="0" xfId="0" applyFill="1" applyBorder="1" applyAlignment="1" applyProtection="1">
      <alignment horizontal="left"/>
      <protection locked="0"/>
    </xf>
    <xf numFmtId="0" fontId="0" fillId="3" borderId="18" xfId="0" applyFill="1" applyBorder="1" applyAlignment="1">
      <alignment horizontal="center"/>
    </xf>
    <xf numFmtId="0" fontId="0" fillId="3" borderId="6" xfId="0" applyFill="1" applyBorder="1" applyAlignment="1">
      <alignment horizontal="center"/>
    </xf>
    <xf numFmtId="0" fontId="0" fillId="8" borderId="22" xfId="0" applyFill="1" applyBorder="1" applyAlignment="1" applyProtection="1">
      <alignment horizontal="center"/>
      <protection locked="0"/>
    </xf>
    <xf numFmtId="0" fontId="0" fillId="8" borderId="1" xfId="0" applyFill="1" applyBorder="1" applyAlignment="1" applyProtection="1">
      <alignment horizontal="center"/>
      <protection locked="0"/>
    </xf>
    <xf numFmtId="0" fontId="0" fillId="8" borderId="28" xfId="0" applyFill="1" applyBorder="1" applyAlignment="1" applyProtection="1">
      <alignment horizontal="center"/>
      <protection locked="0"/>
    </xf>
    <xf numFmtId="0" fontId="0" fillId="8" borderId="30" xfId="0" applyFill="1" applyBorder="1" applyAlignment="1" applyProtection="1">
      <alignment horizontal="center"/>
      <protection locked="0"/>
    </xf>
    <xf numFmtId="0" fontId="0" fillId="8" borderId="52" xfId="0" applyFill="1" applyBorder="1" applyAlignment="1" applyProtection="1">
      <alignment horizontal="center"/>
      <protection locked="0"/>
    </xf>
    <xf numFmtId="0" fontId="0" fillId="8" borderId="68" xfId="0" applyFill="1" applyBorder="1" applyAlignment="1" applyProtection="1">
      <alignment horizontal="center"/>
      <protection locked="0"/>
    </xf>
    <xf numFmtId="0" fontId="0" fillId="8" borderId="0" xfId="0" applyFill="1" applyBorder="1" applyAlignment="1" applyProtection="1">
      <alignment horizontal="center"/>
      <protection locked="0"/>
    </xf>
    <xf numFmtId="0" fontId="61" fillId="0" borderId="50" xfId="0" applyFont="1" applyFill="1" applyBorder="1" applyAlignment="1">
      <alignment horizontal="center"/>
    </xf>
    <xf numFmtId="0" fontId="61" fillId="0" borderId="76" xfId="0" applyFont="1" applyFill="1" applyBorder="1" applyAlignment="1">
      <alignment horizontal="center"/>
    </xf>
    <xf numFmtId="164" fontId="5" fillId="13" borderId="50" xfId="0" applyNumberFormat="1" applyFont="1" applyFill="1" applyBorder="1" applyAlignment="1">
      <alignment horizontal="center" vertical="top"/>
    </xf>
    <xf numFmtId="164" fontId="5" fillId="13" borderId="76" xfId="0" applyNumberFormat="1" applyFont="1" applyFill="1" applyBorder="1" applyAlignment="1">
      <alignment horizontal="center" vertical="top"/>
    </xf>
    <xf numFmtId="0" fontId="61" fillId="0" borderId="76" xfId="0" applyFont="1" applyBorder="1" applyAlignment="1">
      <alignment horizontal="center"/>
    </xf>
    <xf numFmtId="0" fontId="4" fillId="8" borderId="0" xfId="0" applyFont="1" applyFill="1" applyAlignment="1">
      <alignment horizontal="center"/>
    </xf>
    <xf numFmtId="0" fontId="4" fillId="18" borderId="0" xfId="0" applyFont="1" applyFill="1" applyAlignment="1">
      <alignment horizontal="center"/>
    </xf>
    <xf numFmtId="0" fontId="4" fillId="6" borderId="0" xfId="0" applyFont="1" applyFill="1" applyAlignment="1">
      <alignment horizontal="center"/>
    </xf>
    <xf numFmtId="0" fontId="4" fillId="15" borderId="0" xfId="0" applyFont="1" applyFill="1" applyAlignment="1">
      <alignment horizontal="center"/>
    </xf>
    <xf numFmtId="0" fontId="4" fillId="3" borderId="0" xfId="0" applyFont="1" applyFill="1" applyAlignment="1">
      <alignment horizontal="center"/>
    </xf>
    <xf numFmtId="0" fontId="4" fillId="12" borderId="0" xfId="0" applyFont="1" applyFill="1" applyAlignment="1">
      <alignment horizontal="center"/>
    </xf>
    <xf numFmtId="0" fontId="4" fillId="19" borderId="0" xfId="0" applyFont="1" applyFill="1" applyAlignment="1">
      <alignment horizontal="center"/>
    </xf>
    <xf numFmtId="0" fontId="4" fillId="20" borderId="0" xfId="0" applyFont="1" applyFill="1" applyAlignment="1">
      <alignment horizontal="center"/>
    </xf>
    <xf numFmtId="0" fontId="4" fillId="2" borderId="0" xfId="0" applyFont="1" applyFill="1" applyAlignment="1">
      <alignment horizontal="center"/>
    </xf>
    <xf numFmtId="0" fontId="4" fillId="7" borderId="0" xfId="0" applyFont="1" applyFill="1" applyAlignment="1">
      <alignment horizontal="center"/>
    </xf>
    <xf numFmtId="0" fontId="0" fillId="3" borderId="2" xfId="0" applyFill="1" applyBorder="1" applyAlignment="1">
      <alignment horizontal="center"/>
    </xf>
    <xf numFmtId="0" fontId="0" fillId="3" borderId="40" xfId="0" applyFill="1" applyBorder="1" applyAlignment="1">
      <alignment horizontal="center"/>
    </xf>
    <xf numFmtId="0" fontId="0" fillId="3" borderId="39" xfId="0" applyFill="1" applyBorder="1" applyAlignment="1">
      <alignment horizontal="center"/>
    </xf>
    <xf numFmtId="0" fontId="0" fillId="3" borderId="17" xfId="0" applyFill="1" applyBorder="1" applyAlignment="1">
      <alignment horizontal="center"/>
    </xf>
  </cellXfs>
  <cellStyles count="3">
    <cellStyle name="Hyperlink" xfId="1" builtinId="8"/>
    <cellStyle name="Normal" xfId="0" builtinId="0"/>
    <cellStyle name="Percent" xfId="2" builtinId="5"/>
  </cellStyles>
  <dxfs count="68">
    <dxf>
      <font>
        <b/>
        <i val="0"/>
        <condense val="0"/>
        <extend val="0"/>
        <u val="none"/>
        <color indexed="9"/>
      </font>
      <fill>
        <patternFill>
          <bgColor indexed="12"/>
        </patternFill>
      </fill>
    </dxf>
    <dxf>
      <font>
        <b/>
        <i val="0"/>
        <condense val="0"/>
        <extend val="0"/>
        <u val="none"/>
        <color indexed="9"/>
      </font>
      <fill>
        <patternFill>
          <bgColor indexed="10"/>
        </patternFill>
      </fill>
    </dxf>
    <dxf>
      <font>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val="0"/>
        <i val="0"/>
        <condense val="0"/>
        <extend val="0"/>
        <u val="none"/>
        <color indexed="23"/>
      </font>
      <fill>
        <patternFill>
          <bgColor indexed="43"/>
        </patternFill>
      </fill>
    </dxf>
    <dxf>
      <font>
        <b/>
        <i val="0"/>
        <condense val="0"/>
        <extend val="0"/>
        <u val="none"/>
        <color indexed="9"/>
      </font>
      <fill>
        <patternFill>
          <bgColor indexed="10"/>
        </patternFill>
      </fill>
    </dxf>
    <dxf>
      <font>
        <b/>
        <i val="0"/>
        <condense val="0"/>
        <extend val="0"/>
        <u val="none"/>
        <color auto="1"/>
      </font>
      <fill>
        <patternFill>
          <bgColor indexed="44"/>
        </patternFill>
      </fill>
    </dxf>
    <dxf>
      <font>
        <condense val="0"/>
        <extend val="0"/>
        <color indexed="44"/>
      </font>
    </dxf>
    <dxf>
      <font>
        <b/>
        <i val="0"/>
        <condense val="0"/>
        <extend val="0"/>
        <color indexed="10"/>
      </font>
      <fill>
        <patternFill>
          <bgColor indexed="9"/>
        </patternFill>
      </fill>
    </dxf>
    <dxf>
      <font>
        <b/>
        <i val="0"/>
        <condense val="0"/>
        <extend val="0"/>
        <color indexed="10"/>
      </font>
      <fill>
        <patternFill>
          <bgColor indexed="9"/>
        </patternFill>
      </fill>
    </dxf>
    <dxf>
      <font>
        <condense val="0"/>
        <extend val="0"/>
        <color indexed="9"/>
      </font>
    </dxf>
    <dxf>
      <font>
        <b val="0"/>
        <i val="0"/>
        <condense val="0"/>
        <extend val="0"/>
        <color indexed="57"/>
      </font>
      <fill>
        <patternFill>
          <bgColor indexed="9"/>
        </patternFill>
      </fill>
    </dxf>
    <dxf>
      <font>
        <condense val="0"/>
        <extend val="0"/>
        <color indexed="42"/>
      </font>
    </dxf>
    <dxf>
      <font>
        <condense val="0"/>
        <extend val="0"/>
        <color indexed="9"/>
      </font>
    </dxf>
    <dxf>
      <font>
        <b/>
        <i val="0"/>
        <condense val="0"/>
        <extend val="0"/>
        <color auto="1"/>
      </font>
      <fill>
        <patternFill>
          <bgColor indexed="44"/>
        </patternFill>
      </fill>
    </dxf>
    <dxf>
      <font>
        <b/>
        <i val="0"/>
        <condense val="0"/>
        <extend val="0"/>
        <color auto="1"/>
      </font>
      <fill>
        <patternFill>
          <bgColor indexed="44"/>
        </patternFill>
      </fill>
    </dxf>
    <dxf>
      <fill>
        <patternFill>
          <bgColor indexed="11"/>
        </patternFill>
      </fill>
    </dxf>
    <dxf>
      <fill>
        <patternFill>
          <bgColor indexed="13"/>
        </patternFill>
      </fill>
    </dxf>
    <dxf>
      <font>
        <b/>
        <i val="0"/>
        <condense val="0"/>
        <extend val="0"/>
        <color indexed="10"/>
      </font>
    </dxf>
    <dxf>
      <fill>
        <patternFill>
          <bgColor indexed="11"/>
        </patternFill>
      </fill>
    </dxf>
    <dxf>
      <fill>
        <patternFill>
          <bgColor indexed="13"/>
        </patternFill>
      </fill>
    </dxf>
    <dxf>
      <font>
        <b/>
        <i val="0"/>
        <condense val="0"/>
        <extend val="0"/>
        <color indexed="10"/>
      </font>
    </dxf>
    <dxf>
      <font>
        <condense val="0"/>
        <extend val="0"/>
        <color indexed="57"/>
      </font>
      <fill>
        <patternFill patternType="none">
          <bgColor indexed="65"/>
        </patternFill>
      </fill>
    </dxf>
    <dxf>
      <font>
        <condense val="0"/>
        <extend val="0"/>
        <color indexed="52"/>
      </font>
      <fill>
        <patternFill patternType="none">
          <bgColor indexed="65"/>
        </patternFill>
      </fill>
    </dxf>
    <dxf>
      <font>
        <b/>
        <i val="0"/>
        <condense val="0"/>
        <extend val="0"/>
        <color indexed="10"/>
      </font>
    </dxf>
    <dxf>
      <font>
        <b val="0"/>
        <i val="0"/>
        <condense val="0"/>
        <extend val="0"/>
        <u val="none"/>
        <color auto="1"/>
      </font>
      <fill>
        <patternFill>
          <bgColor indexed="53"/>
        </patternFill>
      </fill>
    </dxf>
    <dxf>
      <font>
        <b val="0"/>
        <i val="0"/>
        <condense val="0"/>
        <extend val="0"/>
        <u val="none"/>
        <color auto="1"/>
      </font>
      <fill>
        <patternFill>
          <bgColor indexed="13"/>
        </patternFill>
      </fill>
    </dxf>
    <dxf>
      <font>
        <b val="0"/>
        <i val="0"/>
        <condense val="0"/>
        <extend val="0"/>
        <u val="none"/>
        <color auto="1"/>
      </font>
      <fill>
        <patternFill>
          <bgColor indexed="11"/>
        </patternFill>
      </fill>
    </dxf>
    <dxf>
      <font>
        <b val="0"/>
        <i val="0"/>
        <condense val="0"/>
        <extend val="0"/>
        <u val="none"/>
        <color auto="1"/>
      </font>
      <fill>
        <patternFill>
          <bgColor indexed="53"/>
        </patternFill>
      </fill>
    </dxf>
    <dxf>
      <font>
        <b val="0"/>
        <i val="0"/>
        <condense val="0"/>
        <extend val="0"/>
        <u val="none"/>
        <color auto="1"/>
      </font>
      <fill>
        <patternFill>
          <bgColor indexed="13"/>
        </patternFill>
      </fill>
    </dxf>
    <dxf>
      <font>
        <b val="0"/>
        <i val="0"/>
        <condense val="0"/>
        <extend val="0"/>
        <u val="none"/>
        <color auto="1"/>
      </font>
      <fill>
        <patternFill>
          <bgColor indexed="11"/>
        </patternFill>
      </fill>
    </dxf>
    <dxf>
      <font>
        <b val="0"/>
        <i val="0"/>
        <condense val="0"/>
        <extend val="0"/>
        <u val="none"/>
        <color auto="1"/>
      </font>
      <fill>
        <patternFill>
          <bgColor indexed="45"/>
        </patternFill>
      </fill>
    </dxf>
    <dxf>
      <font>
        <b val="0"/>
        <i val="0"/>
        <condense val="0"/>
        <extend val="0"/>
        <u val="none"/>
        <color indexed="9"/>
      </font>
      <fill>
        <patternFill>
          <bgColor indexed="20"/>
        </patternFill>
      </fill>
    </dxf>
    <dxf>
      <font>
        <b val="0"/>
        <i val="0"/>
        <condense val="0"/>
        <extend val="0"/>
        <u val="none"/>
        <color indexed="9"/>
      </font>
      <fill>
        <patternFill>
          <bgColor indexed="12"/>
        </patternFill>
      </fill>
    </dxf>
    <dxf>
      <font>
        <b/>
        <i val="0"/>
        <condense val="0"/>
        <extend val="0"/>
        <color indexed="9"/>
      </font>
      <fill>
        <patternFill>
          <bgColor indexed="10"/>
        </patternFill>
      </fill>
    </dxf>
    <dxf>
      <fill>
        <patternFill>
          <bgColor indexed="11"/>
        </patternFill>
      </fill>
    </dxf>
    <dxf>
      <font>
        <b/>
        <i val="0"/>
        <condense val="0"/>
        <extend val="0"/>
        <color indexed="9"/>
      </font>
      <fill>
        <patternFill>
          <bgColor indexed="10"/>
        </patternFill>
      </fill>
    </dxf>
    <dxf>
      <fill>
        <patternFill>
          <bgColor indexed="11"/>
        </patternFill>
      </fill>
    </dxf>
    <dxf>
      <font>
        <b val="0"/>
        <i val="0"/>
        <condense val="0"/>
        <extend val="0"/>
        <u val="none"/>
        <color auto="1"/>
      </font>
      <fill>
        <patternFill>
          <bgColor indexed="9"/>
        </patternFill>
      </fill>
    </dxf>
    <dxf>
      <font>
        <b/>
        <i val="0"/>
        <condense val="0"/>
        <extend val="0"/>
        <u val="none"/>
        <color indexed="9"/>
      </font>
      <fill>
        <patternFill>
          <bgColor indexed="10"/>
        </patternFill>
      </fill>
    </dxf>
    <dxf>
      <font>
        <b val="0"/>
        <i val="0"/>
        <condense val="0"/>
        <extend val="0"/>
        <u val="none"/>
        <color auto="1"/>
      </font>
      <fill>
        <patternFill>
          <bgColor indexed="11"/>
        </patternFill>
      </fill>
    </dxf>
    <dxf>
      <font>
        <b val="0"/>
        <i val="0"/>
        <condense val="0"/>
        <extend val="0"/>
        <u val="none"/>
        <color auto="1"/>
      </font>
      <fill>
        <patternFill>
          <bgColor indexed="9"/>
        </patternFill>
      </fill>
    </dxf>
    <dxf>
      <font>
        <b/>
        <i val="0"/>
        <condense val="0"/>
        <extend val="0"/>
        <u val="none"/>
        <color indexed="9"/>
      </font>
      <fill>
        <patternFill>
          <bgColor indexed="10"/>
        </patternFill>
      </fill>
    </dxf>
    <dxf>
      <font>
        <b val="0"/>
        <i val="0"/>
        <condense val="0"/>
        <extend val="0"/>
        <u val="none"/>
        <color auto="1"/>
      </font>
      <fill>
        <patternFill>
          <bgColor indexed="11"/>
        </patternFill>
      </fill>
    </dxf>
    <dxf>
      <font>
        <b val="0"/>
        <i val="0"/>
        <condense val="0"/>
        <extend val="0"/>
        <u val="none"/>
        <color auto="1"/>
      </font>
      <fill>
        <patternFill>
          <bgColor indexed="9"/>
        </patternFill>
      </fill>
    </dxf>
    <dxf>
      <font>
        <b/>
        <i val="0"/>
        <condense val="0"/>
        <extend val="0"/>
        <u val="none"/>
        <color indexed="9"/>
      </font>
      <fill>
        <patternFill>
          <bgColor indexed="10"/>
        </patternFill>
      </fill>
    </dxf>
    <dxf>
      <font>
        <b val="0"/>
        <i val="0"/>
        <condense val="0"/>
        <extend val="0"/>
        <u val="none"/>
        <color auto="1"/>
      </font>
      <fill>
        <patternFill>
          <bgColor indexed="11"/>
        </patternFill>
      </fill>
    </dxf>
    <dxf>
      <font>
        <b val="0"/>
        <i val="0"/>
        <condense val="0"/>
        <extend val="0"/>
        <u val="none"/>
        <color auto="1"/>
      </font>
      <fill>
        <patternFill>
          <bgColor indexed="9"/>
        </patternFill>
      </fill>
    </dxf>
    <dxf>
      <font>
        <b/>
        <i val="0"/>
        <condense val="0"/>
        <extend val="0"/>
        <u val="none"/>
        <color indexed="9"/>
      </font>
      <fill>
        <patternFill>
          <bgColor indexed="10"/>
        </patternFill>
      </fill>
    </dxf>
    <dxf>
      <font>
        <b val="0"/>
        <i val="0"/>
        <condense val="0"/>
        <extend val="0"/>
        <u val="none"/>
        <color auto="1"/>
      </font>
      <fill>
        <patternFill>
          <bgColor indexed="11"/>
        </patternFill>
      </fill>
    </dxf>
    <dxf>
      <font>
        <b val="0"/>
        <i val="0"/>
        <condense val="0"/>
        <extend val="0"/>
        <u val="none"/>
        <color auto="1"/>
      </font>
      <fill>
        <patternFill>
          <bgColor indexed="22"/>
        </patternFill>
      </fill>
    </dxf>
    <dxf>
      <font>
        <b val="0"/>
        <i val="0"/>
        <condense val="0"/>
        <extend val="0"/>
        <u val="none"/>
        <color auto="1"/>
      </font>
      <fill>
        <patternFill>
          <bgColor indexed="22"/>
        </patternFill>
      </fill>
    </dxf>
    <dxf>
      <font>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val="0"/>
        <i val="0"/>
        <condense val="0"/>
        <extend val="0"/>
        <u val="none"/>
        <color indexed="23"/>
      </font>
      <fill>
        <patternFill>
          <bgColor indexed="43"/>
        </patternFill>
      </fill>
    </dxf>
    <dxf>
      <font>
        <b/>
        <i val="0"/>
        <condense val="0"/>
        <extend val="0"/>
        <u val="none"/>
        <color indexed="9"/>
      </font>
      <fill>
        <patternFill>
          <bgColor indexed="10"/>
        </patternFill>
      </fill>
    </dxf>
    <dxf>
      <font>
        <b/>
        <i val="0"/>
        <condense val="0"/>
        <extend val="0"/>
        <u val="none"/>
        <color auto="1"/>
      </font>
      <fill>
        <patternFill>
          <bgColor indexed="44"/>
        </patternFill>
      </fill>
    </dxf>
    <dxf>
      <font>
        <condense val="0"/>
        <extend val="0"/>
        <color indexed="44"/>
      </font>
    </dxf>
    <dxf>
      <font>
        <condense val="0"/>
        <extend val="0"/>
        <color indexed="9"/>
      </font>
    </dxf>
    <dxf>
      <font>
        <b val="0"/>
        <i val="0"/>
        <condense val="0"/>
        <extend val="0"/>
        <color indexed="57"/>
      </font>
      <fill>
        <patternFill>
          <bgColor indexed="9"/>
        </patternFill>
      </fill>
    </dxf>
    <dxf>
      <font>
        <condense val="0"/>
        <extend val="0"/>
        <color indexed="42"/>
      </font>
    </dxf>
    <dxf>
      <font>
        <condense val="0"/>
        <extend val="0"/>
        <color indexed="9"/>
      </font>
    </dxf>
    <dxf>
      <font>
        <b/>
        <i val="0"/>
        <condense val="0"/>
        <extend val="0"/>
        <color indexed="10"/>
      </font>
      <fill>
        <patternFill>
          <bgColor indexed="9"/>
        </patternFill>
      </fill>
    </dxf>
    <dxf>
      <font>
        <b/>
        <i val="0"/>
        <condense val="0"/>
        <extend val="0"/>
        <color indexed="10"/>
      </font>
      <fill>
        <patternFill>
          <bgColor indexed="9"/>
        </patternFill>
      </fill>
    </dxf>
    <dxf>
      <font>
        <b/>
        <i val="0"/>
        <condense val="0"/>
        <extend val="0"/>
        <color auto="1"/>
      </font>
      <fill>
        <patternFill>
          <bgColor indexed="44"/>
        </patternFill>
      </fill>
    </dxf>
    <dxf>
      <font>
        <b/>
        <i val="0"/>
        <condense val="0"/>
        <extend val="0"/>
        <color auto="1"/>
      </font>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haredStrings" Target="sharedStrings.xml"/><Relationship Id="rId47"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theme" Target="theme/theme1.xml"/><Relationship Id="rId4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45205665569845"/>
          <c:y val="0.0889679715302492"/>
          <c:w val="0.943493545111479"/>
          <c:h val="0.76512455516014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Tourney'!$X$3:$X$20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0-A085-4541-8BE8-CE87ED9D593F}"/>
            </c:ext>
          </c:extLst>
        </c:ser>
        <c:ser>
          <c:idx val="1"/>
          <c:order val="1"/>
          <c:spPr>
            <a:solidFill>
              <a:srgbClr val="9933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Tourney'!$Y$3:$Y$20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1-A085-4541-8BE8-CE87ED9D593F}"/>
            </c:ext>
          </c:extLst>
        </c:ser>
        <c:ser>
          <c:idx val="2"/>
          <c:order val="2"/>
          <c:spPr>
            <a:solidFill>
              <a:srgbClr val="FFFF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Tourney'!$Z$3:$Z$20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2-A085-4541-8BE8-CE87ED9D593F}"/>
            </c:ext>
          </c:extLst>
        </c:ser>
        <c:ser>
          <c:idx val="3"/>
          <c:order val="3"/>
          <c:spPr>
            <a:solidFill>
              <a:srgbClr val="CCFF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Tourney'!$AA$3:$AA$20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3-A085-4541-8BE8-CE87ED9D593F}"/>
            </c:ext>
          </c:extLst>
        </c:ser>
        <c:ser>
          <c:idx val="4"/>
          <c:order val="4"/>
          <c:spPr>
            <a:solidFill>
              <a:srgbClr val="6600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Tourney'!$AB$3:$AB$20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4-A085-4541-8BE8-CE87ED9D593F}"/>
            </c:ext>
          </c:extLst>
        </c:ser>
        <c:ser>
          <c:idx val="5"/>
          <c:order val="5"/>
          <c:spPr>
            <a:solidFill>
              <a:srgbClr val="FF8080"/>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Tourney'!$AC$3:$AC$20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5-A085-4541-8BE8-CE87ED9D593F}"/>
            </c:ext>
          </c:extLst>
        </c:ser>
        <c:ser>
          <c:idx val="6"/>
          <c:order val="6"/>
          <c:spPr>
            <a:solidFill>
              <a:srgbClr val="0066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Tourney'!$AD$3:$AD$20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6-A085-4541-8BE8-CE87ED9D593F}"/>
            </c:ext>
          </c:extLst>
        </c:ser>
        <c:dLbls>
          <c:showLegendKey val="0"/>
          <c:showVal val="0"/>
          <c:showCatName val="0"/>
          <c:showSerName val="0"/>
          <c:showPercent val="0"/>
          <c:showBubbleSize val="0"/>
        </c:dLbls>
        <c:gapWidth val="150"/>
        <c:axId val="-2136379584"/>
        <c:axId val="-2136376352"/>
      </c:barChart>
      <c:catAx>
        <c:axId val="-2136379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6376352"/>
        <c:crosses val="autoZero"/>
        <c:auto val="1"/>
        <c:lblAlgn val="ctr"/>
        <c:lblOffset val="100"/>
        <c:tickLblSkip val="1"/>
        <c:tickMarkSkip val="1"/>
        <c:noMultiLvlLbl val="0"/>
      </c:catAx>
      <c:valAx>
        <c:axId val="-2136376352"/>
        <c:scaling>
          <c:orientation val="minMax"/>
        </c:scaling>
        <c:delete val="0"/>
        <c:axPos val="l"/>
        <c:majorGridlines>
          <c:spPr>
            <a:ln w="3175">
              <a:solidFill>
                <a:srgbClr val="000000"/>
              </a:solidFill>
              <a:prstDash val="solid"/>
            </a:ln>
          </c:spPr>
        </c:majorGridlines>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63795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44824636441403"/>
          <c:y val="0.0932837520474144"/>
          <c:w val="0.943541488451668"/>
          <c:h val="0.75373271654310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Tourney'!$AE$3:$AE$20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0-0CBB-4786-8C8B-7751D6DD5567}"/>
            </c:ext>
          </c:extLst>
        </c:ser>
        <c:ser>
          <c:idx val="1"/>
          <c:order val="1"/>
          <c:spPr>
            <a:solidFill>
              <a:srgbClr val="9933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Tourney'!$AF$3:$AF$20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1-0CBB-4786-8C8B-7751D6DD5567}"/>
            </c:ext>
          </c:extLst>
        </c:ser>
        <c:ser>
          <c:idx val="2"/>
          <c:order val="2"/>
          <c:spPr>
            <a:solidFill>
              <a:srgbClr val="FFFF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Tourney'!$AG$3:$AG$20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2-0CBB-4786-8C8B-7751D6DD5567}"/>
            </c:ext>
          </c:extLst>
        </c:ser>
        <c:ser>
          <c:idx val="3"/>
          <c:order val="3"/>
          <c:spPr>
            <a:solidFill>
              <a:srgbClr val="CCFF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Tourney'!$AH$3:$AH$20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3-0CBB-4786-8C8B-7751D6DD5567}"/>
            </c:ext>
          </c:extLst>
        </c:ser>
        <c:ser>
          <c:idx val="4"/>
          <c:order val="4"/>
          <c:spPr>
            <a:solidFill>
              <a:srgbClr val="6600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Tourney'!$AI$3:$AI$20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4-0CBB-4786-8C8B-7751D6DD5567}"/>
            </c:ext>
          </c:extLst>
        </c:ser>
        <c:ser>
          <c:idx val="5"/>
          <c:order val="5"/>
          <c:spPr>
            <a:solidFill>
              <a:srgbClr val="FF8080"/>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Tourney'!$AJ$3:$AJ$20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5-0CBB-4786-8C8B-7751D6DD5567}"/>
            </c:ext>
          </c:extLst>
        </c:ser>
        <c:ser>
          <c:idx val="6"/>
          <c:order val="6"/>
          <c:spPr>
            <a:solidFill>
              <a:srgbClr val="0066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Tourney'!$AK$3:$AK$20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6-0CBB-4786-8C8B-7751D6DD5567}"/>
            </c:ext>
          </c:extLst>
        </c:ser>
        <c:dLbls>
          <c:showLegendKey val="0"/>
          <c:showVal val="0"/>
          <c:showCatName val="0"/>
          <c:showSerName val="0"/>
          <c:showPercent val="0"/>
          <c:showBubbleSize val="0"/>
        </c:dLbls>
        <c:gapWidth val="150"/>
        <c:axId val="2135043616"/>
        <c:axId val="2135046848"/>
      </c:barChart>
      <c:catAx>
        <c:axId val="2135043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5046848"/>
        <c:crosses val="autoZero"/>
        <c:auto val="1"/>
        <c:lblAlgn val="ctr"/>
        <c:lblOffset val="100"/>
        <c:tickLblSkip val="1"/>
        <c:tickMarkSkip val="1"/>
        <c:noMultiLvlLbl val="0"/>
      </c:catAx>
      <c:valAx>
        <c:axId val="2135046848"/>
        <c:scaling>
          <c:orientation val="minMax"/>
        </c:scaling>
        <c:delete val="0"/>
        <c:axPos val="l"/>
        <c:majorGridlines>
          <c:spPr>
            <a:ln w="3175">
              <a:solidFill>
                <a:srgbClr val="000000"/>
              </a:solidFill>
              <a:prstDash val="solid"/>
            </a:ln>
          </c:spPr>
        </c:majorGridlines>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50436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46735769987457"/>
          <c:y val="0.0880281690140845"/>
          <c:w val="0.943299760473516"/>
          <c:h val="0.76760563380281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Tourney'!$AS$3:$AS$20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0-8370-4427-B2B7-814270DE023C}"/>
            </c:ext>
          </c:extLst>
        </c:ser>
        <c:ser>
          <c:idx val="1"/>
          <c:order val="1"/>
          <c:spPr>
            <a:solidFill>
              <a:srgbClr val="9933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Tourney'!$AT$3:$AT$20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1-8370-4427-B2B7-814270DE023C}"/>
            </c:ext>
          </c:extLst>
        </c:ser>
        <c:ser>
          <c:idx val="2"/>
          <c:order val="2"/>
          <c:spPr>
            <a:solidFill>
              <a:srgbClr val="FFFF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Tourney'!$AU$3:$AU$20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2-8370-4427-B2B7-814270DE023C}"/>
            </c:ext>
          </c:extLst>
        </c:ser>
        <c:ser>
          <c:idx val="3"/>
          <c:order val="3"/>
          <c:spPr>
            <a:solidFill>
              <a:srgbClr val="CCFFFF"/>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Tourney'!$AV$3:$AV$20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3-8370-4427-B2B7-814270DE023C}"/>
            </c:ext>
          </c:extLst>
        </c:ser>
        <c:ser>
          <c:idx val="4"/>
          <c:order val="4"/>
          <c:spPr>
            <a:solidFill>
              <a:srgbClr val="660066"/>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Tourney'!$AW$3:$AW$20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4-8370-4427-B2B7-814270DE023C}"/>
            </c:ext>
          </c:extLst>
        </c:ser>
        <c:ser>
          <c:idx val="5"/>
          <c:order val="5"/>
          <c:spPr>
            <a:solidFill>
              <a:srgbClr val="FF8080"/>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Tourney'!$AX$3:$AX$20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5-8370-4427-B2B7-814270DE023C}"/>
            </c:ext>
          </c:extLst>
        </c:ser>
        <c:ser>
          <c:idx val="6"/>
          <c:order val="6"/>
          <c:spPr>
            <a:solidFill>
              <a:srgbClr val="0066CC"/>
            </a:solidFill>
            <a:ln w="12700">
              <a:solidFill>
                <a:srgbClr val="000000"/>
              </a:solidFill>
              <a:prstDash val="solid"/>
            </a:ln>
          </c:spPr>
          <c:invertIfNegative val="0"/>
          <c:cat>
            <c:strRef>
              <c:f>'Season by Tourney'!$B$3:$B$20</c:f>
              <c:strCache>
                <c:ptCount val="18"/>
                <c:pt idx="0">
                  <c:v>Player 1</c:v>
                </c:pt>
                <c:pt idx="1">
                  <c:v>Player 2</c:v>
                </c:pt>
                <c:pt idx="2">
                  <c:v>Player 3</c:v>
                </c:pt>
                <c:pt idx="3">
                  <c:v>Player 4</c:v>
                </c:pt>
                <c:pt idx="4">
                  <c:v>Player 5</c:v>
                </c:pt>
                <c:pt idx="5">
                  <c:v>Player 6</c:v>
                </c:pt>
                <c:pt idx="6">
                  <c:v>Player 7</c:v>
                </c:pt>
                <c:pt idx="7">
                  <c:v>Player 8</c:v>
                </c:pt>
                <c:pt idx="8">
                  <c:v>Player 9</c:v>
                </c:pt>
                <c:pt idx="9">
                  <c:v>Player 10</c:v>
                </c:pt>
                <c:pt idx="10">
                  <c:v>Player 11</c:v>
                </c:pt>
                <c:pt idx="11">
                  <c:v>Player 12</c:v>
                </c:pt>
                <c:pt idx="12">
                  <c:v>Player 13</c:v>
                </c:pt>
                <c:pt idx="13">
                  <c:v>Player 14</c:v>
                </c:pt>
                <c:pt idx="14">
                  <c:v>0</c:v>
                </c:pt>
                <c:pt idx="15">
                  <c:v>0</c:v>
                </c:pt>
                <c:pt idx="16">
                  <c:v>0</c:v>
                </c:pt>
                <c:pt idx="17">
                  <c:v>0</c:v>
                </c:pt>
              </c:strCache>
            </c:strRef>
          </c:cat>
          <c:val>
            <c:numRef>
              <c:f>'Season by Tourney'!$AY$3:$AY$20</c:f>
              <c:numCache>
                <c:formatCode>0.000</c:formatCode>
                <c:ptCount val="1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numCache>
            </c:numRef>
          </c:val>
          <c:extLst xmlns:c16r2="http://schemas.microsoft.com/office/drawing/2015/06/chart">
            <c:ext xmlns:c16="http://schemas.microsoft.com/office/drawing/2014/chart" uri="{C3380CC4-5D6E-409C-BE32-E72D297353CC}">
              <c16:uniqueId val="{00000006-8370-4427-B2B7-814270DE023C}"/>
            </c:ext>
          </c:extLst>
        </c:ser>
        <c:dLbls>
          <c:showLegendKey val="0"/>
          <c:showVal val="0"/>
          <c:showCatName val="0"/>
          <c:showSerName val="0"/>
          <c:showPercent val="0"/>
          <c:showBubbleSize val="0"/>
        </c:dLbls>
        <c:gapWidth val="150"/>
        <c:axId val="-2136793696"/>
        <c:axId val="-2136790464"/>
      </c:barChart>
      <c:catAx>
        <c:axId val="-213679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6790464"/>
        <c:crosses val="autoZero"/>
        <c:auto val="1"/>
        <c:lblAlgn val="ctr"/>
        <c:lblOffset val="100"/>
        <c:tickLblSkip val="1"/>
        <c:tickMarkSkip val="1"/>
        <c:noMultiLvlLbl val="0"/>
      </c:catAx>
      <c:valAx>
        <c:axId val="-2136790464"/>
        <c:scaling>
          <c:orientation val="minMax"/>
        </c:scaling>
        <c:delete val="0"/>
        <c:axPos val="l"/>
        <c:majorGridlines>
          <c:spPr>
            <a:ln w="3175">
              <a:solidFill>
                <a:srgbClr val="000000"/>
              </a:solidFill>
              <a:prstDash val="solid"/>
            </a:ln>
          </c:spPr>
        </c:majorGridlines>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367936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57150</xdr:colOff>
      <xdr:row>21</xdr:row>
      <xdr:rowOff>123825</xdr:rowOff>
    </xdr:from>
    <xdr:to>
      <xdr:col>29</xdr:col>
      <xdr:colOff>123825</xdr:colOff>
      <xdr:row>38</xdr:row>
      <xdr:rowOff>47625</xdr:rowOff>
    </xdr:to>
    <xdr:graphicFrame macro="">
      <xdr:nvGraphicFramePr>
        <xdr:cNvPr id="61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39</xdr:row>
      <xdr:rowOff>57150</xdr:rowOff>
    </xdr:from>
    <xdr:to>
      <xdr:col>29</xdr:col>
      <xdr:colOff>142875</xdr:colOff>
      <xdr:row>55</xdr:row>
      <xdr:rowOff>19050</xdr:rowOff>
    </xdr:to>
    <xdr:graphicFrame macro="">
      <xdr:nvGraphicFramePr>
        <xdr:cNvPr id="61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85725</xdr:colOff>
      <xdr:row>56</xdr:row>
      <xdr:rowOff>57150</xdr:rowOff>
    </xdr:from>
    <xdr:to>
      <xdr:col>29</xdr:col>
      <xdr:colOff>114300</xdr:colOff>
      <xdr:row>73</xdr:row>
      <xdr:rowOff>9525</xdr:rowOff>
    </xdr:to>
    <xdr:graphicFrame macro="">
      <xdr:nvGraphicFramePr>
        <xdr:cNvPr id="61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NCATENATE(N3,%22,%22,N4,%22,%22,N5,%22,%22,N6,%22,%22,N7,%22,%22,N8,%22,%22,N9,%22,%22,N10,%22,%22,N11,%22,%22,N12,%22,%22,N13,%22,%22,N14,%22,%22,)" TargetMode="External"/><Relationship Id="rId2" Type="http://schemas.openxmlformats.org/officeDocument/2006/relationships/printerSettings" Target="../printerSettings/printerSettings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4"/>
  <sheetViews>
    <sheetView workbookViewId="0">
      <selection activeCell="Q429" sqref="Q429"/>
    </sheetView>
  </sheetViews>
  <sheetFormatPr baseColWidth="10" defaultColWidth="8.83203125" defaultRowHeight="13" x14ac:dyDescent="0.15"/>
  <sheetData>
    <row r="2" spans="1:2" x14ac:dyDescent="0.15">
      <c r="A2" s="5" t="s">
        <v>479</v>
      </c>
    </row>
    <row r="4" spans="1:2" x14ac:dyDescent="0.15">
      <c r="A4" s="452" t="s">
        <v>478</v>
      </c>
    </row>
    <row r="6" spans="1:2" x14ac:dyDescent="0.15">
      <c r="A6" t="s">
        <v>448</v>
      </c>
      <c r="B6" t="s">
        <v>482</v>
      </c>
    </row>
    <row r="8" spans="1:2" x14ac:dyDescent="0.15">
      <c r="A8" t="s">
        <v>449</v>
      </c>
      <c r="B8" t="s">
        <v>450</v>
      </c>
    </row>
    <row r="10" spans="1:2" x14ac:dyDescent="0.15">
      <c r="A10" t="s">
        <v>451</v>
      </c>
      <c r="B10" t="s">
        <v>459</v>
      </c>
    </row>
    <row r="12" spans="1:2" x14ac:dyDescent="0.15">
      <c r="A12" t="s">
        <v>458</v>
      </c>
      <c r="B12" t="s">
        <v>460</v>
      </c>
    </row>
    <row r="14" spans="1:2" x14ac:dyDescent="0.15">
      <c r="A14" t="s">
        <v>457</v>
      </c>
      <c r="B14" t="s">
        <v>483</v>
      </c>
    </row>
    <row r="15" spans="1:2" x14ac:dyDescent="0.15">
      <c r="B15" t="s">
        <v>484</v>
      </c>
    </row>
    <row r="17" spans="1:3" x14ac:dyDescent="0.15">
      <c r="B17" t="s">
        <v>452</v>
      </c>
    </row>
    <row r="19" spans="1:3" x14ac:dyDescent="0.15">
      <c r="B19" t="s">
        <v>453</v>
      </c>
    </row>
    <row r="20" spans="1:3" x14ac:dyDescent="0.15">
      <c r="B20" t="s">
        <v>454</v>
      </c>
    </row>
    <row r="21" spans="1:3" x14ac:dyDescent="0.15">
      <c r="B21" t="s">
        <v>455</v>
      </c>
    </row>
    <row r="22" spans="1:3" x14ac:dyDescent="0.15">
      <c r="B22" t="s">
        <v>456</v>
      </c>
    </row>
    <row r="24" spans="1:3" x14ac:dyDescent="0.15">
      <c r="A24" t="s">
        <v>471</v>
      </c>
      <c r="C24" t="s">
        <v>472</v>
      </c>
    </row>
    <row r="25" spans="1:3" x14ac:dyDescent="0.15">
      <c r="C25" t="s">
        <v>473</v>
      </c>
    </row>
    <row r="26" spans="1:3" x14ac:dyDescent="0.15">
      <c r="C26" t="s">
        <v>474</v>
      </c>
    </row>
    <row r="27" spans="1:3" x14ac:dyDescent="0.15">
      <c r="C27" t="s">
        <v>475</v>
      </c>
    </row>
    <row r="29" spans="1:3" x14ac:dyDescent="0.15">
      <c r="A29" t="s">
        <v>476</v>
      </c>
      <c r="C29" t="s">
        <v>477</v>
      </c>
    </row>
    <row r="32" spans="1:3" x14ac:dyDescent="0.15">
      <c r="A32" t="s">
        <v>469</v>
      </c>
      <c r="B32" t="s">
        <v>463</v>
      </c>
    </row>
    <row r="34" spans="1:2" x14ac:dyDescent="0.15">
      <c r="A34" t="s">
        <v>470</v>
      </c>
      <c r="B34" t="s">
        <v>462</v>
      </c>
    </row>
    <row r="36" spans="1:2" x14ac:dyDescent="0.15">
      <c r="B36" t="s">
        <v>461</v>
      </c>
    </row>
    <row r="40" spans="1:2" x14ac:dyDescent="0.15">
      <c r="A40" s="452" t="s">
        <v>464</v>
      </c>
    </row>
    <row r="41" spans="1:2" x14ac:dyDescent="0.15">
      <c r="A41" t="s">
        <v>465</v>
      </c>
    </row>
    <row r="42" spans="1:2" x14ac:dyDescent="0.15">
      <c r="A42" t="s">
        <v>466</v>
      </c>
    </row>
    <row r="43" spans="1:2" x14ac:dyDescent="0.15">
      <c r="A43" t="s">
        <v>467</v>
      </c>
    </row>
    <row r="44" spans="1:2" x14ac:dyDescent="0.15">
      <c r="A44" t="s">
        <v>468</v>
      </c>
    </row>
  </sheetData>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31"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SUM(T4E:T4S!E2)</f>
        <v>0</v>
      </c>
      <c r="G2" s="439">
        <f>SUM(T4E:T4S!F2)</f>
        <v>0</v>
      </c>
      <c r="H2" s="199"/>
      <c r="I2" s="384" t="s">
        <v>111</v>
      </c>
      <c r="J2" s="440">
        <f>SUM(T4E:T4S!W1)</f>
        <v>0</v>
      </c>
      <c r="K2" s="199"/>
      <c r="L2" s="384" t="s">
        <v>111</v>
      </c>
      <c r="M2" s="440">
        <f>SUM(T4E:T4S!T1)</f>
        <v>0</v>
      </c>
      <c r="N2" s="199"/>
      <c r="O2" s="384" t="s">
        <v>111</v>
      </c>
      <c r="P2" s="440">
        <f>SUM(T4E:T4S!M1)</f>
        <v>0</v>
      </c>
      <c r="Q2" s="199"/>
      <c r="R2" s="384" t="s">
        <v>111</v>
      </c>
      <c r="S2" s="440">
        <f>SUM(T4E:T4S!Q1)</f>
        <v>0</v>
      </c>
      <c r="T2" s="199"/>
      <c r="U2" s="384" t="s">
        <v>111</v>
      </c>
      <c r="V2" s="440">
        <f>SUM(T4E:T4S!J1)</f>
        <v>0</v>
      </c>
      <c r="W2" s="199"/>
      <c r="X2" s="384" t="s">
        <v>111</v>
      </c>
      <c r="Y2" s="440">
        <f>SUM(T4E:T4S!Z1)</f>
        <v>0</v>
      </c>
      <c r="Z2" s="298"/>
    </row>
    <row r="3" spans="1:33" ht="14" thickBot="1" x14ac:dyDescent="0.2">
      <c r="A3" s="6"/>
      <c r="B3" s="1061" t="s">
        <v>90</v>
      </c>
      <c r="C3" s="1062"/>
      <c r="D3" s="305">
        <f>L46</f>
        <v>0</v>
      </c>
      <c r="E3" s="162">
        <f>K46</f>
        <v>0</v>
      </c>
      <c r="F3" s="439">
        <f>SUM(T4E:T4S!E3)</f>
        <v>0</v>
      </c>
      <c r="G3" s="439">
        <f>SUM(T4E:T4S!F3)</f>
        <v>0</v>
      </c>
      <c r="H3" s="199"/>
      <c r="I3" s="384" t="s">
        <v>112</v>
      </c>
      <c r="J3" s="440">
        <f>SUM(T4E:T4S!W2)</f>
        <v>0</v>
      </c>
      <c r="K3" s="199"/>
      <c r="L3" s="384" t="s">
        <v>112</v>
      </c>
      <c r="M3" s="440">
        <f>SUM(T4E:T4S!T2)</f>
        <v>0</v>
      </c>
      <c r="N3" s="199"/>
      <c r="O3" s="384" t="s">
        <v>112</v>
      </c>
      <c r="P3" s="440">
        <f>SUM(T4E:T4S!M2)</f>
        <v>0</v>
      </c>
      <c r="Q3" s="199"/>
      <c r="R3" s="384" t="s">
        <v>112</v>
      </c>
      <c r="S3" s="440">
        <f>SUM(T4E:T4S!Q2)</f>
        <v>0</v>
      </c>
      <c r="T3" s="199"/>
      <c r="U3" s="384" t="s">
        <v>112</v>
      </c>
      <c r="V3" s="440">
        <f>SUM(T4E:T4S!J2)</f>
        <v>0</v>
      </c>
      <c r="W3" s="199"/>
      <c r="X3" s="384" t="s">
        <v>112</v>
      </c>
      <c r="Y3" s="440">
        <f>SUM(T4E:T4S!Z2)</f>
        <v>0</v>
      </c>
      <c r="Z3" s="298"/>
      <c r="AA3" s="27" t="s">
        <v>87</v>
      </c>
      <c r="AB3" s="27" t="s">
        <v>86</v>
      </c>
      <c r="AC3" s="27" t="s">
        <v>85</v>
      </c>
      <c r="AD3" s="25" t="s">
        <v>85</v>
      </c>
    </row>
    <row r="4" spans="1:33" x14ac:dyDescent="0.15">
      <c r="A4" s="6"/>
      <c r="B4" s="1063"/>
      <c r="C4" s="1063"/>
      <c r="D4" s="387"/>
      <c r="E4" s="387"/>
      <c r="F4" s="388"/>
      <c r="G4" s="388"/>
      <c r="H4" s="199"/>
      <c r="I4" s="384" t="s">
        <v>189</v>
      </c>
      <c r="J4" s="440">
        <f>SUM(T4E:T4S!W3)</f>
        <v>0</v>
      </c>
      <c r="K4" s="199"/>
      <c r="L4" s="384" t="s">
        <v>189</v>
      </c>
      <c r="M4" s="440">
        <f>SUM(T4E:T4S!T3)</f>
        <v>0</v>
      </c>
      <c r="N4" s="199"/>
      <c r="O4" s="384" t="s">
        <v>189</v>
      </c>
      <c r="P4" s="440">
        <f>SUM(T4E:T4S!M3)</f>
        <v>0</v>
      </c>
      <c r="Q4" s="199"/>
      <c r="R4" s="384" t="s">
        <v>189</v>
      </c>
      <c r="S4" s="440">
        <f>SUM(T4E:T4S!Q3)</f>
        <v>0</v>
      </c>
      <c r="T4" s="199"/>
      <c r="U4" s="384" t="s">
        <v>189</v>
      </c>
      <c r="V4" s="440">
        <f>SUM(T4E:T4S!J3)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SUM(T4E:T4S!D8)</f>
        <v>0</v>
      </c>
      <c r="E7" s="63">
        <f>SUM(T4E:T4S!E8)</f>
        <v>0</v>
      </c>
      <c r="F7" s="63">
        <f>SUM(T4E:T4S!F8)</f>
        <v>0</v>
      </c>
      <c r="G7" s="63">
        <f>SUM(T4E:T4S!G8)</f>
        <v>0</v>
      </c>
      <c r="H7" s="63">
        <f>SUM(T4E:T4S!H8)</f>
        <v>0</v>
      </c>
      <c r="I7" s="63">
        <f>SUM(T4E:T4S!I8)</f>
        <v>0</v>
      </c>
      <c r="J7" s="63">
        <f>SUM(T4E:T4S!J8)</f>
        <v>0</v>
      </c>
      <c r="K7" s="63">
        <f>SUM(T4E:T4S!K8)</f>
        <v>0</v>
      </c>
      <c r="L7" s="63">
        <f>SUM(T4E:T4S!L8)</f>
        <v>0</v>
      </c>
      <c r="M7" s="63">
        <f>SUM(T4E:T4S!M8)</f>
        <v>0</v>
      </c>
      <c r="N7" s="63">
        <f>SUM(T4E:T4S!N8)</f>
        <v>0</v>
      </c>
      <c r="O7" s="63">
        <f>SUM(T4E:T4S!O8)</f>
        <v>0</v>
      </c>
      <c r="P7" s="63">
        <f>SUM(T4E:T4S!P8)</f>
        <v>0</v>
      </c>
      <c r="Q7" s="63">
        <f>SUM(T4E:T4S!Q8)</f>
        <v>0</v>
      </c>
      <c r="R7" s="63">
        <f>SUM(T4E:T4S!R8)</f>
        <v>0</v>
      </c>
      <c r="S7" s="63">
        <f>SUM(T4E:T4S!S8)</f>
        <v>0</v>
      </c>
      <c r="T7" s="63">
        <f>SUM(T4E:T4S!T8)</f>
        <v>0</v>
      </c>
      <c r="U7" s="63">
        <f>SUM(T4E:T4S!U8)</f>
        <v>0</v>
      </c>
      <c r="V7" s="63">
        <f>SUM(T4E:T4S!V8)</f>
        <v>0</v>
      </c>
      <c r="W7" s="63">
        <f>SUM(T4E:T4S!W8)</f>
        <v>0</v>
      </c>
      <c r="X7" s="28">
        <f t="shared" ref="X7:X25" si="0">IF(D7&gt;0,F7/D7,0)</f>
        <v>0</v>
      </c>
      <c r="Y7" s="28">
        <f t="shared" ref="Y7:Y25" si="1">IF(G7&gt;0,H7/G7,0)</f>
        <v>0</v>
      </c>
      <c r="Z7" s="28">
        <f t="shared" ref="Z7:Z25" si="2">IF(D7&gt;0,(F7+J7+K7+K7+L7+L7+L7)/D7,0)</f>
        <v>0</v>
      </c>
      <c r="AA7" s="28">
        <f t="shared" ref="AA7:AA24" si="3">IF(T7&gt;0,U7/T7,0)</f>
        <v>0</v>
      </c>
      <c r="AB7" s="52">
        <f t="shared" ref="AB7:AB25" si="4">IF(D7&gt;0,R7/D7,0)</f>
        <v>0</v>
      </c>
      <c r="AC7" s="52">
        <f t="shared" ref="AC7:AC25" si="5">IF(D7&gt;0,P7/D7,0)</f>
        <v>0</v>
      </c>
      <c r="AD7" s="52" t="str">
        <f t="shared" ref="AD7:AD25" si="6">IF(R7&gt;0,P7/R7,"-")</f>
        <v>-</v>
      </c>
      <c r="AE7" s="63">
        <f>SUM(T4E:T4S!AE8)</f>
        <v>0</v>
      </c>
      <c r="AF7" s="425"/>
    </row>
    <row r="8" spans="1:33" ht="18" customHeight="1" x14ac:dyDescent="0.15">
      <c r="A8" s="136">
        <f>Input!A4</f>
        <v>3</v>
      </c>
      <c r="B8" s="136" t="str">
        <f>Input!B4</f>
        <v>Player 2</v>
      </c>
      <c r="C8" s="73"/>
      <c r="D8" s="63">
        <f>SUM(T4E:T4S!D9)</f>
        <v>0</v>
      </c>
      <c r="E8" s="63">
        <f>SUM(T4E:T4S!E9)</f>
        <v>0</v>
      </c>
      <c r="F8" s="63">
        <f>SUM(T4E:T4S!F9)</f>
        <v>0</v>
      </c>
      <c r="G8" s="63">
        <f>SUM(T4E:T4S!G9)</f>
        <v>0</v>
      </c>
      <c r="H8" s="63">
        <f>SUM(T4E:T4S!H9)</f>
        <v>0</v>
      </c>
      <c r="I8" s="63">
        <f>SUM(T4E:T4S!I9)</f>
        <v>0</v>
      </c>
      <c r="J8" s="63">
        <f>SUM(T4E:T4S!J9)</f>
        <v>0</v>
      </c>
      <c r="K8" s="63">
        <f>SUM(T4E:T4S!K9)</f>
        <v>0</v>
      </c>
      <c r="L8" s="63">
        <f>SUM(T4E:T4S!L9)</f>
        <v>0</v>
      </c>
      <c r="M8" s="63">
        <f>SUM(T4E:T4S!M9)</f>
        <v>0</v>
      </c>
      <c r="N8" s="63">
        <f>SUM(T4E:T4S!N9)</f>
        <v>0</v>
      </c>
      <c r="O8" s="63">
        <f>SUM(T4E:T4S!O9)</f>
        <v>0</v>
      </c>
      <c r="P8" s="63">
        <f>SUM(T4E:T4S!P9)</f>
        <v>0</v>
      </c>
      <c r="Q8" s="63">
        <f>SUM(T4E:T4S!Q9)</f>
        <v>0</v>
      </c>
      <c r="R8" s="63">
        <f>SUM(T4E:T4S!R9)</f>
        <v>0</v>
      </c>
      <c r="S8" s="63">
        <f>SUM(T4E:T4S!S9)</f>
        <v>0</v>
      </c>
      <c r="T8" s="63">
        <f>SUM(T4E:T4S!T9)</f>
        <v>0</v>
      </c>
      <c r="U8" s="63">
        <f>SUM(T4E:T4S!U9)</f>
        <v>0</v>
      </c>
      <c r="V8" s="63">
        <f>SUM(T4E:T4S!V9)</f>
        <v>0</v>
      </c>
      <c r="W8" s="63">
        <f>SUM(T4E:T4S!W9)</f>
        <v>0</v>
      </c>
      <c r="X8" s="28">
        <f t="shared" si="0"/>
        <v>0</v>
      </c>
      <c r="Y8" s="28">
        <f t="shared" si="1"/>
        <v>0</v>
      </c>
      <c r="Z8" s="28">
        <f t="shared" si="2"/>
        <v>0</v>
      </c>
      <c r="AA8" s="28">
        <f t="shared" si="3"/>
        <v>0</v>
      </c>
      <c r="AB8" s="52">
        <f t="shared" si="4"/>
        <v>0</v>
      </c>
      <c r="AC8" s="52">
        <f t="shared" si="5"/>
        <v>0</v>
      </c>
      <c r="AD8" s="52" t="str">
        <f t="shared" si="6"/>
        <v>-</v>
      </c>
      <c r="AE8" s="63">
        <f>SUM(T4E:T4S!AE9)</f>
        <v>0</v>
      </c>
      <c r="AF8" s="425"/>
    </row>
    <row r="9" spans="1:33" ht="18" customHeight="1" x14ac:dyDescent="0.15">
      <c r="A9" s="136">
        <f>Input!A5</f>
        <v>5</v>
      </c>
      <c r="B9" s="136" t="str">
        <f>Input!B5</f>
        <v>Player 3</v>
      </c>
      <c r="C9" s="73"/>
      <c r="D9" s="63">
        <f>SUM(T4E:T4S!D10)</f>
        <v>0</v>
      </c>
      <c r="E9" s="63">
        <f>SUM(T4E:T4S!E10)</f>
        <v>0</v>
      </c>
      <c r="F9" s="63">
        <f>SUM(T4E:T4S!F10)</f>
        <v>0</v>
      </c>
      <c r="G9" s="63">
        <f>SUM(T4E:T4S!G10)</f>
        <v>0</v>
      </c>
      <c r="H9" s="63">
        <f>SUM(T4E:T4S!H10)</f>
        <v>0</v>
      </c>
      <c r="I9" s="63">
        <f>SUM(T4E:T4S!I10)</f>
        <v>0</v>
      </c>
      <c r="J9" s="63">
        <f>SUM(T4E:T4S!J10)</f>
        <v>0</v>
      </c>
      <c r="K9" s="63">
        <f>SUM(T4E:T4S!K10)</f>
        <v>0</v>
      </c>
      <c r="L9" s="63">
        <f>SUM(T4E:T4S!L10)</f>
        <v>0</v>
      </c>
      <c r="M9" s="63">
        <f>SUM(T4E:T4S!M10)</f>
        <v>0</v>
      </c>
      <c r="N9" s="63">
        <f>SUM(T4E:T4S!N10)</f>
        <v>0</v>
      </c>
      <c r="O9" s="63">
        <f>SUM(T4E:T4S!O10)</f>
        <v>0</v>
      </c>
      <c r="P9" s="63">
        <f>SUM(T4E:T4S!P10)</f>
        <v>0</v>
      </c>
      <c r="Q9" s="63">
        <f>SUM(T4E:T4S!Q10)</f>
        <v>0</v>
      </c>
      <c r="R9" s="63">
        <f>SUM(T4E:T4S!R10)</f>
        <v>0</v>
      </c>
      <c r="S9" s="63">
        <f>SUM(T4E:T4S!S10)</f>
        <v>0</v>
      </c>
      <c r="T9" s="63">
        <f>SUM(T4E:T4S!T10)</f>
        <v>0</v>
      </c>
      <c r="U9" s="63">
        <f>SUM(T4E:T4S!U10)</f>
        <v>0</v>
      </c>
      <c r="V9" s="63">
        <f>SUM(T4E:T4S!V10)</f>
        <v>0</v>
      </c>
      <c r="W9" s="63">
        <f>SUM(T4E:T4S!W10)</f>
        <v>0</v>
      </c>
      <c r="X9" s="28">
        <f t="shared" si="0"/>
        <v>0</v>
      </c>
      <c r="Y9" s="28">
        <f t="shared" si="1"/>
        <v>0</v>
      </c>
      <c r="Z9" s="28">
        <f t="shared" si="2"/>
        <v>0</v>
      </c>
      <c r="AA9" s="28">
        <f t="shared" si="3"/>
        <v>0</v>
      </c>
      <c r="AB9" s="52">
        <f t="shared" si="4"/>
        <v>0</v>
      </c>
      <c r="AC9" s="52">
        <f t="shared" si="5"/>
        <v>0</v>
      </c>
      <c r="AD9" s="52" t="str">
        <f t="shared" si="6"/>
        <v>-</v>
      </c>
      <c r="AE9" s="63">
        <f>SUM(T4E:T4S!AE10)</f>
        <v>0</v>
      </c>
      <c r="AF9" s="425"/>
    </row>
    <row r="10" spans="1:33" ht="18" customHeight="1" x14ac:dyDescent="0.15">
      <c r="A10" s="136">
        <f>Input!A6</f>
        <v>9</v>
      </c>
      <c r="B10" s="136" t="str">
        <f>Input!B6</f>
        <v>Player 4</v>
      </c>
      <c r="C10" s="73"/>
      <c r="D10" s="63">
        <f>SUM(T4E:T4S!D11)</f>
        <v>0</v>
      </c>
      <c r="E10" s="63">
        <f>SUM(T4E:T4S!E11)</f>
        <v>0</v>
      </c>
      <c r="F10" s="63">
        <f>SUM(T4E:T4S!F11)</f>
        <v>0</v>
      </c>
      <c r="G10" s="63">
        <f>SUM(T4E:T4S!G11)</f>
        <v>0</v>
      </c>
      <c r="H10" s="63">
        <f>SUM(T4E:T4S!H11)</f>
        <v>0</v>
      </c>
      <c r="I10" s="63">
        <f>SUM(T4E:T4S!I11)</f>
        <v>0</v>
      </c>
      <c r="J10" s="63">
        <f>SUM(T4E:T4S!J11)</f>
        <v>0</v>
      </c>
      <c r="K10" s="63">
        <f>SUM(T4E:T4S!K11)</f>
        <v>0</v>
      </c>
      <c r="L10" s="63">
        <f>SUM(T4E:T4S!L11)</f>
        <v>0</v>
      </c>
      <c r="M10" s="63">
        <f>SUM(T4E:T4S!M11)</f>
        <v>0</v>
      </c>
      <c r="N10" s="63">
        <f>SUM(T4E:T4S!N11)</f>
        <v>0</v>
      </c>
      <c r="O10" s="63">
        <f>SUM(T4E:T4S!O11)</f>
        <v>0</v>
      </c>
      <c r="P10" s="63">
        <f>SUM(T4E:T4S!P11)</f>
        <v>0</v>
      </c>
      <c r="Q10" s="63">
        <f>SUM(T4E:T4S!Q11)</f>
        <v>0</v>
      </c>
      <c r="R10" s="63">
        <f>SUM(T4E:T4S!R11)</f>
        <v>0</v>
      </c>
      <c r="S10" s="63">
        <f>SUM(T4E:T4S!S11)</f>
        <v>0</v>
      </c>
      <c r="T10" s="63">
        <f>SUM(T4E:T4S!T11)</f>
        <v>0</v>
      </c>
      <c r="U10" s="63">
        <f>SUM(T4E:T4S!U11)</f>
        <v>0</v>
      </c>
      <c r="V10" s="63">
        <f>SUM(T4E:T4S!V11)</f>
        <v>0</v>
      </c>
      <c r="W10" s="63">
        <f>SUM(T4E:T4S!W11)</f>
        <v>0</v>
      </c>
      <c r="X10" s="28">
        <f t="shared" si="0"/>
        <v>0</v>
      </c>
      <c r="Y10" s="28">
        <f t="shared" si="1"/>
        <v>0</v>
      </c>
      <c r="Z10" s="28">
        <f t="shared" si="2"/>
        <v>0</v>
      </c>
      <c r="AA10" s="28">
        <f t="shared" si="3"/>
        <v>0</v>
      </c>
      <c r="AB10" s="52">
        <f t="shared" si="4"/>
        <v>0</v>
      </c>
      <c r="AC10" s="52">
        <f t="shared" si="5"/>
        <v>0</v>
      </c>
      <c r="AD10" s="52" t="str">
        <f t="shared" si="6"/>
        <v>-</v>
      </c>
      <c r="AE10" s="63">
        <f>SUM(T4E:T4S!AE11)</f>
        <v>0</v>
      </c>
      <c r="AF10" s="425"/>
    </row>
    <row r="11" spans="1:33" ht="18" customHeight="1" x14ac:dyDescent="0.15">
      <c r="A11" s="136">
        <f>Input!A7</f>
        <v>1</v>
      </c>
      <c r="B11" s="136" t="str">
        <f>Input!B7</f>
        <v>Player 5</v>
      </c>
      <c r="C11" s="73"/>
      <c r="D11" s="63">
        <f>SUM(T4E:T4S!D12)</f>
        <v>0</v>
      </c>
      <c r="E11" s="63">
        <f>SUM(T4E:T4S!E12)</f>
        <v>0</v>
      </c>
      <c r="F11" s="63">
        <f>SUM(T4E:T4S!F12)</f>
        <v>0</v>
      </c>
      <c r="G11" s="63">
        <f>SUM(T4E:T4S!G12)</f>
        <v>0</v>
      </c>
      <c r="H11" s="63">
        <f>SUM(T4E:T4S!H12)</f>
        <v>0</v>
      </c>
      <c r="I11" s="63">
        <f>SUM(T4E:T4S!I12)</f>
        <v>0</v>
      </c>
      <c r="J11" s="63">
        <f>SUM(T4E:T4S!J12)</f>
        <v>0</v>
      </c>
      <c r="K11" s="63">
        <f>SUM(T4E:T4S!K12)</f>
        <v>0</v>
      </c>
      <c r="L11" s="63">
        <f>SUM(T4E:T4S!L12)</f>
        <v>0</v>
      </c>
      <c r="M11" s="63">
        <f>SUM(T4E:T4S!M12)</f>
        <v>0</v>
      </c>
      <c r="N11" s="63">
        <f>SUM(T4E:T4S!N12)</f>
        <v>0</v>
      </c>
      <c r="O11" s="63">
        <f>SUM(T4E:T4S!O12)</f>
        <v>0</v>
      </c>
      <c r="P11" s="63">
        <f>SUM(T4E:T4S!P12)</f>
        <v>0</v>
      </c>
      <c r="Q11" s="63">
        <f>SUM(T4E:T4S!Q12)</f>
        <v>0</v>
      </c>
      <c r="R11" s="63">
        <f>SUM(T4E:T4S!R12)</f>
        <v>0</v>
      </c>
      <c r="S11" s="63">
        <f>SUM(T4E:T4S!S12)</f>
        <v>0</v>
      </c>
      <c r="T11" s="63">
        <f>SUM(T4E:T4S!T12)</f>
        <v>0</v>
      </c>
      <c r="U11" s="63">
        <f>SUM(T4E:T4S!U12)</f>
        <v>0</v>
      </c>
      <c r="V11" s="63">
        <f>SUM(T4E:T4S!V12)</f>
        <v>0</v>
      </c>
      <c r="W11" s="63">
        <f>SUM(T4E:T4S!W12)</f>
        <v>0</v>
      </c>
      <c r="X11" s="28">
        <f t="shared" si="0"/>
        <v>0</v>
      </c>
      <c r="Y11" s="28">
        <f t="shared" si="1"/>
        <v>0</v>
      </c>
      <c r="Z11" s="28">
        <f t="shared" si="2"/>
        <v>0</v>
      </c>
      <c r="AA11" s="28">
        <f t="shared" si="3"/>
        <v>0</v>
      </c>
      <c r="AB11" s="52">
        <f t="shared" si="4"/>
        <v>0</v>
      </c>
      <c r="AC11" s="52">
        <f t="shared" si="5"/>
        <v>0</v>
      </c>
      <c r="AD11" s="52" t="str">
        <f t="shared" si="6"/>
        <v>-</v>
      </c>
      <c r="AE11" s="63">
        <f>SUM(T4E:T4S!AE12)</f>
        <v>0</v>
      </c>
      <c r="AF11" s="425"/>
    </row>
    <row r="12" spans="1:33" ht="18" customHeight="1" x14ac:dyDescent="0.15">
      <c r="A12" s="136">
        <f>Input!A8</f>
        <v>14</v>
      </c>
      <c r="B12" s="136" t="str">
        <f>Input!B8</f>
        <v>Player 6</v>
      </c>
      <c r="C12" s="73"/>
      <c r="D12" s="63">
        <f>SUM(T4E:T4S!D13)</f>
        <v>0</v>
      </c>
      <c r="E12" s="63">
        <f>SUM(T4E:T4S!E13)</f>
        <v>0</v>
      </c>
      <c r="F12" s="63">
        <f>SUM(T4E:T4S!F13)</f>
        <v>0</v>
      </c>
      <c r="G12" s="63">
        <f>SUM(T4E:T4S!G13)</f>
        <v>0</v>
      </c>
      <c r="H12" s="63">
        <f>SUM(T4E:T4S!H13)</f>
        <v>0</v>
      </c>
      <c r="I12" s="63">
        <f>SUM(T4E:T4S!I13)</f>
        <v>0</v>
      </c>
      <c r="J12" s="63">
        <f>SUM(T4E:T4S!J13)</f>
        <v>0</v>
      </c>
      <c r="K12" s="63">
        <f>SUM(T4E:T4S!K13)</f>
        <v>0</v>
      </c>
      <c r="L12" s="63">
        <f>SUM(T4E:T4S!L13)</f>
        <v>0</v>
      </c>
      <c r="M12" s="63">
        <f>SUM(T4E:T4S!M13)</f>
        <v>0</v>
      </c>
      <c r="N12" s="63">
        <f>SUM(T4E:T4S!N13)</f>
        <v>0</v>
      </c>
      <c r="O12" s="63">
        <f>SUM(T4E:T4S!O13)</f>
        <v>0</v>
      </c>
      <c r="P12" s="63">
        <f>SUM(T4E:T4S!P13)</f>
        <v>0</v>
      </c>
      <c r="Q12" s="63">
        <f>SUM(T4E:T4S!Q13)</f>
        <v>0</v>
      </c>
      <c r="R12" s="63">
        <f>SUM(T4E:T4S!R13)</f>
        <v>0</v>
      </c>
      <c r="S12" s="63">
        <f>SUM(T4E:T4S!S13)</f>
        <v>0</v>
      </c>
      <c r="T12" s="63">
        <f>SUM(T4E:T4S!T13)</f>
        <v>0</v>
      </c>
      <c r="U12" s="63">
        <f>SUM(T4E:T4S!U13)</f>
        <v>0</v>
      </c>
      <c r="V12" s="63">
        <f>SUM(T4E:T4S!V13)</f>
        <v>0</v>
      </c>
      <c r="W12" s="63">
        <f>SUM(T4E:T4S!W13)</f>
        <v>0</v>
      </c>
      <c r="X12" s="28">
        <f t="shared" si="0"/>
        <v>0</v>
      </c>
      <c r="Y12" s="28">
        <f t="shared" si="1"/>
        <v>0</v>
      </c>
      <c r="Z12" s="28">
        <f t="shared" si="2"/>
        <v>0</v>
      </c>
      <c r="AA12" s="28">
        <f t="shared" si="3"/>
        <v>0</v>
      </c>
      <c r="AB12" s="52">
        <f t="shared" si="4"/>
        <v>0</v>
      </c>
      <c r="AC12" s="52">
        <f t="shared" si="5"/>
        <v>0</v>
      </c>
      <c r="AD12" s="52" t="str">
        <f t="shared" si="6"/>
        <v>-</v>
      </c>
      <c r="AE12" s="63">
        <f>SUM(T4E:T4S!AE13)</f>
        <v>0</v>
      </c>
      <c r="AF12" s="425"/>
    </row>
    <row r="13" spans="1:33" ht="18" customHeight="1" x14ac:dyDescent="0.15">
      <c r="A13" s="136">
        <f>Input!A9</f>
        <v>15</v>
      </c>
      <c r="B13" s="136" t="str">
        <f>Input!B9</f>
        <v>Player 7</v>
      </c>
      <c r="C13" s="73"/>
      <c r="D13" s="63">
        <f>SUM(T4E:T4S!D14)</f>
        <v>0</v>
      </c>
      <c r="E13" s="63">
        <f>SUM(T4E:T4S!E14)</f>
        <v>0</v>
      </c>
      <c r="F13" s="63">
        <f>SUM(T4E:T4S!F14)</f>
        <v>0</v>
      </c>
      <c r="G13" s="63">
        <f>SUM(T4E:T4S!G14)</f>
        <v>0</v>
      </c>
      <c r="H13" s="63">
        <f>SUM(T4E:T4S!H14)</f>
        <v>0</v>
      </c>
      <c r="I13" s="63">
        <f>SUM(T4E:T4S!I14)</f>
        <v>0</v>
      </c>
      <c r="J13" s="63">
        <f>SUM(T4E:T4S!J14)</f>
        <v>0</v>
      </c>
      <c r="K13" s="63">
        <f>SUM(T4E:T4S!K14)</f>
        <v>0</v>
      </c>
      <c r="L13" s="63">
        <f>SUM(T4E:T4S!L14)</f>
        <v>0</v>
      </c>
      <c r="M13" s="63">
        <f>SUM(T4E:T4S!M14)</f>
        <v>0</v>
      </c>
      <c r="N13" s="63">
        <f>SUM(T4E:T4S!N14)</f>
        <v>0</v>
      </c>
      <c r="O13" s="63">
        <f>SUM(T4E:T4S!O14)</f>
        <v>0</v>
      </c>
      <c r="P13" s="63">
        <f>SUM(T4E:T4S!P14)</f>
        <v>0</v>
      </c>
      <c r="Q13" s="63">
        <f>SUM(T4E:T4S!Q14)</f>
        <v>0</v>
      </c>
      <c r="R13" s="63">
        <f>SUM(T4E:T4S!R14)</f>
        <v>0</v>
      </c>
      <c r="S13" s="63">
        <f>SUM(T4E:T4S!S14)</f>
        <v>0</v>
      </c>
      <c r="T13" s="63">
        <f>SUM(T4E:T4S!T14)</f>
        <v>0</v>
      </c>
      <c r="U13" s="63">
        <f>SUM(T4E:T4S!U14)</f>
        <v>0</v>
      </c>
      <c r="V13" s="63">
        <f>SUM(T4E:T4S!V14)</f>
        <v>0</v>
      </c>
      <c r="W13" s="63">
        <f>SUM(T4E:T4S!W14)</f>
        <v>0</v>
      </c>
      <c r="X13" s="28">
        <f t="shared" si="0"/>
        <v>0</v>
      </c>
      <c r="Y13" s="28">
        <f t="shared" si="1"/>
        <v>0</v>
      </c>
      <c r="Z13" s="28">
        <f t="shared" si="2"/>
        <v>0</v>
      </c>
      <c r="AA13" s="28">
        <f t="shared" si="3"/>
        <v>0</v>
      </c>
      <c r="AB13" s="52">
        <f t="shared" si="4"/>
        <v>0</v>
      </c>
      <c r="AC13" s="52">
        <f t="shared" si="5"/>
        <v>0</v>
      </c>
      <c r="AD13" s="52" t="str">
        <f t="shared" si="6"/>
        <v>-</v>
      </c>
      <c r="AE13" s="63">
        <f>SUM(T4E:T4S!AE14)</f>
        <v>0</v>
      </c>
      <c r="AF13" s="425"/>
    </row>
    <row r="14" spans="1:33" ht="18" customHeight="1" x14ac:dyDescent="0.15">
      <c r="A14" s="136">
        <f>Input!A10</f>
        <v>22</v>
      </c>
      <c r="B14" s="136" t="str">
        <f>Input!B10</f>
        <v>Player 8</v>
      </c>
      <c r="C14" s="73"/>
      <c r="D14" s="63">
        <f>SUM(T4E:T4S!D15)</f>
        <v>0</v>
      </c>
      <c r="E14" s="63">
        <f>SUM(T4E:T4S!E15)</f>
        <v>0</v>
      </c>
      <c r="F14" s="63">
        <f>SUM(T4E:T4S!F15)</f>
        <v>0</v>
      </c>
      <c r="G14" s="63">
        <f>SUM(T4E:T4S!G15)</f>
        <v>0</v>
      </c>
      <c r="H14" s="63">
        <f>SUM(T4E:T4S!H15)</f>
        <v>0</v>
      </c>
      <c r="I14" s="63">
        <f>SUM(T4E:T4S!I15)</f>
        <v>0</v>
      </c>
      <c r="J14" s="63">
        <f>SUM(T4E:T4S!J15)</f>
        <v>0</v>
      </c>
      <c r="K14" s="63">
        <f>SUM(T4E:T4S!K15)</f>
        <v>0</v>
      </c>
      <c r="L14" s="63">
        <f>SUM(T4E:T4S!L15)</f>
        <v>0</v>
      </c>
      <c r="M14" s="63">
        <f>SUM(T4E:T4S!M15)</f>
        <v>0</v>
      </c>
      <c r="N14" s="63">
        <f>SUM(T4E:T4S!N15)</f>
        <v>0</v>
      </c>
      <c r="O14" s="63">
        <f>SUM(T4E:T4S!O15)</f>
        <v>0</v>
      </c>
      <c r="P14" s="63">
        <f>SUM(T4E:T4S!P15)</f>
        <v>0</v>
      </c>
      <c r="Q14" s="63">
        <f>SUM(T4E:T4S!Q15)</f>
        <v>0</v>
      </c>
      <c r="R14" s="63">
        <f>SUM(T4E:T4S!R15)</f>
        <v>0</v>
      </c>
      <c r="S14" s="63">
        <f>SUM(T4E:T4S!S15)</f>
        <v>0</v>
      </c>
      <c r="T14" s="63">
        <f>SUM(T4E:T4S!T15)</f>
        <v>0</v>
      </c>
      <c r="U14" s="63">
        <f>SUM(T4E:T4S!U15)</f>
        <v>0</v>
      </c>
      <c r="V14" s="63">
        <f>SUM(T4E:T4S!V15)</f>
        <v>0</v>
      </c>
      <c r="W14" s="63">
        <f>SUM(T4E:T4S!W15)</f>
        <v>0</v>
      </c>
      <c r="X14" s="28">
        <f t="shared" si="0"/>
        <v>0</v>
      </c>
      <c r="Y14" s="28">
        <f t="shared" si="1"/>
        <v>0</v>
      </c>
      <c r="Z14" s="28">
        <f t="shared" si="2"/>
        <v>0</v>
      </c>
      <c r="AA14" s="28">
        <f t="shared" si="3"/>
        <v>0</v>
      </c>
      <c r="AB14" s="52">
        <f t="shared" si="4"/>
        <v>0</v>
      </c>
      <c r="AC14" s="52">
        <f t="shared" si="5"/>
        <v>0</v>
      </c>
      <c r="AD14" s="52" t="str">
        <f t="shared" si="6"/>
        <v>-</v>
      </c>
      <c r="AE14" s="63">
        <f>SUM(T4E:T4S!AE15)</f>
        <v>0</v>
      </c>
      <c r="AF14" s="425"/>
    </row>
    <row r="15" spans="1:33" ht="18" customHeight="1" x14ac:dyDescent="0.15">
      <c r="A15" s="136">
        <f>Input!A11</f>
        <v>23</v>
      </c>
      <c r="B15" s="136" t="str">
        <f>Input!B11</f>
        <v>Player 9</v>
      </c>
      <c r="C15" s="73"/>
      <c r="D15" s="63">
        <f>SUM(T4E:T4S!D16)</f>
        <v>0</v>
      </c>
      <c r="E15" s="63">
        <f>SUM(T4E:T4S!E16)</f>
        <v>0</v>
      </c>
      <c r="F15" s="63">
        <f>SUM(T4E:T4S!F16)</f>
        <v>0</v>
      </c>
      <c r="G15" s="63">
        <f>SUM(T4E:T4S!G16)</f>
        <v>0</v>
      </c>
      <c r="H15" s="63">
        <f>SUM(T4E:T4S!H16)</f>
        <v>0</v>
      </c>
      <c r="I15" s="63">
        <f>SUM(T4E:T4S!I16)</f>
        <v>0</v>
      </c>
      <c r="J15" s="63">
        <f>SUM(T4E:T4S!J16)</f>
        <v>0</v>
      </c>
      <c r="K15" s="63">
        <f>SUM(T4E:T4S!K16)</f>
        <v>0</v>
      </c>
      <c r="L15" s="63">
        <f>SUM(T4E:T4S!L16)</f>
        <v>0</v>
      </c>
      <c r="M15" s="63">
        <f>SUM(T4E:T4S!M16)</f>
        <v>0</v>
      </c>
      <c r="N15" s="63">
        <f>SUM(T4E:T4S!N16)</f>
        <v>0</v>
      </c>
      <c r="O15" s="63">
        <f>SUM(T4E:T4S!O16)</f>
        <v>0</v>
      </c>
      <c r="P15" s="63">
        <f>SUM(T4E:T4S!P16)</f>
        <v>0</v>
      </c>
      <c r="Q15" s="63">
        <f>SUM(T4E:T4S!Q16)</f>
        <v>0</v>
      </c>
      <c r="R15" s="63">
        <f>SUM(T4E:T4S!R16)</f>
        <v>0</v>
      </c>
      <c r="S15" s="63">
        <f>SUM(T4E:T4S!S16)</f>
        <v>0</v>
      </c>
      <c r="T15" s="63">
        <f>SUM(T4E:T4S!T16)</f>
        <v>0</v>
      </c>
      <c r="U15" s="63">
        <f>SUM(T4E:T4S!U16)</f>
        <v>0</v>
      </c>
      <c r="V15" s="63">
        <f>SUM(T4E:T4S!V16)</f>
        <v>0</v>
      </c>
      <c r="W15" s="63">
        <f>SUM(T4E:T4S!W16)</f>
        <v>0</v>
      </c>
      <c r="X15" s="28">
        <f t="shared" si="0"/>
        <v>0</v>
      </c>
      <c r="Y15" s="28">
        <f t="shared" si="1"/>
        <v>0</v>
      </c>
      <c r="Z15" s="28">
        <f t="shared" si="2"/>
        <v>0</v>
      </c>
      <c r="AA15" s="28">
        <f t="shared" si="3"/>
        <v>0</v>
      </c>
      <c r="AB15" s="52">
        <f t="shared" si="4"/>
        <v>0</v>
      </c>
      <c r="AC15" s="52">
        <f t="shared" si="5"/>
        <v>0</v>
      </c>
      <c r="AD15" s="52" t="str">
        <f t="shared" si="6"/>
        <v>-</v>
      </c>
      <c r="AE15" s="63">
        <f>SUM(T4E:T4S!AE16)</f>
        <v>0</v>
      </c>
      <c r="AF15" s="425"/>
    </row>
    <row r="16" spans="1:33" ht="18" customHeight="1" x14ac:dyDescent="0.15">
      <c r="A16" s="136">
        <f>Input!A12</f>
        <v>24</v>
      </c>
      <c r="B16" s="136" t="str">
        <f>Input!B12</f>
        <v>Player 10</v>
      </c>
      <c r="C16" s="73"/>
      <c r="D16" s="63">
        <f>SUM(T4E:T4S!D17)</f>
        <v>0</v>
      </c>
      <c r="E16" s="63">
        <f>SUM(T4E:T4S!E17)</f>
        <v>0</v>
      </c>
      <c r="F16" s="63">
        <f>SUM(T4E:T4S!F17)</f>
        <v>0</v>
      </c>
      <c r="G16" s="63">
        <f>SUM(T4E:T4S!G17)</f>
        <v>0</v>
      </c>
      <c r="H16" s="63">
        <f>SUM(T4E:T4S!H17)</f>
        <v>0</v>
      </c>
      <c r="I16" s="63">
        <f>SUM(T4E:T4S!I17)</f>
        <v>0</v>
      </c>
      <c r="J16" s="63">
        <f>SUM(T4E:T4S!J17)</f>
        <v>0</v>
      </c>
      <c r="K16" s="63">
        <f>SUM(T4E:T4S!K17)</f>
        <v>0</v>
      </c>
      <c r="L16" s="63">
        <f>SUM(T4E:T4S!L17)</f>
        <v>0</v>
      </c>
      <c r="M16" s="63">
        <f>SUM(T4E:T4S!M17)</f>
        <v>0</v>
      </c>
      <c r="N16" s="63">
        <f>SUM(T4E:T4S!N17)</f>
        <v>0</v>
      </c>
      <c r="O16" s="63">
        <f>SUM(T4E:T4S!O17)</f>
        <v>0</v>
      </c>
      <c r="P16" s="63">
        <f>SUM(T4E:T4S!P17)</f>
        <v>0</v>
      </c>
      <c r="Q16" s="63">
        <f>SUM(T4E:T4S!Q17)</f>
        <v>0</v>
      </c>
      <c r="R16" s="63">
        <f>SUM(T4E:T4S!R17)</f>
        <v>0</v>
      </c>
      <c r="S16" s="63">
        <f>SUM(T4E:T4S!S17)</f>
        <v>0</v>
      </c>
      <c r="T16" s="63">
        <f>SUM(T4E:T4S!T17)</f>
        <v>0</v>
      </c>
      <c r="U16" s="63">
        <f>SUM(T4E:T4S!U17)</f>
        <v>0</v>
      </c>
      <c r="V16" s="63">
        <f>SUM(T4E:T4S!V17)</f>
        <v>0</v>
      </c>
      <c r="W16" s="63">
        <f>SUM(T4E:T4S!W17)</f>
        <v>0</v>
      </c>
      <c r="X16" s="28">
        <f t="shared" si="0"/>
        <v>0</v>
      </c>
      <c r="Y16" s="28">
        <f t="shared" si="1"/>
        <v>0</v>
      </c>
      <c r="Z16" s="28">
        <f t="shared" si="2"/>
        <v>0</v>
      </c>
      <c r="AA16" s="28">
        <f t="shared" si="3"/>
        <v>0</v>
      </c>
      <c r="AB16" s="52">
        <f t="shared" si="4"/>
        <v>0</v>
      </c>
      <c r="AC16" s="52">
        <f t="shared" si="5"/>
        <v>0</v>
      </c>
      <c r="AD16" s="52" t="str">
        <f t="shared" si="6"/>
        <v>-</v>
      </c>
      <c r="AE16" s="63">
        <f>SUM(T4E:T4S!AE17)</f>
        <v>0</v>
      </c>
      <c r="AF16" s="425"/>
    </row>
    <row r="17" spans="1:34" ht="18" customHeight="1" x14ac:dyDescent="0.15">
      <c r="A17" s="136">
        <f>Input!A13</f>
        <v>25</v>
      </c>
      <c r="B17" s="136" t="str">
        <f>Input!B13</f>
        <v>Player 11</v>
      </c>
      <c r="C17" s="73"/>
      <c r="D17" s="63">
        <f>SUM(T4E:T4S!D18)</f>
        <v>0</v>
      </c>
      <c r="E17" s="63">
        <f>SUM(T4E:T4S!E18)</f>
        <v>0</v>
      </c>
      <c r="F17" s="63">
        <f>SUM(T4E:T4S!F18)</f>
        <v>0</v>
      </c>
      <c r="G17" s="63">
        <f>SUM(T4E:T4S!G18)</f>
        <v>0</v>
      </c>
      <c r="H17" s="63">
        <f>SUM(T4E:T4S!H18)</f>
        <v>0</v>
      </c>
      <c r="I17" s="63">
        <f>SUM(T4E:T4S!I18)</f>
        <v>0</v>
      </c>
      <c r="J17" s="63">
        <f>SUM(T4E:T4S!J18)</f>
        <v>0</v>
      </c>
      <c r="K17" s="63">
        <f>SUM(T4E:T4S!K18)</f>
        <v>0</v>
      </c>
      <c r="L17" s="63">
        <f>SUM(T4E:T4S!L18)</f>
        <v>0</v>
      </c>
      <c r="M17" s="63">
        <f>SUM(T4E:T4S!M18)</f>
        <v>0</v>
      </c>
      <c r="N17" s="63">
        <f>SUM(T4E:T4S!N18)</f>
        <v>0</v>
      </c>
      <c r="O17" s="63">
        <f>SUM(T4E:T4S!O18)</f>
        <v>0</v>
      </c>
      <c r="P17" s="63">
        <f>SUM(T4E:T4S!P18)</f>
        <v>0</v>
      </c>
      <c r="Q17" s="63">
        <f>SUM(T4E:T4S!Q18)</f>
        <v>0</v>
      </c>
      <c r="R17" s="63">
        <f>SUM(T4E:T4S!R18)</f>
        <v>0</v>
      </c>
      <c r="S17" s="63">
        <f>SUM(T4E:T4S!S18)</f>
        <v>0</v>
      </c>
      <c r="T17" s="63">
        <f>SUM(T4E:T4S!T18)</f>
        <v>0</v>
      </c>
      <c r="U17" s="63">
        <f>SUM(T4E:T4S!U18)</f>
        <v>0</v>
      </c>
      <c r="V17" s="63">
        <f>SUM(T4E:T4S!V18)</f>
        <v>0</v>
      </c>
      <c r="W17" s="63">
        <f>SUM(T4E:T4S!W18)</f>
        <v>0</v>
      </c>
      <c r="X17" s="28">
        <f t="shared" si="0"/>
        <v>0</v>
      </c>
      <c r="Y17" s="28">
        <f t="shared" si="1"/>
        <v>0</v>
      </c>
      <c r="Z17" s="28">
        <f t="shared" si="2"/>
        <v>0</v>
      </c>
      <c r="AA17" s="28">
        <f t="shared" si="3"/>
        <v>0</v>
      </c>
      <c r="AB17" s="52">
        <f t="shared" si="4"/>
        <v>0</v>
      </c>
      <c r="AC17" s="52">
        <f t="shared" si="5"/>
        <v>0</v>
      </c>
      <c r="AD17" s="52" t="str">
        <f t="shared" si="6"/>
        <v>-</v>
      </c>
      <c r="AE17" s="63">
        <f>SUM(T4E:T4S!AE18)</f>
        <v>0</v>
      </c>
      <c r="AF17" s="425"/>
    </row>
    <row r="18" spans="1:34" ht="18" customHeight="1" x14ac:dyDescent="0.15">
      <c r="A18" s="136">
        <f>Input!A14</f>
        <v>29</v>
      </c>
      <c r="B18" s="136" t="str">
        <f>Input!B14</f>
        <v>Player 12</v>
      </c>
      <c r="C18" s="73"/>
      <c r="D18" s="63">
        <f>SUM(T4E:T4S!D19)</f>
        <v>0</v>
      </c>
      <c r="E18" s="63">
        <f>SUM(T4E:T4S!E19)</f>
        <v>0</v>
      </c>
      <c r="F18" s="63">
        <f>SUM(T4E:T4S!F19)</f>
        <v>0</v>
      </c>
      <c r="G18" s="63">
        <f>SUM(T4E:T4S!G19)</f>
        <v>0</v>
      </c>
      <c r="H18" s="63">
        <f>SUM(T4E:T4S!H19)</f>
        <v>0</v>
      </c>
      <c r="I18" s="63">
        <f>SUM(T4E:T4S!I19)</f>
        <v>0</v>
      </c>
      <c r="J18" s="63">
        <f>SUM(T4E:T4S!J19)</f>
        <v>0</v>
      </c>
      <c r="K18" s="63">
        <f>SUM(T4E:T4S!K19)</f>
        <v>0</v>
      </c>
      <c r="L18" s="63">
        <f>SUM(T4E:T4S!L19)</f>
        <v>0</v>
      </c>
      <c r="M18" s="63">
        <f>SUM(T4E:T4S!M19)</f>
        <v>0</v>
      </c>
      <c r="N18" s="63">
        <f>SUM(T4E:T4S!N19)</f>
        <v>0</v>
      </c>
      <c r="O18" s="63">
        <f>SUM(T4E:T4S!O19)</f>
        <v>0</v>
      </c>
      <c r="P18" s="63">
        <f>SUM(T4E:T4S!P19)</f>
        <v>0</v>
      </c>
      <c r="Q18" s="63">
        <f>SUM(T4E:T4S!Q19)</f>
        <v>0</v>
      </c>
      <c r="R18" s="63">
        <f>SUM(T4E:T4S!R19)</f>
        <v>0</v>
      </c>
      <c r="S18" s="63">
        <f>SUM(T4E:T4S!S19)</f>
        <v>0</v>
      </c>
      <c r="T18" s="63">
        <f>SUM(T4E:T4S!T19)</f>
        <v>0</v>
      </c>
      <c r="U18" s="63">
        <f>SUM(T4E:T4S!U19)</f>
        <v>0</v>
      </c>
      <c r="V18" s="63">
        <f>SUM(T4E:T4S!V19)</f>
        <v>0</v>
      </c>
      <c r="W18" s="63">
        <f>SUM(T4E:T4S!W19)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SUM(T4E:T4S!AE19)</f>
        <v>0</v>
      </c>
      <c r="AF18" s="425"/>
    </row>
    <row r="19" spans="1:34" ht="18" customHeight="1" x14ac:dyDescent="0.15">
      <c r="A19" s="136">
        <f>Input!A15</f>
        <v>30</v>
      </c>
      <c r="B19" s="136" t="str">
        <f>Input!B15</f>
        <v>Player 13</v>
      </c>
      <c r="C19" s="73"/>
      <c r="D19" s="63">
        <f>SUM(T4E:T4S!D20)</f>
        <v>0</v>
      </c>
      <c r="E19" s="63">
        <f>SUM(T4E:T4S!E20)</f>
        <v>0</v>
      </c>
      <c r="F19" s="63">
        <f>SUM(T4E:T4S!F20)</f>
        <v>0</v>
      </c>
      <c r="G19" s="63">
        <f>SUM(T4E:T4S!G20)</f>
        <v>0</v>
      </c>
      <c r="H19" s="63">
        <f>SUM(T4E:T4S!H20)</f>
        <v>0</v>
      </c>
      <c r="I19" s="63">
        <f>SUM(T4E:T4S!I20)</f>
        <v>0</v>
      </c>
      <c r="J19" s="63">
        <f>SUM(T4E:T4S!J20)</f>
        <v>0</v>
      </c>
      <c r="K19" s="63">
        <f>SUM(T4E:T4S!K20)</f>
        <v>0</v>
      </c>
      <c r="L19" s="63">
        <f>SUM(T4E:T4S!L20)</f>
        <v>0</v>
      </c>
      <c r="M19" s="63">
        <f>SUM(T4E:T4S!M20)</f>
        <v>0</v>
      </c>
      <c r="N19" s="63">
        <f>SUM(T4E:T4S!N20)</f>
        <v>0</v>
      </c>
      <c r="O19" s="63">
        <f>SUM(T4E:T4S!O20)</f>
        <v>0</v>
      </c>
      <c r="P19" s="63">
        <f>SUM(T4E:T4S!P20)</f>
        <v>0</v>
      </c>
      <c r="Q19" s="63">
        <f>SUM(T4E:T4S!Q20)</f>
        <v>0</v>
      </c>
      <c r="R19" s="63">
        <f>SUM(T4E:T4S!R20)</f>
        <v>0</v>
      </c>
      <c r="S19" s="63">
        <f>SUM(T4E:T4S!S20)</f>
        <v>0</v>
      </c>
      <c r="T19" s="63">
        <f>SUM(T4E:T4S!T20)</f>
        <v>0</v>
      </c>
      <c r="U19" s="63">
        <f>SUM(T4E:T4S!U20)</f>
        <v>0</v>
      </c>
      <c r="V19" s="63">
        <f>SUM(T4E:T4S!V20)</f>
        <v>0</v>
      </c>
      <c r="W19" s="63">
        <f>SUM(T4E:T4S!W20)</f>
        <v>0</v>
      </c>
      <c r="X19" s="28">
        <f t="shared" si="7"/>
        <v>0</v>
      </c>
      <c r="Y19" s="28">
        <f t="shared" si="8"/>
        <v>0</v>
      </c>
      <c r="Z19" s="28">
        <f t="shared" si="9"/>
        <v>0</v>
      </c>
      <c r="AA19" s="28">
        <f t="shared" si="10"/>
        <v>0</v>
      </c>
      <c r="AB19" s="52">
        <f t="shared" si="11"/>
        <v>0</v>
      </c>
      <c r="AC19" s="52">
        <f t="shared" si="12"/>
        <v>0</v>
      </c>
      <c r="AD19" s="52" t="str">
        <f t="shared" si="13"/>
        <v>-</v>
      </c>
      <c r="AE19" s="63">
        <f>SUM(T4E:T4S!AE20)</f>
        <v>0</v>
      </c>
      <c r="AF19" s="425"/>
    </row>
    <row r="20" spans="1:34" ht="18" customHeight="1" x14ac:dyDescent="0.15">
      <c r="A20" s="136">
        <f>Input!A16</f>
        <v>32</v>
      </c>
      <c r="B20" s="136" t="str">
        <f>Input!B16</f>
        <v>Player 14</v>
      </c>
      <c r="C20" s="73"/>
      <c r="D20" s="63">
        <f>SUM(T4E:T4S!D21)</f>
        <v>0</v>
      </c>
      <c r="E20" s="63">
        <f>SUM(T4E:T4S!E21)</f>
        <v>0</v>
      </c>
      <c r="F20" s="63">
        <f>SUM(T4E:T4S!F21)</f>
        <v>0</v>
      </c>
      <c r="G20" s="63">
        <f>SUM(T4E:T4S!G21)</f>
        <v>0</v>
      </c>
      <c r="H20" s="63">
        <f>SUM(T4E:T4S!H21)</f>
        <v>0</v>
      </c>
      <c r="I20" s="63">
        <f>SUM(T4E:T4S!I21)</f>
        <v>0</v>
      </c>
      <c r="J20" s="63">
        <f>SUM(T4E:T4S!J21)</f>
        <v>0</v>
      </c>
      <c r="K20" s="63">
        <f>SUM(T4E:T4S!K21)</f>
        <v>0</v>
      </c>
      <c r="L20" s="63">
        <f>SUM(T4E:T4S!L21)</f>
        <v>0</v>
      </c>
      <c r="M20" s="63">
        <f>SUM(T4E:T4S!M21)</f>
        <v>0</v>
      </c>
      <c r="N20" s="63">
        <f>SUM(T4E:T4S!N21)</f>
        <v>0</v>
      </c>
      <c r="O20" s="63">
        <f>SUM(T4E:T4S!O21)</f>
        <v>0</v>
      </c>
      <c r="P20" s="63">
        <f>SUM(T4E:T4S!P21)</f>
        <v>0</v>
      </c>
      <c r="Q20" s="63">
        <f>SUM(T4E:T4S!Q21)</f>
        <v>0</v>
      </c>
      <c r="R20" s="63">
        <f>SUM(T4E:T4S!R21)</f>
        <v>0</v>
      </c>
      <c r="S20" s="63">
        <f>SUM(T4E:T4S!S21)</f>
        <v>0</v>
      </c>
      <c r="T20" s="63">
        <f>SUM(T4E:T4S!T21)</f>
        <v>0</v>
      </c>
      <c r="U20" s="63">
        <f>SUM(T4E:T4S!U21)</f>
        <v>0</v>
      </c>
      <c r="V20" s="63">
        <f>SUM(T4E:T4S!V21)</f>
        <v>0</v>
      </c>
      <c r="W20" s="63">
        <f>SUM(T4E:T4S!W21)</f>
        <v>0</v>
      </c>
      <c r="X20" s="28">
        <f t="shared" si="7"/>
        <v>0</v>
      </c>
      <c r="Y20" s="28">
        <f t="shared" si="8"/>
        <v>0</v>
      </c>
      <c r="Z20" s="28">
        <f t="shared" si="9"/>
        <v>0</v>
      </c>
      <c r="AA20" s="28">
        <f t="shared" si="10"/>
        <v>0</v>
      </c>
      <c r="AB20" s="52">
        <f t="shared" si="11"/>
        <v>0</v>
      </c>
      <c r="AC20" s="52">
        <f t="shared" si="12"/>
        <v>0</v>
      </c>
      <c r="AD20" s="52" t="str">
        <f t="shared" si="13"/>
        <v>-</v>
      </c>
      <c r="AE20" s="63">
        <f>SUM(T4E:T4S!AE21)</f>
        <v>0</v>
      </c>
      <c r="AF20" s="425"/>
    </row>
    <row r="21" spans="1:34" ht="18" customHeight="1" x14ac:dyDescent="0.15">
      <c r="A21" s="136">
        <f>Input!A17</f>
        <v>0</v>
      </c>
      <c r="B21" s="136">
        <f>Input!B17</f>
        <v>0</v>
      </c>
      <c r="C21" s="73"/>
      <c r="D21" s="63">
        <f>SUM(T4E:T4S!D22)</f>
        <v>0</v>
      </c>
      <c r="E21" s="63">
        <f>SUM(T4E:T4S!E22)</f>
        <v>0</v>
      </c>
      <c r="F21" s="63">
        <f>SUM(T4E:T4S!F22)</f>
        <v>0</v>
      </c>
      <c r="G21" s="63">
        <f>SUM(T4E:T4S!G22)</f>
        <v>0</v>
      </c>
      <c r="H21" s="63">
        <f>SUM(T4E:T4S!H22)</f>
        <v>0</v>
      </c>
      <c r="I21" s="63">
        <f>SUM(T4E:T4S!I22)</f>
        <v>0</v>
      </c>
      <c r="J21" s="63">
        <f>SUM(T4E:T4S!J22)</f>
        <v>0</v>
      </c>
      <c r="K21" s="63">
        <f>SUM(T4E:T4S!K22)</f>
        <v>0</v>
      </c>
      <c r="L21" s="63">
        <f>SUM(T4E:T4S!L22)</f>
        <v>0</v>
      </c>
      <c r="M21" s="63">
        <f>SUM(T4E:T4S!M22)</f>
        <v>0</v>
      </c>
      <c r="N21" s="63">
        <f>SUM(T4E:T4S!N22)</f>
        <v>0</v>
      </c>
      <c r="O21" s="63">
        <f>SUM(T4E:T4S!O22)</f>
        <v>0</v>
      </c>
      <c r="P21" s="63">
        <f>SUM(T4E:T4S!P22)</f>
        <v>0</v>
      </c>
      <c r="Q21" s="63">
        <f>SUM(T4E:T4S!Q22)</f>
        <v>0</v>
      </c>
      <c r="R21" s="63">
        <f>SUM(T4E:T4S!R22)</f>
        <v>0</v>
      </c>
      <c r="S21" s="63">
        <f>SUM(T4E:T4S!S22)</f>
        <v>0</v>
      </c>
      <c r="T21" s="63">
        <f>SUM(T4E:T4S!T22)</f>
        <v>0</v>
      </c>
      <c r="U21" s="63">
        <f>SUM(T4E:T4S!U22)</f>
        <v>0</v>
      </c>
      <c r="V21" s="63">
        <f>SUM(T4E:T4S!V22)</f>
        <v>0</v>
      </c>
      <c r="W21" s="63">
        <f>SUM(T4E:T4S!W22)</f>
        <v>0</v>
      </c>
      <c r="X21" s="28">
        <f t="shared" si="7"/>
        <v>0</v>
      </c>
      <c r="Y21" s="28">
        <f t="shared" si="8"/>
        <v>0</v>
      </c>
      <c r="Z21" s="28">
        <f t="shared" si="9"/>
        <v>0</v>
      </c>
      <c r="AA21" s="28">
        <f t="shared" si="10"/>
        <v>0</v>
      </c>
      <c r="AB21" s="52">
        <f t="shared" si="11"/>
        <v>0</v>
      </c>
      <c r="AC21" s="52">
        <f t="shared" si="12"/>
        <v>0</v>
      </c>
      <c r="AD21" s="52" t="str">
        <f t="shared" si="13"/>
        <v>-</v>
      </c>
      <c r="AE21" s="63">
        <f>SUM(T4E:T4S!AE22)</f>
        <v>0</v>
      </c>
      <c r="AF21" s="425"/>
    </row>
    <row r="22" spans="1:34" ht="18" customHeight="1" x14ac:dyDescent="0.15">
      <c r="A22" s="136">
        <f>Input!A18</f>
        <v>0</v>
      </c>
      <c r="B22" s="136">
        <f>Input!B18</f>
        <v>0</v>
      </c>
      <c r="C22" s="73"/>
      <c r="D22" s="63">
        <f>SUM(T4E:T4S!D23)</f>
        <v>0</v>
      </c>
      <c r="E22" s="63">
        <f>SUM(T4E:T4S!E23)</f>
        <v>0</v>
      </c>
      <c r="F22" s="63">
        <f>SUM(T4E:T4S!F23)</f>
        <v>0</v>
      </c>
      <c r="G22" s="63">
        <f>SUM(T4E:T4S!G23)</f>
        <v>0</v>
      </c>
      <c r="H22" s="63">
        <f>SUM(T4E:T4S!H23)</f>
        <v>0</v>
      </c>
      <c r="I22" s="63">
        <f>SUM(T4E:T4S!I23)</f>
        <v>0</v>
      </c>
      <c r="J22" s="63">
        <f>SUM(T4E:T4S!J23)</f>
        <v>0</v>
      </c>
      <c r="K22" s="63">
        <f>SUM(T4E:T4S!K23)</f>
        <v>0</v>
      </c>
      <c r="L22" s="63">
        <f>SUM(T4E:T4S!L23)</f>
        <v>0</v>
      </c>
      <c r="M22" s="63">
        <f>SUM(T4E:T4S!M23)</f>
        <v>0</v>
      </c>
      <c r="N22" s="63">
        <f>SUM(T4E:T4S!N23)</f>
        <v>0</v>
      </c>
      <c r="O22" s="63">
        <f>SUM(T4E:T4S!O23)</f>
        <v>0</v>
      </c>
      <c r="P22" s="63">
        <f>SUM(T4E:T4S!P23)</f>
        <v>0</v>
      </c>
      <c r="Q22" s="63">
        <f>SUM(T4E:T4S!Q23)</f>
        <v>0</v>
      </c>
      <c r="R22" s="63">
        <f>SUM(T4E:T4S!R23)</f>
        <v>0</v>
      </c>
      <c r="S22" s="63">
        <f>SUM(T4E:T4S!S23)</f>
        <v>0</v>
      </c>
      <c r="T22" s="63">
        <f>SUM(T4E:T4S!T23)</f>
        <v>0</v>
      </c>
      <c r="U22" s="63">
        <f>SUM(T4E:T4S!U23)</f>
        <v>0</v>
      </c>
      <c r="V22" s="63">
        <f>SUM(T4E:T4S!V23)</f>
        <v>0</v>
      </c>
      <c r="W22" s="63">
        <f>SUM(T4E:T4S!W23)</f>
        <v>0</v>
      </c>
      <c r="X22" s="28">
        <f t="shared" si="7"/>
        <v>0</v>
      </c>
      <c r="Y22" s="28">
        <f t="shared" si="8"/>
        <v>0</v>
      </c>
      <c r="Z22" s="28">
        <f t="shared" si="9"/>
        <v>0</v>
      </c>
      <c r="AA22" s="28">
        <f t="shared" si="10"/>
        <v>0</v>
      </c>
      <c r="AB22" s="52">
        <f t="shared" si="11"/>
        <v>0</v>
      </c>
      <c r="AC22" s="52">
        <f t="shared" si="12"/>
        <v>0</v>
      </c>
      <c r="AD22" s="52" t="str">
        <f t="shared" si="13"/>
        <v>-</v>
      </c>
      <c r="AE22" s="63">
        <f>SUM(T4E:T4S!AE23)</f>
        <v>0</v>
      </c>
      <c r="AF22" s="425"/>
    </row>
    <row r="23" spans="1:34" ht="18" customHeight="1" x14ac:dyDescent="0.15">
      <c r="A23" s="136">
        <f>Input!A19</f>
        <v>0</v>
      </c>
      <c r="B23" s="136">
        <f>Input!B19</f>
        <v>0</v>
      </c>
      <c r="C23" s="73"/>
      <c r="D23" s="63">
        <f>SUM(T4E:T4S!D24)</f>
        <v>0</v>
      </c>
      <c r="E23" s="63">
        <f>SUM(T4E:T4S!E24)</f>
        <v>0</v>
      </c>
      <c r="F23" s="63">
        <f>SUM(T4E:T4S!F24)</f>
        <v>0</v>
      </c>
      <c r="G23" s="63">
        <f>SUM(T4E:T4S!G24)</f>
        <v>0</v>
      </c>
      <c r="H23" s="63">
        <f>SUM(T4E:T4S!H24)</f>
        <v>0</v>
      </c>
      <c r="I23" s="63">
        <f>SUM(T4E:T4S!I24)</f>
        <v>0</v>
      </c>
      <c r="J23" s="63">
        <f>SUM(T4E:T4S!J24)</f>
        <v>0</v>
      </c>
      <c r="K23" s="63">
        <f>SUM(T4E:T4S!K24)</f>
        <v>0</v>
      </c>
      <c r="L23" s="63">
        <f>SUM(T4E:T4S!L24)</f>
        <v>0</v>
      </c>
      <c r="M23" s="63">
        <f>SUM(T4E:T4S!M24)</f>
        <v>0</v>
      </c>
      <c r="N23" s="63">
        <f>SUM(T4E:T4S!N24)</f>
        <v>0</v>
      </c>
      <c r="O23" s="63">
        <f>SUM(T4E:T4S!O24)</f>
        <v>0</v>
      </c>
      <c r="P23" s="63">
        <f>SUM(T4E:T4S!P24)</f>
        <v>0</v>
      </c>
      <c r="Q23" s="63">
        <f>SUM(T4E:T4S!Q24)</f>
        <v>0</v>
      </c>
      <c r="R23" s="63">
        <f>SUM(T4E:T4S!R24)</f>
        <v>0</v>
      </c>
      <c r="S23" s="63">
        <f>SUM(T4E:T4S!S24)</f>
        <v>0</v>
      </c>
      <c r="T23" s="63">
        <f>SUM(T4E:T4S!T24)</f>
        <v>0</v>
      </c>
      <c r="U23" s="63">
        <f>SUM(T4E:T4S!U24)</f>
        <v>0</v>
      </c>
      <c r="V23" s="63">
        <f>SUM(T4E:T4S!V24)</f>
        <v>0</v>
      </c>
      <c r="W23" s="63">
        <f>SUM(T4E:T4S!W24)</f>
        <v>0</v>
      </c>
      <c r="X23" s="28">
        <f t="shared" si="7"/>
        <v>0</v>
      </c>
      <c r="Y23" s="28">
        <f t="shared" si="8"/>
        <v>0</v>
      </c>
      <c r="Z23" s="28">
        <f t="shared" si="9"/>
        <v>0</v>
      </c>
      <c r="AA23" s="28">
        <f t="shared" si="10"/>
        <v>0</v>
      </c>
      <c r="AB23" s="52">
        <f t="shared" si="11"/>
        <v>0</v>
      </c>
      <c r="AC23" s="52">
        <f t="shared" si="12"/>
        <v>0</v>
      </c>
      <c r="AD23" s="52" t="str">
        <f t="shared" si="13"/>
        <v>-</v>
      </c>
      <c r="AE23" s="63">
        <f>SUM(T4E:T4S!AE24)</f>
        <v>0</v>
      </c>
      <c r="AF23" s="425"/>
    </row>
    <row r="24" spans="1:34" ht="18" customHeight="1" x14ac:dyDescent="0.15">
      <c r="A24" s="136">
        <f>Input!A20</f>
        <v>0</v>
      </c>
      <c r="B24" s="136">
        <f>Input!B20</f>
        <v>0</v>
      </c>
      <c r="C24" s="73"/>
      <c r="D24" s="63">
        <f>SUM(T4E:T4S!D25)</f>
        <v>0</v>
      </c>
      <c r="E24" s="63">
        <f>SUM(T4E:T4S!E25)</f>
        <v>0</v>
      </c>
      <c r="F24" s="63">
        <f>SUM(T4E:T4S!F25)</f>
        <v>0</v>
      </c>
      <c r="G24" s="63">
        <f>SUM(T4E:T4S!G25)</f>
        <v>0</v>
      </c>
      <c r="H24" s="63">
        <f>SUM(T4E:T4S!H25)</f>
        <v>0</v>
      </c>
      <c r="I24" s="63">
        <f>SUM(T4E:T4S!I25)</f>
        <v>0</v>
      </c>
      <c r="J24" s="63">
        <f>SUM(T4E:T4S!J25)</f>
        <v>0</v>
      </c>
      <c r="K24" s="63">
        <f>SUM(T4E:T4S!K25)</f>
        <v>0</v>
      </c>
      <c r="L24" s="63">
        <f>SUM(T4E:T4S!L25)</f>
        <v>0</v>
      </c>
      <c r="M24" s="63">
        <f>SUM(T4E:T4S!M25)</f>
        <v>0</v>
      </c>
      <c r="N24" s="63">
        <f>SUM(T4E:T4S!N25)</f>
        <v>0</v>
      </c>
      <c r="O24" s="63">
        <f>SUM(T4E:T4S!O25)</f>
        <v>0</v>
      </c>
      <c r="P24" s="63">
        <f>SUM(T4E:T4S!P25)</f>
        <v>0</v>
      </c>
      <c r="Q24" s="63">
        <f>SUM(T4E:T4S!Q25)</f>
        <v>0</v>
      </c>
      <c r="R24" s="63">
        <f>SUM(T4E:T4S!R25)</f>
        <v>0</v>
      </c>
      <c r="S24" s="63">
        <f>SUM(T4E:T4S!S25)</f>
        <v>0</v>
      </c>
      <c r="T24" s="63">
        <f>SUM(T4E:T4S!T25)</f>
        <v>0</v>
      </c>
      <c r="U24" s="63">
        <f>SUM(T4E:T4S!U25)</f>
        <v>0</v>
      </c>
      <c r="V24" s="63">
        <f>SUM(T4E:T4S!V25)</f>
        <v>0</v>
      </c>
      <c r="W24" s="63">
        <f>SUM(T4E:T4S!W25)</f>
        <v>0</v>
      </c>
      <c r="X24" s="28">
        <f t="shared" si="0"/>
        <v>0</v>
      </c>
      <c r="Y24" s="28">
        <f t="shared" si="1"/>
        <v>0</v>
      </c>
      <c r="Z24" s="28">
        <f t="shared" si="2"/>
        <v>0</v>
      </c>
      <c r="AA24" s="28">
        <f t="shared" si="3"/>
        <v>0</v>
      </c>
      <c r="AB24" s="52">
        <f t="shared" si="4"/>
        <v>0</v>
      </c>
      <c r="AC24" s="52">
        <f t="shared" si="5"/>
        <v>0</v>
      </c>
      <c r="AD24" s="52" t="str">
        <f t="shared" si="6"/>
        <v>-</v>
      </c>
      <c r="AE24" s="63">
        <f>SUM(T4E:T4S!AE25)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117</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SUM(T4E:T4S!D29)</f>
        <v>0</v>
      </c>
      <c r="D28" s="63">
        <f>SUM(T4E:T4S!E29)</f>
        <v>0</v>
      </c>
      <c r="E28" s="63">
        <f>SUM(T4E:T4S!F29)</f>
        <v>0</v>
      </c>
      <c r="F28" s="63">
        <f>SUM(T4E:T4S!G29)</f>
        <v>0</v>
      </c>
      <c r="G28" s="63">
        <f>SUM(T4E:T4S!H29)</f>
        <v>0</v>
      </c>
      <c r="H28" s="63">
        <f>SUM(T4E:T4S!I29)</f>
        <v>0</v>
      </c>
      <c r="I28" s="63">
        <f>SUM(T4E:T4S!J29)</f>
        <v>0</v>
      </c>
      <c r="J28" s="63">
        <f>SUM(T4E:T4S!K29)</f>
        <v>0</v>
      </c>
      <c r="K28" s="63">
        <f>SUM(T4E:T4S!L29)</f>
        <v>0</v>
      </c>
      <c r="L28" s="63">
        <f>SUM(T4E:T4S!M29)</f>
        <v>0</v>
      </c>
      <c r="M28" s="63">
        <f>SUM(T4E:T4S!N29)</f>
        <v>0</v>
      </c>
      <c r="N28" s="63">
        <f>SUM(T4E:T4S!O29)</f>
        <v>0</v>
      </c>
      <c r="O28" s="63">
        <f>SUM(T4E:T4S!P29)</f>
        <v>0</v>
      </c>
      <c r="P28" s="63">
        <f>SUM(T4E:T4S!Q29)</f>
        <v>0</v>
      </c>
      <c r="Q28" s="63">
        <f>SUM(T4E:T4S!R29)</f>
        <v>0</v>
      </c>
      <c r="R28" s="63">
        <f>SUM(T4E:T4S!S29)</f>
        <v>0</v>
      </c>
      <c r="S28" s="63">
        <f>SUM(T4E:T4S!T29)</f>
        <v>0</v>
      </c>
      <c r="T28" s="63">
        <f>SUM(T4E:T4S!U29)</f>
        <v>0</v>
      </c>
      <c r="U28" s="63">
        <f>SUM(T4E:T4S!V29)</f>
        <v>0</v>
      </c>
      <c r="V28" s="63">
        <f>SUM(T4E:T4S!W29)</f>
        <v>0</v>
      </c>
      <c r="W28" s="63">
        <f>SUM(T4E:T4S!X29)</f>
        <v>0</v>
      </c>
      <c r="X28" s="63">
        <f>SUM(T4E:T4S!Y29)</f>
        <v>0</v>
      </c>
      <c r="Y28" s="63">
        <f>SUM(T4E:T4S!Z29)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5" si="24">IF(S28&gt;0,T28/S28,"-")</f>
        <v>-</v>
      </c>
    </row>
    <row r="29" spans="1:34" ht="15.75" customHeight="1" x14ac:dyDescent="0.15">
      <c r="A29" s="136">
        <f t="shared" si="15"/>
        <v>3</v>
      </c>
      <c r="B29" s="136" t="str">
        <f t="shared" si="15"/>
        <v>Player 2</v>
      </c>
      <c r="C29" s="63">
        <f>SUM(T4E:T4S!D30)</f>
        <v>0</v>
      </c>
      <c r="D29" s="63">
        <f>SUM(T4E:T4S!E30)</f>
        <v>0</v>
      </c>
      <c r="E29" s="63">
        <f>SUM(T4E:T4S!F30)</f>
        <v>0</v>
      </c>
      <c r="F29" s="63">
        <f>SUM(T4E:T4S!G30)</f>
        <v>0</v>
      </c>
      <c r="G29" s="63">
        <f>SUM(T4E:T4S!H30)</f>
        <v>0</v>
      </c>
      <c r="H29" s="63">
        <f>SUM(T4E:T4S!I30)</f>
        <v>0</v>
      </c>
      <c r="I29" s="63">
        <f>SUM(T4E:T4S!J30)</f>
        <v>0</v>
      </c>
      <c r="J29" s="63">
        <f>SUM(T4E:T4S!K30)</f>
        <v>0</v>
      </c>
      <c r="K29" s="63">
        <f>SUM(T4E:T4S!L30)</f>
        <v>0</v>
      </c>
      <c r="L29" s="63">
        <f>SUM(T4E:T4S!M30)</f>
        <v>0</v>
      </c>
      <c r="M29" s="63">
        <f>SUM(T4E:T4S!N30)</f>
        <v>0</v>
      </c>
      <c r="N29" s="63">
        <f>SUM(T4E:T4S!O30)</f>
        <v>0</v>
      </c>
      <c r="O29" s="63">
        <f>SUM(T4E:T4S!P30)</f>
        <v>0</v>
      </c>
      <c r="P29" s="63">
        <f>SUM(T4E:T4S!Q30)</f>
        <v>0</v>
      </c>
      <c r="Q29" s="63">
        <f>SUM(T4E:T4S!R30)</f>
        <v>0</v>
      </c>
      <c r="R29" s="63">
        <f>SUM(T4E:T4S!S30)</f>
        <v>0</v>
      </c>
      <c r="S29" s="63">
        <f>SUM(T4E:T4S!T30)</f>
        <v>0</v>
      </c>
      <c r="T29" s="63">
        <f>SUM(T4E:T4S!U30)</f>
        <v>0</v>
      </c>
      <c r="U29" s="63">
        <f>SUM(T4E:T4S!V30)</f>
        <v>0</v>
      </c>
      <c r="V29" s="63">
        <f>SUM(T4E:T4S!W30)</f>
        <v>0</v>
      </c>
      <c r="W29" s="63">
        <f>SUM(T4E:T4S!X30)</f>
        <v>0</v>
      </c>
      <c r="X29" s="63">
        <f>SUM(T4E:T4S!Y30)</f>
        <v>0</v>
      </c>
      <c r="Y29" s="63">
        <f>SUM(T4E:T4S!Z30)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SUM(T4E:T4S!D31)</f>
        <v>0</v>
      </c>
      <c r="D30" s="63">
        <f>SUM(T4E:T4S!E31)</f>
        <v>0</v>
      </c>
      <c r="E30" s="63">
        <f>SUM(T4E:T4S!F31)</f>
        <v>0</v>
      </c>
      <c r="F30" s="63">
        <f>SUM(T4E:T4S!G31)</f>
        <v>0</v>
      </c>
      <c r="G30" s="63">
        <f>SUM(T4E:T4S!H31)</f>
        <v>0</v>
      </c>
      <c r="H30" s="63">
        <f>SUM(T4E:T4S!I31)</f>
        <v>0</v>
      </c>
      <c r="I30" s="63">
        <f>SUM(T4E:T4S!J31)</f>
        <v>0</v>
      </c>
      <c r="J30" s="63">
        <f>SUM(T4E:T4S!K31)</f>
        <v>0</v>
      </c>
      <c r="K30" s="63">
        <f>SUM(T4E:T4S!L31)</f>
        <v>0</v>
      </c>
      <c r="L30" s="63">
        <f>SUM(T4E:T4S!M31)</f>
        <v>0</v>
      </c>
      <c r="M30" s="63">
        <f>SUM(T4E:T4S!N31)</f>
        <v>0</v>
      </c>
      <c r="N30" s="63">
        <f>SUM(T4E:T4S!O31)</f>
        <v>0</v>
      </c>
      <c r="O30" s="63">
        <f>SUM(T4E:T4S!P31)</f>
        <v>0</v>
      </c>
      <c r="P30" s="63">
        <f>SUM(T4E:T4S!Q31)</f>
        <v>0</v>
      </c>
      <c r="Q30" s="63">
        <f>SUM(T4E:T4S!R31)</f>
        <v>0</v>
      </c>
      <c r="R30" s="63">
        <f>SUM(T4E:T4S!S31)</f>
        <v>0</v>
      </c>
      <c r="S30" s="63">
        <f>SUM(T4E:T4S!T31)</f>
        <v>0</v>
      </c>
      <c r="T30" s="63">
        <f>SUM(T4E:T4S!U31)</f>
        <v>0</v>
      </c>
      <c r="U30" s="63">
        <f>SUM(T4E:T4S!V31)</f>
        <v>0</v>
      </c>
      <c r="V30" s="63">
        <f>SUM(T4E:T4S!W31)</f>
        <v>0</v>
      </c>
      <c r="W30" s="63">
        <f>SUM(T4E:T4S!X31)</f>
        <v>0</v>
      </c>
      <c r="X30" s="63">
        <f>SUM(T4E:T4S!Y31)</f>
        <v>0</v>
      </c>
      <c r="Y30" s="63">
        <f>SUM(T4E:T4S!Z31)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SUM(T4E:T4S!D32)</f>
        <v>0</v>
      </c>
      <c r="D31" s="63">
        <f>SUM(T4E:T4S!E32)</f>
        <v>0</v>
      </c>
      <c r="E31" s="63">
        <f>SUM(T4E:T4S!F32)</f>
        <v>0</v>
      </c>
      <c r="F31" s="63">
        <f>SUM(T4E:T4S!G32)</f>
        <v>0</v>
      </c>
      <c r="G31" s="63">
        <f>SUM(T4E:T4S!H32)</f>
        <v>0</v>
      </c>
      <c r="H31" s="63">
        <f>SUM(T4E:T4S!I32)</f>
        <v>0</v>
      </c>
      <c r="I31" s="63">
        <f>SUM(T4E:T4S!J32)</f>
        <v>0</v>
      </c>
      <c r="J31" s="63">
        <f>SUM(T4E:T4S!K32)</f>
        <v>0</v>
      </c>
      <c r="K31" s="63">
        <f>SUM(T4E:T4S!L32)</f>
        <v>0</v>
      </c>
      <c r="L31" s="63">
        <f>SUM(T4E:T4S!M32)</f>
        <v>0</v>
      </c>
      <c r="M31" s="63">
        <f>SUM(T4E:T4S!N32)</f>
        <v>0</v>
      </c>
      <c r="N31" s="63">
        <f>SUM(T4E:T4S!O32)</f>
        <v>0</v>
      </c>
      <c r="O31" s="63">
        <f>SUM(T4E:T4S!P32)</f>
        <v>0</v>
      </c>
      <c r="P31" s="63">
        <f>SUM(T4E:T4S!Q32)</f>
        <v>0</v>
      </c>
      <c r="Q31" s="63">
        <f>SUM(T4E:T4S!R32)</f>
        <v>0</v>
      </c>
      <c r="R31" s="63">
        <f>SUM(T4E:T4S!S32)</f>
        <v>0</v>
      </c>
      <c r="S31" s="63">
        <f>SUM(T4E:T4S!T32)</f>
        <v>0</v>
      </c>
      <c r="T31" s="63">
        <f>SUM(T4E:T4S!U32)</f>
        <v>0</v>
      </c>
      <c r="U31" s="63">
        <f>SUM(T4E:T4S!V32)</f>
        <v>0</v>
      </c>
      <c r="V31" s="63">
        <f>SUM(T4E:T4S!W32)</f>
        <v>0</v>
      </c>
      <c r="W31" s="63">
        <f>SUM(T4E:T4S!X32)</f>
        <v>0</v>
      </c>
      <c r="X31" s="63">
        <f>SUM(T4E:T4S!Y32)</f>
        <v>0</v>
      </c>
      <c r="Y31" s="63">
        <f>SUM(T4E:T4S!Z32)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SUM(T4E:T4S!D33)</f>
        <v>0</v>
      </c>
      <c r="D32" s="63">
        <f>SUM(T4E:T4S!E33)</f>
        <v>0</v>
      </c>
      <c r="E32" s="63">
        <f>SUM(T4E:T4S!F33)</f>
        <v>0</v>
      </c>
      <c r="F32" s="63">
        <f>SUM(T4E:T4S!G33)</f>
        <v>0</v>
      </c>
      <c r="G32" s="63">
        <f>SUM(T4E:T4S!H33)</f>
        <v>0</v>
      </c>
      <c r="H32" s="63">
        <f>SUM(T4E:T4S!I33)</f>
        <v>0</v>
      </c>
      <c r="I32" s="63">
        <f>SUM(T4E:T4S!J33)</f>
        <v>0</v>
      </c>
      <c r="J32" s="63">
        <f>SUM(T4E:T4S!K33)</f>
        <v>0</v>
      </c>
      <c r="K32" s="63">
        <f>SUM(T4E:T4S!L33)</f>
        <v>0</v>
      </c>
      <c r="L32" s="63">
        <f>SUM(T4E:T4S!M33)</f>
        <v>0</v>
      </c>
      <c r="M32" s="63">
        <f>SUM(T4E:T4S!N33)</f>
        <v>0</v>
      </c>
      <c r="N32" s="63">
        <f>SUM(T4E:T4S!O33)</f>
        <v>0</v>
      </c>
      <c r="O32" s="63">
        <f>SUM(T4E:T4S!P33)</f>
        <v>0</v>
      </c>
      <c r="P32" s="63">
        <f>SUM(T4E:T4S!Q33)</f>
        <v>0</v>
      </c>
      <c r="Q32" s="63">
        <f>SUM(T4E:T4S!R33)</f>
        <v>0</v>
      </c>
      <c r="R32" s="63">
        <f>SUM(T4E:T4S!S33)</f>
        <v>0</v>
      </c>
      <c r="S32" s="63">
        <f>SUM(T4E:T4S!T33)</f>
        <v>0</v>
      </c>
      <c r="T32" s="63">
        <f>SUM(T4E:T4S!U33)</f>
        <v>0</v>
      </c>
      <c r="U32" s="63">
        <f>SUM(T4E:T4S!V33)</f>
        <v>0</v>
      </c>
      <c r="V32" s="63">
        <f>SUM(T4E:T4S!W33)</f>
        <v>0</v>
      </c>
      <c r="W32" s="63">
        <f>SUM(T4E:T4S!X33)</f>
        <v>0</v>
      </c>
      <c r="X32" s="63">
        <f>SUM(T4E:T4S!Y33)</f>
        <v>0</v>
      </c>
      <c r="Y32" s="63">
        <f>SUM(T4E:T4S!Z33)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SUM(T4E:T4S!D34)</f>
        <v>0</v>
      </c>
      <c r="D33" s="63">
        <f>SUM(T4E:T4S!E34)</f>
        <v>0</v>
      </c>
      <c r="E33" s="63">
        <f>SUM(T4E:T4S!F34)</f>
        <v>0</v>
      </c>
      <c r="F33" s="63">
        <f>SUM(T4E:T4S!G34)</f>
        <v>0</v>
      </c>
      <c r="G33" s="63">
        <f>SUM(T4E:T4S!H34)</f>
        <v>0</v>
      </c>
      <c r="H33" s="63">
        <f>SUM(T4E:T4S!I34)</f>
        <v>0</v>
      </c>
      <c r="I33" s="63">
        <f>SUM(T4E:T4S!J34)</f>
        <v>0</v>
      </c>
      <c r="J33" s="63">
        <f>SUM(T4E:T4S!K34)</f>
        <v>0</v>
      </c>
      <c r="K33" s="63">
        <f>SUM(T4E:T4S!L34)</f>
        <v>0</v>
      </c>
      <c r="L33" s="63">
        <f>SUM(T4E:T4S!M34)</f>
        <v>0</v>
      </c>
      <c r="M33" s="63">
        <f>SUM(T4E:T4S!N34)</f>
        <v>0</v>
      </c>
      <c r="N33" s="63">
        <f>SUM(T4E:T4S!O34)</f>
        <v>0</v>
      </c>
      <c r="O33" s="63">
        <f>SUM(T4E:T4S!P34)</f>
        <v>0</v>
      </c>
      <c r="P33" s="63">
        <f>SUM(T4E:T4S!Q34)</f>
        <v>0</v>
      </c>
      <c r="Q33" s="63">
        <f>SUM(T4E:T4S!R34)</f>
        <v>0</v>
      </c>
      <c r="R33" s="63">
        <f>SUM(T4E:T4S!S34)</f>
        <v>0</v>
      </c>
      <c r="S33" s="63">
        <f>SUM(T4E:T4S!T34)</f>
        <v>0</v>
      </c>
      <c r="T33" s="63">
        <f>SUM(T4E:T4S!U34)</f>
        <v>0</v>
      </c>
      <c r="U33" s="63">
        <f>SUM(T4E:T4S!V34)</f>
        <v>0</v>
      </c>
      <c r="V33" s="63">
        <f>SUM(T4E:T4S!W34)</f>
        <v>0</v>
      </c>
      <c r="W33" s="63">
        <f>SUM(T4E:T4S!X34)</f>
        <v>0</v>
      </c>
      <c r="X33" s="63">
        <f>SUM(T4E:T4S!Y34)</f>
        <v>0</v>
      </c>
      <c r="Y33" s="63">
        <f>SUM(T4E:T4S!Z34)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SUM(T4E:T4S!D35)</f>
        <v>0</v>
      </c>
      <c r="D34" s="63">
        <f>SUM(T4E:T4S!E35)</f>
        <v>0</v>
      </c>
      <c r="E34" s="63">
        <f>SUM(T4E:T4S!F35)</f>
        <v>0</v>
      </c>
      <c r="F34" s="63">
        <f>SUM(T4E:T4S!G35)</f>
        <v>0</v>
      </c>
      <c r="G34" s="63">
        <f>SUM(T4E:T4S!H35)</f>
        <v>0</v>
      </c>
      <c r="H34" s="63">
        <f>SUM(T4E:T4S!I35)</f>
        <v>0</v>
      </c>
      <c r="I34" s="63">
        <f>SUM(T4E:T4S!J35)</f>
        <v>0</v>
      </c>
      <c r="J34" s="63">
        <f>SUM(T4E:T4S!K35)</f>
        <v>0</v>
      </c>
      <c r="K34" s="63">
        <f>SUM(T4E:T4S!L35)</f>
        <v>0</v>
      </c>
      <c r="L34" s="63">
        <f>SUM(T4E:T4S!M35)</f>
        <v>0</v>
      </c>
      <c r="M34" s="63">
        <f>SUM(T4E:T4S!N35)</f>
        <v>0</v>
      </c>
      <c r="N34" s="63">
        <f>SUM(T4E:T4S!O35)</f>
        <v>0</v>
      </c>
      <c r="O34" s="63">
        <f>SUM(T4E:T4S!P35)</f>
        <v>0</v>
      </c>
      <c r="P34" s="63">
        <f>SUM(T4E:T4S!Q35)</f>
        <v>0</v>
      </c>
      <c r="Q34" s="63">
        <f>SUM(T4E:T4S!R35)</f>
        <v>0</v>
      </c>
      <c r="R34" s="63">
        <f>SUM(T4E:T4S!S35)</f>
        <v>0</v>
      </c>
      <c r="S34" s="63">
        <f>SUM(T4E:T4S!T35)</f>
        <v>0</v>
      </c>
      <c r="T34" s="63">
        <f>SUM(T4E:T4S!U35)</f>
        <v>0</v>
      </c>
      <c r="U34" s="63">
        <f>SUM(T4E:T4S!V35)</f>
        <v>0</v>
      </c>
      <c r="V34" s="63">
        <f>SUM(T4E:T4S!W35)</f>
        <v>0</v>
      </c>
      <c r="W34" s="63">
        <f>SUM(T4E:T4S!X35)</f>
        <v>0</v>
      </c>
      <c r="X34" s="63">
        <f>SUM(T4E:T4S!Y35)</f>
        <v>0</v>
      </c>
      <c r="Y34" s="63">
        <f>SUM(T4E:T4S!Z35)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SUM(T4E:T4S!D36)</f>
        <v>0</v>
      </c>
      <c r="D35" s="63">
        <f>SUM(T4E:T4S!E36)</f>
        <v>0</v>
      </c>
      <c r="E35" s="63">
        <f>SUM(T4E:T4S!F36)</f>
        <v>0</v>
      </c>
      <c r="F35" s="63">
        <f>SUM(T4E:T4S!G36)</f>
        <v>0</v>
      </c>
      <c r="G35" s="63">
        <f>SUM(T4E:T4S!H36)</f>
        <v>0</v>
      </c>
      <c r="H35" s="63">
        <f>SUM(T4E:T4S!I36)</f>
        <v>0</v>
      </c>
      <c r="I35" s="63">
        <f>SUM(T4E:T4S!J36)</f>
        <v>0</v>
      </c>
      <c r="J35" s="63">
        <f>SUM(T4E:T4S!K36)</f>
        <v>0</v>
      </c>
      <c r="K35" s="63">
        <f>SUM(T4E:T4S!L36)</f>
        <v>0</v>
      </c>
      <c r="L35" s="63">
        <f>SUM(T4E:T4S!M36)</f>
        <v>0</v>
      </c>
      <c r="M35" s="63">
        <f>SUM(T4E:T4S!N36)</f>
        <v>0</v>
      </c>
      <c r="N35" s="63">
        <f>SUM(T4E:T4S!O36)</f>
        <v>0</v>
      </c>
      <c r="O35" s="63">
        <f>SUM(T4E:T4S!P36)</f>
        <v>0</v>
      </c>
      <c r="P35" s="63">
        <f>SUM(T4E:T4S!Q36)</f>
        <v>0</v>
      </c>
      <c r="Q35" s="63">
        <f>SUM(T4E:T4S!R36)</f>
        <v>0</v>
      </c>
      <c r="R35" s="63">
        <f>SUM(T4E:T4S!S36)</f>
        <v>0</v>
      </c>
      <c r="S35" s="63">
        <f>SUM(T4E:T4S!T36)</f>
        <v>0</v>
      </c>
      <c r="T35" s="63">
        <f>SUM(T4E:T4S!U36)</f>
        <v>0</v>
      </c>
      <c r="U35" s="63">
        <f>SUM(T4E:T4S!V36)</f>
        <v>0</v>
      </c>
      <c r="V35" s="63">
        <f>SUM(T4E:T4S!W36)</f>
        <v>0</v>
      </c>
      <c r="W35" s="63">
        <f>SUM(T4E:T4S!X36)</f>
        <v>0</v>
      </c>
      <c r="X35" s="63">
        <f>SUM(T4E:T4S!Y36)</f>
        <v>0</v>
      </c>
      <c r="Y35" s="63">
        <f>SUM(T4E:T4S!Z36)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SUM(T4E:T4S!D37)</f>
        <v>0</v>
      </c>
      <c r="D36" s="63">
        <f>SUM(T4E:T4S!E37)</f>
        <v>0</v>
      </c>
      <c r="E36" s="63">
        <f>SUM(T4E:T4S!F37)</f>
        <v>0</v>
      </c>
      <c r="F36" s="63">
        <f>SUM(T4E:T4S!G37)</f>
        <v>0</v>
      </c>
      <c r="G36" s="63">
        <f>SUM(T4E:T4S!H37)</f>
        <v>0</v>
      </c>
      <c r="H36" s="63">
        <f>SUM(T4E:T4S!I37)</f>
        <v>0</v>
      </c>
      <c r="I36" s="63">
        <f>SUM(T4E:T4S!J37)</f>
        <v>0</v>
      </c>
      <c r="J36" s="63">
        <f>SUM(T4E:T4S!K37)</f>
        <v>0</v>
      </c>
      <c r="K36" s="63">
        <f>SUM(T4E:T4S!L37)</f>
        <v>0</v>
      </c>
      <c r="L36" s="63">
        <f>SUM(T4E:T4S!M37)</f>
        <v>0</v>
      </c>
      <c r="M36" s="63">
        <f>SUM(T4E:T4S!N37)</f>
        <v>0</v>
      </c>
      <c r="N36" s="63">
        <f>SUM(T4E:T4S!O37)</f>
        <v>0</v>
      </c>
      <c r="O36" s="63">
        <f>SUM(T4E:T4S!P37)</f>
        <v>0</v>
      </c>
      <c r="P36" s="63">
        <f>SUM(T4E:T4S!Q37)</f>
        <v>0</v>
      </c>
      <c r="Q36" s="63">
        <f>SUM(T4E:T4S!R37)</f>
        <v>0</v>
      </c>
      <c r="R36" s="63">
        <f>SUM(T4E:T4S!S37)</f>
        <v>0</v>
      </c>
      <c r="S36" s="63">
        <f>SUM(T4E:T4S!T37)</f>
        <v>0</v>
      </c>
      <c r="T36" s="63">
        <f>SUM(T4E:T4S!U37)</f>
        <v>0</v>
      </c>
      <c r="U36" s="63">
        <f>SUM(T4E:T4S!V37)</f>
        <v>0</v>
      </c>
      <c r="V36" s="63">
        <f>SUM(T4E:T4S!W37)</f>
        <v>0</v>
      </c>
      <c r="W36" s="63">
        <f>SUM(T4E:T4S!X37)</f>
        <v>0</v>
      </c>
      <c r="X36" s="63">
        <f>SUM(T4E:T4S!Y37)</f>
        <v>0</v>
      </c>
      <c r="Y36" s="63">
        <f>SUM(T4E:T4S!Z37)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SUM(T4E:T4S!D38)</f>
        <v>0</v>
      </c>
      <c r="D37" s="63">
        <f>SUM(T4E:T4S!E38)</f>
        <v>0</v>
      </c>
      <c r="E37" s="63">
        <f>SUM(T4E:T4S!F38)</f>
        <v>0</v>
      </c>
      <c r="F37" s="63">
        <f>SUM(T4E:T4S!G38)</f>
        <v>0</v>
      </c>
      <c r="G37" s="63">
        <f>SUM(T4E:T4S!H38)</f>
        <v>0</v>
      </c>
      <c r="H37" s="63">
        <f>SUM(T4E:T4S!I38)</f>
        <v>0</v>
      </c>
      <c r="I37" s="63">
        <f>SUM(T4E:T4S!J38)</f>
        <v>0</v>
      </c>
      <c r="J37" s="63">
        <f>SUM(T4E:T4S!K38)</f>
        <v>0</v>
      </c>
      <c r="K37" s="63">
        <f>SUM(T4E:T4S!L38)</f>
        <v>0</v>
      </c>
      <c r="L37" s="63">
        <f>SUM(T4E:T4S!M38)</f>
        <v>0</v>
      </c>
      <c r="M37" s="63">
        <f>SUM(T4E:T4S!N38)</f>
        <v>0</v>
      </c>
      <c r="N37" s="63">
        <f>SUM(T4E:T4S!O38)</f>
        <v>0</v>
      </c>
      <c r="O37" s="63">
        <f>SUM(T4E:T4S!P38)</f>
        <v>0</v>
      </c>
      <c r="P37" s="63">
        <f>SUM(T4E:T4S!Q38)</f>
        <v>0</v>
      </c>
      <c r="Q37" s="63">
        <f>SUM(T4E:T4S!R38)</f>
        <v>0</v>
      </c>
      <c r="R37" s="63">
        <f>SUM(T4E:T4S!S38)</f>
        <v>0</v>
      </c>
      <c r="S37" s="63">
        <f>SUM(T4E:T4S!T38)</f>
        <v>0</v>
      </c>
      <c r="T37" s="63">
        <f>SUM(T4E:T4S!U38)</f>
        <v>0</v>
      </c>
      <c r="U37" s="63">
        <f>SUM(T4E:T4S!V38)</f>
        <v>0</v>
      </c>
      <c r="V37" s="63">
        <f>SUM(T4E:T4S!W38)</f>
        <v>0</v>
      </c>
      <c r="W37" s="63">
        <f>SUM(T4E:T4S!X38)</f>
        <v>0</v>
      </c>
      <c r="X37" s="63">
        <f>SUM(T4E:T4S!Y38)</f>
        <v>0</v>
      </c>
      <c r="Y37" s="63">
        <f>SUM(T4E:T4S!Z38)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SUM(T4E:T4S!D39)</f>
        <v>0</v>
      </c>
      <c r="D38" s="63">
        <f>SUM(T4E:T4S!E39)</f>
        <v>0</v>
      </c>
      <c r="E38" s="63">
        <f>SUM(T4E:T4S!F39)</f>
        <v>0</v>
      </c>
      <c r="F38" s="63">
        <f>SUM(T4E:T4S!G39)</f>
        <v>0</v>
      </c>
      <c r="G38" s="63">
        <f>SUM(T4E:T4S!H39)</f>
        <v>0</v>
      </c>
      <c r="H38" s="63">
        <f>SUM(T4E:T4S!I39)</f>
        <v>0</v>
      </c>
      <c r="I38" s="63">
        <f>SUM(T4E:T4S!J39)</f>
        <v>0</v>
      </c>
      <c r="J38" s="63">
        <f>SUM(T4E:T4S!K39)</f>
        <v>0</v>
      </c>
      <c r="K38" s="63">
        <f>SUM(T4E:T4S!L39)</f>
        <v>0</v>
      </c>
      <c r="L38" s="63">
        <f>SUM(T4E:T4S!M39)</f>
        <v>0</v>
      </c>
      <c r="M38" s="63">
        <f>SUM(T4E:T4S!N39)</f>
        <v>0</v>
      </c>
      <c r="N38" s="63">
        <f>SUM(T4E:T4S!O39)</f>
        <v>0</v>
      </c>
      <c r="O38" s="63">
        <f>SUM(T4E:T4S!P39)</f>
        <v>0</v>
      </c>
      <c r="P38" s="63">
        <f>SUM(T4E:T4S!Q39)</f>
        <v>0</v>
      </c>
      <c r="Q38" s="63">
        <f>SUM(T4E:T4S!R39)</f>
        <v>0</v>
      </c>
      <c r="R38" s="63">
        <f>SUM(T4E:T4S!S39)</f>
        <v>0</v>
      </c>
      <c r="S38" s="63">
        <f>SUM(T4E:T4S!T39)</f>
        <v>0</v>
      </c>
      <c r="T38" s="63">
        <f>SUM(T4E:T4S!U39)</f>
        <v>0</v>
      </c>
      <c r="U38" s="63">
        <f>SUM(T4E:T4S!V39)</f>
        <v>0</v>
      </c>
      <c r="V38" s="63">
        <f>SUM(T4E:T4S!W39)</f>
        <v>0</v>
      </c>
      <c r="W38" s="63">
        <f>SUM(T4E:T4S!X39)</f>
        <v>0</v>
      </c>
      <c r="X38" s="63">
        <f>SUM(T4E:T4S!Y39)</f>
        <v>0</v>
      </c>
      <c r="Y38" s="63">
        <f>SUM(T4E:T4S!Z39)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SUM(T4E:T4S!D40)</f>
        <v>0</v>
      </c>
      <c r="D39" s="63">
        <f>SUM(T4E:T4S!E40)</f>
        <v>0</v>
      </c>
      <c r="E39" s="63">
        <f>SUM(T4E:T4S!F40)</f>
        <v>0</v>
      </c>
      <c r="F39" s="63">
        <f>SUM(T4E:T4S!G40)</f>
        <v>0</v>
      </c>
      <c r="G39" s="63">
        <f>SUM(T4E:T4S!H40)</f>
        <v>0</v>
      </c>
      <c r="H39" s="63">
        <f>SUM(T4E:T4S!I40)</f>
        <v>0</v>
      </c>
      <c r="I39" s="63">
        <f>SUM(T4E:T4S!J40)</f>
        <v>0</v>
      </c>
      <c r="J39" s="63">
        <f>SUM(T4E:T4S!K40)</f>
        <v>0</v>
      </c>
      <c r="K39" s="63">
        <f>SUM(T4E:T4S!L40)</f>
        <v>0</v>
      </c>
      <c r="L39" s="63">
        <f>SUM(T4E:T4S!M40)</f>
        <v>0</v>
      </c>
      <c r="M39" s="63">
        <f>SUM(T4E:T4S!N40)</f>
        <v>0</v>
      </c>
      <c r="N39" s="63">
        <f>SUM(T4E:T4S!O40)</f>
        <v>0</v>
      </c>
      <c r="O39" s="63">
        <f>SUM(T4E:T4S!P40)</f>
        <v>0</v>
      </c>
      <c r="P39" s="63">
        <f>SUM(T4E:T4S!Q40)</f>
        <v>0</v>
      </c>
      <c r="Q39" s="63">
        <f>SUM(T4E:T4S!R40)</f>
        <v>0</v>
      </c>
      <c r="R39" s="63">
        <f>SUM(T4E:T4S!S40)</f>
        <v>0</v>
      </c>
      <c r="S39" s="63">
        <f>SUM(T4E:T4S!T40)</f>
        <v>0</v>
      </c>
      <c r="T39" s="63">
        <f>SUM(T4E:T4S!U40)</f>
        <v>0</v>
      </c>
      <c r="U39" s="63">
        <f>SUM(T4E:T4S!V40)</f>
        <v>0</v>
      </c>
      <c r="V39" s="63">
        <f>SUM(T4E:T4S!W40)</f>
        <v>0</v>
      </c>
      <c r="W39" s="63">
        <f>SUM(T4E:T4S!X40)</f>
        <v>0</v>
      </c>
      <c r="X39" s="63">
        <f>SUM(T4E:T4S!Y40)</f>
        <v>0</v>
      </c>
      <c r="Y39" s="63">
        <f>SUM(T4E:T4S!Z40)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SUM(T4E:T4S!D41)</f>
        <v>0</v>
      </c>
      <c r="D40" s="63">
        <f>SUM(T4E:T4S!E41)</f>
        <v>0</v>
      </c>
      <c r="E40" s="63">
        <f>SUM(T4E:T4S!F41)</f>
        <v>0</v>
      </c>
      <c r="F40" s="63">
        <f>SUM(T4E:T4S!G41)</f>
        <v>0</v>
      </c>
      <c r="G40" s="63">
        <f>SUM(T4E:T4S!H41)</f>
        <v>0</v>
      </c>
      <c r="H40" s="63">
        <f>SUM(T4E:T4S!I41)</f>
        <v>0</v>
      </c>
      <c r="I40" s="63">
        <f>SUM(T4E:T4S!J41)</f>
        <v>0</v>
      </c>
      <c r="J40" s="63">
        <f>SUM(T4E:T4S!K41)</f>
        <v>0</v>
      </c>
      <c r="K40" s="63">
        <f>SUM(T4E:T4S!L41)</f>
        <v>0</v>
      </c>
      <c r="L40" s="63">
        <f>SUM(T4E:T4S!M41)</f>
        <v>0</v>
      </c>
      <c r="M40" s="63">
        <f>SUM(T4E:T4S!N41)</f>
        <v>0</v>
      </c>
      <c r="N40" s="63">
        <f>SUM(T4E:T4S!O41)</f>
        <v>0</v>
      </c>
      <c r="O40" s="63">
        <f>SUM(T4E:T4S!P41)</f>
        <v>0</v>
      </c>
      <c r="P40" s="63">
        <f>SUM(T4E:T4S!Q41)</f>
        <v>0</v>
      </c>
      <c r="Q40" s="63">
        <f>SUM(T4E:T4S!R41)</f>
        <v>0</v>
      </c>
      <c r="R40" s="63">
        <f>SUM(T4E:T4S!S41)</f>
        <v>0</v>
      </c>
      <c r="S40" s="63">
        <f>SUM(T4E:T4S!T41)</f>
        <v>0</v>
      </c>
      <c r="T40" s="63">
        <f>SUM(T4E:T4S!U41)</f>
        <v>0</v>
      </c>
      <c r="U40" s="63">
        <f>SUM(T4E:T4S!V41)</f>
        <v>0</v>
      </c>
      <c r="V40" s="63">
        <f>SUM(T4E:T4S!W41)</f>
        <v>0</v>
      </c>
      <c r="W40" s="63">
        <f>SUM(T4E:T4S!X41)</f>
        <v>0</v>
      </c>
      <c r="X40" s="63">
        <f>SUM(T4E:T4S!Y41)</f>
        <v>0</v>
      </c>
      <c r="Y40" s="63">
        <f>SUM(T4E:T4S!Z41)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SUM(T4E:T4S!D42)</f>
        <v>0</v>
      </c>
      <c r="D41" s="63">
        <f>SUM(T4E:T4S!E42)</f>
        <v>0</v>
      </c>
      <c r="E41" s="63">
        <f>SUM(T4E:T4S!F42)</f>
        <v>0</v>
      </c>
      <c r="F41" s="63">
        <f>SUM(T4E:T4S!G42)</f>
        <v>0</v>
      </c>
      <c r="G41" s="63">
        <f>SUM(T4E:T4S!H42)</f>
        <v>0</v>
      </c>
      <c r="H41" s="63">
        <f>SUM(T4E:T4S!I42)</f>
        <v>0</v>
      </c>
      <c r="I41" s="63">
        <f>SUM(T4E:T4S!J42)</f>
        <v>0</v>
      </c>
      <c r="J41" s="63">
        <f>SUM(T4E:T4S!K42)</f>
        <v>0</v>
      </c>
      <c r="K41" s="63">
        <f>SUM(T4E:T4S!L42)</f>
        <v>0</v>
      </c>
      <c r="L41" s="63">
        <f>SUM(T4E:T4S!M42)</f>
        <v>0</v>
      </c>
      <c r="M41" s="63">
        <f>SUM(T4E:T4S!N42)</f>
        <v>0</v>
      </c>
      <c r="N41" s="63">
        <f>SUM(T4E:T4S!O42)</f>
        <v>0</v>
      </c>
      <c r="O41" s="63">
        <f>SUM(T4E:T4S!P42)</f>
        <v>0</v>
      </c>
      <c r="P41" s="63">
        <f>SUM(T4E:T4S!Q42)</f>
        <v>0</v>
      </c>
      <c r="Q41" s="63">
        <f>SUM(T4E:T4S!R42)</f>
        <v>0</v>
      </c>
      <c r="R41" s="63">
        <f>SUM(T4E:T4S!S42)</f>
        <v>0</v>
      </c>
      <c r="S41" s="63">
        <f>SUM(T4E:T4S!T42)</f>
        <v>0</v>
      </c>
      <c r="T41" s="63">
        <f>SUM(T4E:T4S!U42)</f>
        <v>0</v>
      </c>
      <c r="U41" s="63">
        <f>SUM(T4E:T4S!V42)</f>
        <v>0</v>
      </c>
      <c r="V41" s="63">
        <f>SUM(T4E:T4S!W42)</f>
        <v>0</v>
      </c>
      <c r="W41" s="63">
        <f>SUM(T4E:T4S!X42)</f>
        <v>0</v>
      </c>
      <c r="X41" s="63">
        <f>SUM(T4E:T4S!Y42)</f>
        <v>0</v>
      </c>
      <c r="Y41" s="63">
        <f>SUM(T4E:T4S!Z42)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SUM(T4E:T4S!D43)</f>
        <v>0</v>
      </c>
      <c r="D42" s="63">
        <f>SUM(T4E:T4S!E43)</f>
        <v>0</v>
      </c>
      <c r="E42" s="63">
        <f>SUM(T4E:T4S!F43)</f>
        <v>0</v>
      </c>
      <c r="F42" s="63">
        <f>SUM(T4E:T4S!G43)</f>
        <v>0</v>
      </c>
      <c r="G42" s="63">
        <f>SUM(T4E:T4S!H43)</f>
        <v>0</v>
      </c>
      <c r="H42" s="63">
        <f>SUM(T4E:T4S!I43)</f>
        <v>0</v>
      </c>
      <c r="I42" s="63">
        <f>SUM(T4E:T4S!J43)</f>
        <v>0</v>
      </c>
      <c r="J42" s="63">
        <f>SUM(T4E:T4S!K43)</f>
        <v>0</v>
      </c>
      <c r="K42" s="63">
        <f>SUM(T4E:T4S!L43)</f>
        <v>0</v>
      </c>
      <c r="L42" s="63">
        <f>SUM(T4E:T4S!M43)</f>
        <v>0</v>
      </c>
      <c r="M42" s="63">
        <f>SUM(T4E:T4S!N43)</f>
        <v>0</v>
      </c>
      <c r="N42" s="63">
        <f>SUM(T4E:T4S!O43)</f>
        <v>0</v>
      </c>
      <c r="O42" s="63">
        <f>SUM(T4E:T4S!P43)</f>
        <v>0</v>
      </c>
      <c r="P42" s="63">
        <f>SUM(T4E:T4S!Q43)</f>
        <v>0</v>
      </c>
      <c r="Q42" s="63">
        <f>SUM(T4E:T4S!R43)</f>
        <v>0</v>
      </c>
      <c r="R42" s="63">
        <f>SUM(T4E:T4S!S43)</f>
        <v>0</v>
      </c>
      <c r="S42" s="63">
        <f>SUM(T4E:T4S!T43)</f>
        <v>0</v>
      </c>
      <c r="T42" s="63">
        <f>SUM(T4E:T4S!U43)</f>
        <v>0</v>
      </c>
      <c r="U42" s="63">
        <f>SUM(T4E:T4S!V43)</f>
        <v>0</v>
      </c>
      <c r="V42" s="63">
        <f>SUM(T4E:T4S!W43)</f>
        <v>0</v>
      </c>
      <c r="W42" s="63">
        <f>SUM(T4E:T4S!X43)</f>
        <v>0</v>
      </c>
      <c r="X42" s="63">
        <f>SUM(T4E:T4S!Y43)</f>
        <v>0</v>
      </c>
      <c r="Y42" s="63">
        <f>SUM(T4E:T4S!Z43)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SUM(T4E:T4S!D44)</f>
        <v>0</v>
      </c>
      <c r="D43" s="63">
        <f>SUM(T4E:T4S!E44)</f>
        <v>0</v>
      </c>
      <c r="E43" s="63">
        <f>SUM(T4E:T4S!F44)</f>
        <v>0</v>
      </c>
      <c r="F43" s="63">
        <f>SUM(T4E:T4S!G44)</f>
        <v>0</v>
      </c>
      <c r="G43" s="63">
        <f>SUM(T4E:T4S!H44)</f>
        <v>0</v>
      </c>
      <c r="H43" s="63">
        <f>SUM(T4E:T4S!I44)</f>
        <v>0</v>
      </c>
      <c r="I43" s="63">
        <f>SUM(T4E:T4S!J44)</f>
        <v>0</v>
      </c>
      <c r="J43" s="63">
        <f>SUM(T4E:T4S!K44)</f>
        <v>0</v>
      </c>
      <c r="K43" s="63">
        <f>SUM(T4E:T4S!L44)</f>
        <v>0</v>
      </c>
      <c r="L43" s="63">
        <f>SUM(T4E:T4S!M44)</f>
        <v>0</v>
      </c>
      <c r="M43" s="63">
        <f>SUM(T4E:T4S!N44)</f>
        <v>0</v>
      </c>
      <c r="N43" s="63">
        <f>SUM(T4E:T4S!O44)</f>
        <v>0</v>
      </c>
      <c r="O43" s="63">
        <f>SUM(T4E:T4S!P44)</f>
        <v>0</v>
      </c>
      <c r="P43" s="63">
        <f>SUM(T4E:T4S!Q44)</f>
        <v>0</v>
      </c>
      <c r="Q43" s="63">
        <f>SUM(T4E:T4S!R44)</f>
        <v>0</v>
      </c>
      <c r="R43" s="63">
        <f>SUM(T4E:T4S!S44)</f>
        <v>0</v>
      </c>
      <c r="S43" s="63">
        <f>SUM(T4E:T4S!T44)</f>
        <v>0</v>
      </c>
      <c r="T43" s="63">
        <f>SUM(T4E:T4S!U44)</f>
        <v>0</v>
      </c>
      <c r="U43" s="63">
        <f>SUM(T4E:T4S!V44)</f>
        <v>0</v>
      </c>
      <c r="V43" s="63">
        <f>SUM(T4E:T4S!W44)</f>
        <v>0</v>
      </c>
      <c r="W43" s="63">
        <f>SUM(T4E:T4S!X44)</f>
        <v>0</v>
      </c>
      <c r="X43" s="63">
        <f>SUM(T4E:T4S!Y44)</f>
        <v>0</v>
      </c>
      <c r="Y43" s="63">
        <f>SUM(T4E:T4S!Z44)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SUM(T4E:T4S!D45)</f>
        <v>0</v>
      </c>
      <c r="D44" s="63">
        <f>SUM(T4E:T4S!E45)</f>
        <v>0</v>
      </c>
      <c r="E44" s="63">
        <f>SUM(T4E:T4S!F45)</f>
        <v>0</v>
      </c>
      <c r="F44" s="63">
        <f>SUM(T4E:T4S!G45)</f>
        <v>0</v>
      </c>
      <c r="G44" s="63">
        <f>SUM(T4E:T4S!H45)</f>
        <v>0</v>
      </c>
      <c r="H44" s="63">
        <f>SUM(T4E:T4S!I45)</f>
        <v>0</v>
      </c>
      <c r="I44" s="63">
        <f>SUM(T4E:T4S!J45)</f>
        <v>0</v>
      </c>
      <c r="J44" s="63">
        <f>SUM(T4E:T4S!K45)</f>
        <v>0</v>
      </c>
      <c r="K44" s="63">
        <f>SUM(T4E:T4S!L45)</f>
        <v>0</v>
      </c>
      <c r="L44" s="63">
        <f>SUM(T4E:T4S!M45)</f>
        <v>0</v>
      </c>
      <c r="M44" s="63">
        <f>SUM(T4E:T4S!N45)</f>
        <v>0</v>
      </c>
      <c r="N44" s="63">
        <f>SUM(T4E:T4S!O45)</f>
        <v>0</v>
      </c>
      <c r="O44" s="63">
        <f>SUM(T4E:T4S!P45)</f>
        <v>0</v>
      </c>
      <c r="P44" s="63">
        <f>SUM(T4E:T4S!Q45)</f>
        <v>0</v>
      </c>
      <c r="Q44" s="63">
        <f>SUM(T4E:T4S!R45)</f>
        <v>0</v>
      </c>
      <c r="R44" s="63">
        <f>SUM(T4E:T4S!S45)</f>
        <v>0</v>
      </c>
      <c r="S44" s="63">
        <f>SUM(T4E:T4S!T45)</f>
        <v>0</v>
      </c>
      <c r="T44" s="63">
        <f>SUM(T4E:T4S!U45)</f>
        <v>0</v>
      </c>
      <c r="U44" s="63">
        <f>SUM(T4E:T4S!V45)</f>
        <v>0</v>
      </c>
      <c r="V44" s="63">
        <f>SUM(T4E:T4S!W45)</f>
        <v>0</v>
      </c>
      <c r="W44" s="63">
        <f>SUM(T4E:T4S!X45)</f>
        <v>0</v>
      </c>
      <c r="X44" s="63">
        <f>SUM(T4E:T4S!Y45)</f>
        <v>0</v>
      </c>
      <c r="Y44" s="63">
        <f>SUM(T4E:T4S!Z45)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SUM(T4E:T4S!D46)</f>
        <v>0</v>
      </c>
      <c r="D45" s="63">
        <f>SUM(T4E:T4S!E46)</f>
        <v>0</v>
      </c>
      <c r="E45" s="63">
        <f>SUM(T4E:T4S!F46)</f>
        <v>0</v>
      </c>
      <c r="F45" s="63">
        <f>SUM(T4E:T4S!G46)</f>
        <v>0</v>
      </c>
      <c r="G45" s="63">
        <f>SUM(T4E:T4S!H46)</f>
        <v>0</v>
      </c>
      <c r="H45" s="63">
        <f>SUM(T4E:T4S!I46)</f>
        <v>0</v>
      </c>
      <c r="I45" s="63">
        <f>SUM(T4E:T4S!J46)</f>
        <v>0</v>
      </c>
      <c r="J45" s="63">
        <f>SUM(T4E:T4S!K46)</f>
        <v>0</v>
      </c>
      <c r="K45" s="63">
        <f>SUM(T4E:T4S!L46)</f>
        <v>0</v>
      </c>
      <c r="L45" s="63">
        <f>SUM(T4E:T4S!M46)</f>
        <v>0</v>
      </c>
      <c r="M45" s="63">
        <f>SUM(T4E:T4S!N46)</f>
        <v>0</v>
      </c>
      <c r="N45" s="63">
        <f>SUM(T4E:T4S!O46)</f>
        <v>0</v>
      </c>
      <c r="O45" s="63">
        <f>SUM(T4E:T4S!P46)</f>
        <v>0</v>
      </c>
      <c r="P45" s="63">
        <f>SUM(T4E:T4S!Q46)</f>
        <v>0</v>
      </c>
      <c r="Q45" s="63">
        <f>SUM(T4E:T4S!R46)</f>
        <v>0</v>
      </c>
      <c r="R45" s="63">
        <f>SUM(T4E:T4S!S46)</f>
        <v>0</v>
      </c>
      <c r="S45" s="63">
        <f>SUM(T4E:T4S!T46)</f>
        <v>0</v>
      </c>
      <c r="T45" s="63">
        <f>SUM(T4E:T4S!U46)</f>
        <v>0</v>
      </c>
      <c r="U45" s="63">
        <f>SUM(T4E:T4S!V46)</f>
        <v>0</v>
      </c>
      <c r="V45" s="63">
        <f>SUM(T4E:T4S!W46)</f>
        <v>0</v>
      </c>
      <c r="W45" s="63">
        <f>SUM(T4E:T4S!X46)</f>
        <v>0</v>
      </c>
      <c r="X45" s="63">
        <f>SUM(T4E:T4S!Y46)</f>
        <v>0</v>
      </c>
      <c r="Y45" s="63">
        <f>SUM(T4E:T4S!Z46)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Y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 t="shared" si="25"/>
        <v>0</v>
      </c>
      <c r="Y46" s="278">
        <f t="shared" si="25"/>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SUM(T4E:T4S!V51)</f>
        <v>0</v>
      </c>
      <c r="L49" s="63">
        <f>SUM(T4E:T4S!W51)</f>
        <v>0</v>
      </c>
      <c r="M49" s="63">
        <f>SUM(T4E:T4S!X51)</f>
        <v>0</v>
      </c>
      <c r="N49" s="63">
        <f>SUM(T4E:T4S!Y51)</f>
        <v>0</v>
      </c>
      <c r="O49" s="63">
        <f>SUM(T4E:T4S!Z51)</f>
        <v>0</v>
      </c>
      <c r="P49" s="63">
        <f>SUM(T4E:T4S!AA51)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SUM(T4E:T4S!V52)</f>
        <v>0</v>
      </c>
      <c r="L50" s="63">
        <f>SUM(T4E:T4S!W52)</f>
        <v>0</v>
      </c>
      <c r="M50" s="63">
        <f>SUM(T4E:T4S!X52)</f>
        <v>0</v>
      </c>
      <c r="N50" s="63">
        <f>SUM(T4E:T4S!Y52)</f>
        <v>0</v>
      </c>
      <c r="O50" s="63">
        <f>SUM(T4E:T4S!Z52)</f>
        <v>0</v>
      </c>
      <c r="P50" s="63">
        <f>SUM(T4E:T4S!AA52)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SUM(T4E:T4S!V53)</f>
        <v>0</v>
      </c>
      <c r="L51" s="63">
        <f>SUM(T4E:T4S!W53)</f>
        <v>0</v>
      </c>
      <c r="M51" s="63">
        <f>SUM(T4E:T4S!X53)</f>
        <v>0</v>
      </c>
      <c r="N51" s="63">
        <f>SUM(T4E:T4S!Y53)</f>
        <v>0</v>
      </c>
      <c r="O51" s="63">
        <f>SUM(T4E:T4S!Z53)</f>
        <v>0</v>
      </c>
      <c r="P51" s="63">
        <f>SUM(T4E:T4S!AA53)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SUM(T4E:T4S!V54)</f>
        <v>0</v>
      </c>
      <c r="L52" s="63">
        <f>SUM(T4E:T4S!W54)</f>
        <v>0</v>
      </c>
      <c r="M52" s="63">
        <f>SUM(T4E:T4S!X54)</f>
        <v>0</v>
      </c>
      <c r="N52" s="63">
        <f>SUM(T4E:T4S!Y54)</f>
        <v>0</v>
      </c>
      <c r="O52" s="63">
        <f>SUM(T4E:T4S!Z54)</f>
        <v>0</v>
      </c>
      <c r="P52" s="63">
        <f>SUM(T4E:T4S!AA54)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SUM(T4E:T4S!V55)</f>
        <v>0</v>
      </c>
      <c r="L53" s="63">
        <f>SUM(T4E:T4S!W55)</f>
        <v>0</v>
      </c>
      <c r="M53" s="63">
        <f>SUM(T4E:T4S!X55)</f>
        <v>0</v>
      </c>
      <c r="N53" s="63">
        <f>SUM(T4E:T4S!Y55)</f>
        <v>0</v>
      </c>
      <c r="O53" s="63">
        <f>SUM(T4E:T4S!Z55)</f>
        <v>0</v>
      </c>
      <c r="P53" s="63">
        <f>SUM(T4E:T4S!AA55)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SUM(T4E:T4S!V56)</f>
        <v>0</v>
      </c>
      <c r="L54" s="63">
        <f>SUM(T4E:T4S!W56)</f>
        <v>0</v>
      </c>
      <c r="M54" s="63">
        <f>SUM(T4E:T4S!X56)</f>
        <v>0</v>
      </c>
      <c r="N54" s="63">
        <f>SUM(T4E:T4S!Y56)</f>
        <v>0</v>
      </c>
      <c r="O54" s="63">
        <f>SUM(T4E:T4S!Z56)</f>
        <v>0</v>
      </c>
      <c r="P54" s="63">
        <f>SUM(T4E:T4S!AA56)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SUM(T4E:T4S!V57)</f>
        <v>0</v>
      </c>
      <c r="L55" s="63">
        <f>SUM(T4E:T4S!W57)</f>
        <v>0</v>
      </c>
      <c r="M55" s="63">
        <f>SUM(T4E:T4S!X57)</f>
        <v>0</v>
      </c>
      <c r="N55" s="63">
        <f>SUM(T4E:T4S!Y57)</f>
        <v>0</v>
      </c>
      <c r="O55" s="63">
        <f>SUM(T4E:T4S!Z57)</f>
        <v>0</v>
      </c>
      <c r="P55" s="63">
        <f>SUM(T4E:T4S!AA57)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SUM(T4E:T4S!V58)</f>
        <v>0</v>
      </c>
      <c r="L56" s="63">
        <f>SUM(T4E:T4S!W58)</f>
        <v>0</v>
      </c>
      <c r="M56" s="63">
        <f>SUM(T4E:T4S!X58)</f>
        <v>0</v>
      </c>
      <c r="N56" s="63">
        <f>SUM(T4E:T4S!Y58)</f>
        <v>0</v>
      </c>
      <c r="O56" s="63">
        <f>SUM(T4E:T4S!Z58)</f>
        <v>0</v>
      </c>
      <c r="P56" s="63">
        <f>SUM(T4E:T4S!AA58)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SUM(T4E:T4S!V59)</f>
        <v>0</v>
      </c>
      <c r="L57" s="63">
        <f>SUM(T4E:T4S!W59)</f>
        <v>0</v>
      </c>
      <c r="M57" s="63">
        <f>SUM(T4E:T4S!X59)</f>
        <v>0</v>
      </c>
      <c r="N57" s="63">
        <f>SUM(T4E:T4S!Y59)</f>
        <v>0</v>
      </c>
      <c r="O57" s="63">
        <f>SUM(T4E:T4S!Z59)</f>
        <v>0</v>
      </c>
      <c r="P57" s="63">
        <f>SUM(T4E:T4S!AA59)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SUM(T4E:T4S!V60)</f>
        <v>0</v>
      </c>
      <c r="L58" s="63">
        <f>SUM(T4E:T4S!W60)</f>
        <v>0</v>
      </c>
      <c r="M58" s="63">
        <f>SUM(T4E:T4S!X60)</f>
        <v>0</v>
      </c>
      <c r="N58" s="63">
        <f>SUM(T4E:T4S!Y60)</f>
        <v>0</v>
      </c>
      <c r="O58" s="63">
        <f>SUM(T4E:T4S!Z60)</f>
        <v>0</v>
      </c>
      <c r="P58" s="63">
        <f>SUM(T4E:T4S!AA60)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SUM(T4E:T4S!V61)</f>
        <v>0</v>
      </c>
      <c r="L59" s="63">
        <f>SUM(T4E:T4S!W61)</f>
        <v>0</v>
      </c>
      <c r="M59" s="63">
        <f>SUM(T4E:T4S!X61)</f>
        <v>0</v>
      </c>
      <c r="N59" s="63">
        <f>SUM(T4E:T4S!Y61)</f>
        <v>0</v>
      </c>
      <c r="O59" s="63">
        <f>SUM(T4E:T4S!Z61)</f>
        <v>0</v>
      </c>
      <c r="P59" s="63">
        <f>SUM(T4E:T4S!AA61)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SUM(T4E:T4S!V62)</f>
        <v>0</v>
      </c>
      <c r="L60" s="63">
        <f>SUM(T4E:T4S!W62)</f>
        <v>0</v>
      </c>
      <c r="M60" s="63">
        <f>SUM(T4E:T4S!X62)</f>
        <v>0</v>
      </c>
      <c r="N60" s="63">
        <f>SUM(T4E:T4S!Y62)</f>
        <v>0</v>
      </c>
      <c r="O60" s="63">
        <f>SUM(T4E:T4S!Z62)</f>
        <v>0</v>
      </c>
      <c r="P60" s="63">
        <f>SUM(T4E:T4S!AA62)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SUM(T4E:T4S!V63)</f>
        <v>0</v>
      </c>
      <c r="L61" s="63">
        <f>SUM(T4E:T4S!W63)</f>
        <v>0</v>
      </c>
      <c r="M61" s="63">
        <f>SUM(T4E:T4S!X63)</f>
        <v>0</v>
      </c>
      <c r="N61" s="63">
        <f>SUM(T4E:T4S!Y63)</f>
        <v>0</v>
      </c>
      <c r="O61" s="63">
        <f>SUM(T4E:T4S!Z63)</f>
        <v>0</v>
      </c>
      <c r="P61" s="63">
        <f>SUM(T4E:T4S!AA63)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SUM(T4E:T4S!V64)</f>
        <v>0</v>
      </c>
      <c r="L62" s="63">
        <f>SUM(T4E:T4S!W64)</f>
        <v>0</v>
      </c>
      <c r="M62" s="63">
        <f>SUM(T4E:T4S!X64)</f>
        <v>0</v>
      </c>
      <c r="N62" s="63">
        <f>SUM(T4E:T4S!Y64)</f>
        <v>0</v>
      </c>
      <c r="O62" s="63">
        <f>SUM(T4E:T4S!Z64)</f>
        <v>0</v>
      </c>
      <c r="P62" s="63">
        <f>SUM(T4E:T4S!AA64)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SUM(T4E:T4S!V65)</f>
        <v>0</v>
      </c>
      <c r="L63" s="63">
        <f>SUM(T4E:T4S!W65)</f>
        <v>0</v>
      </c>
      <c r="M63" s="63">
        <f>SUM(T4E:T4S!X65)</f>
        <v>0</v>
      </c>
      <c r="N63" s="63">
        <f>SUM(T4E:T4S!Y65)</f>
        <v>0</v>
      </c>
      <c r="O63" s="63">
        <f>SUM(T4E:T4S!Z65)</f>
        <v>0</v>
      </c>
      <c r="P63" s="63">
        <f>SUM(T4E:T4S!AA65)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SUM(T4E:T4S!V66)</f>
        <v>0</v>
      </c>
      <c r="L64" s="63">
        <f>SUM(T4E:T4S!W66)</f>
        <v>0</v>
      </c>
      <c r="M64" s="63">
        <f>SUM(T4E:T4S!X66)</f>
        <v>0</v>
      </c>
      <c r="N64" s="63">
        <f>SUM(T4E:T4S!Y66)</f>
        <v>0</v>
      </c>
      <c r="O64" s="63">
        <f>SUM(T4E:T4S!Z66)</f>
        <v>0</v>
      </c>
      <c r="P64" s="63">
        <f>SUM(T4E:T4S!AA66)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SUM(T4E:T4S!V67)</f>
        <v>0</v>
      </c>
      <c r="L65" s="63">
        <f>SUM(T4E:T4S!W67)</f>
        <v>0</v>
      </c>
      <c r="M65" s="63">
        <f>SUM(T4E:T4S!X67)</f>
        <v>0</v>
      </c>
      <c r="N65" s="63">
        <f>SUM(T4E:T4S!Y67)</f>
        <v>0</v>
      </c>
      <c r="O65" s="63">
        <f>SUM(T4E:T4S!Z67)</f>
        <v>0</v>
      </c>
      <c r="P65" s="63">
        <f>SUM(T4E:T4S!AA67)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SUM(T4E:T4S!V68)</f>
        <v>0</v>
      </c>
      <c r="L66" s="63">
        <f>SUM(T4E:T4S!W68)</f>
        <v>0</v>
      </c>
      <c r="M66" s="63">
        <f>SUM(T4E:T4S!X68)</f>
        <v>0</v>
      </c>
      <c r="N66" s="63">
        <f>SUM(T4E:T4S!Y68)</f>
        <v>0</v>
      </c>
      <c r="O66" s="63">
        <f>SUM(T4E:T4S!Z68)</f>
        <v>0</v>
      </c>
      <c r="P66" s="63">
        <f>SUM(T4E:T4S!AA68)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22"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SUM(T5E:T5S!E2)</f>
        <v>0</v>
      </c>
      <c r="G2" s="439">
        <f>SUM(T5E:T5S!F2)</f>
        <v>0</v>
      </c>
      <c r="H2" s="199"/>
      <c r="I2" s="384" t="s">
        <v>111</v>
      </c>
      <c r="J2" s="440">
        <f>SUM(T5E:T5S!W1)</f>
        <v>0</v>
      </c>
      <c r="K2" s="199"/>
      <c r="L2" s="384" t="s">
        <v>111</v>
      </c>
      <c r="M2" s="440">
        <f>SUM(T5E:T5S!T1)</f>
        <v>0</v>
      </c>
      <c r="N2" s="199"/>
      <c r="O2" s="384" t="s">
        <v>111</v>
      </c>
      <c r="P2" s="440">
        <f>SUM(T5E:T5S!M1)</f>
        <v>0</v>
      </c>
      <c r="Q2" s="199"/>
      <c r="R2" s="384" t="s">
        <v>111</v>
      </c>
      <c r="S2" s="440">
        <f>SUM(T5E:T5S!Q1)</f>
        <v>0</v>
      </c>
      <c r="T2" s="199"/>
      <c r="U2" s="384" t="s">
        <v>111</v>
      </c>
      <c r="V2" s="440">
        <f>SUM(T5E:T5S!J1)</f>
        <v>0</v>
      </c>
      <c r="W2" s="199"/>
      <c r="X2" s="384" t="s">
        <v>111</v>
      </c>
      <c r="Y2" s="440">
        <f>SUM(T5E:T5S!Z1)</f>
        <v>0</v>
      </c>
      <c r="Z2" s="298"/>
    </row>
    <row r="3" spans="1:33" ht="14" thickBot="1" x14ac:dyDescent="0.2">
      <c r="A3" s="6"/>
      <c r="B3" s="1061" t="s">
        <v>90</v>
      </c>
      <c r="C3" s="1062"/>
      <c r="D3" s="305">
        <f>L46</f>
        <v>0</v>
      </c>
      <c r="E3" s="162">
        <f>K46</f>
        <v>0</v>
      </c>
      <c r="F3" s="439">
        <f>SUM(T5E:T5S!E3)</f>
        <v>0</v>
      </c>
      <c r="G3" s="439">
        <f>SUM(T5E:T5S!F3)</f>
        <v>0</v>
      </c>
      <c r="H3" s="199"/>
      <c r="I3" s="384" t="s">
        <v>112</v>
      </c>
      <c r="J3" s="440">
        <f>SUM(T5E:T5S!W2)</f>
        <v>0</v>
      </c>
      <c r="K3" s="199"/>
      <c r="L3" s="384" t="s">
        <v>112</v>
      </c>
      <c r="M3" s="440">
        <f>SUM(T5E:T5S!T2)</f>
        <v>0</v>
      </c>
      <c r="N3" s="199"/>
      <c r="O3" s="384" t="s">
        <v>112</v>
      </c>
      <c r="P3" s="440">
        <f>SUM(T5E:T5S!M2)</f>
        <v>0</v>
      </c>
      <c r="Q3" s="199"/>
      <c r="R3" s="384" t="s">
        <v>112</v>
      </c>
      <c r="S3" s="440">
        <f>SUM(T5E:T5S!Q2)</f>
        <v>0</v>
      </c>
      <c r="T3" s="199"/>
      <c r="U3" s="384" t="s">
        <v>112</v>
      </c>
      <c r="V3" s="440">
        <f>SUM(T5E:T5S!J2)</f>
        <v>0</v>
      </c>
      <c r="W3" s="199"/>
      <c r="X3" s="384" t="s">
        <v>112</v>
      </c>
      <c r="Y3" s="440">
        <f>SUM(T5E:T5S!Z2)</f>
        <v>0</v>
      </c>
      <c r="Z3" s="298"/>
      <c r="AA3" s="27" t="s">
        <v>87</v>
      </c>
      <c r="AB3" s="27" t="s">
        <v>86</v>
      </c>
      <c r="AC3" s="27" t="s">
        <v>85</v>
      </c>
      <c r="AD3" s="25" t="s">
        <v>85</v>
      </c>
    </row>
    <row r="4" spans="1:33" x14ac:dyDescent="0.15">
      <c r="A4" s="6"/>
      <c r="B4" s="1063"/>
      <c r="C4" s="1063"/>
      <c r="D4" s="387"/>
      <c r="E4" s="387"/>
      <c r="F4" s="388"/>
      <c r="G4" s="388"/>
      <c r="H4" s="199"/>
      <c r="I4" s="384" t="s">
        <v>189</v>
      </c>
      <c r="J4" s="440">
        <f>SUM(T5E:T5S!W3)</f>
        <v>0</v>
      </c>
      <c r="K4" s="199"/>
      <c r="L4" s="384" t="s">
        <v>189</v>
      </c>
      <c r="M4" s="440">
        <f>SUM(T5E:T5S!T3)</f>
        <v>0</v>
      </c>
      <c r="N4" s="199"/>
      <c r="O4" s="384" t="s">
        <v>189</v>
      </c>
      <c r="P4" s="440">
        <f>SUM(T5E:T5S!M3)</f>
        <v>0</v>
      </c>
      <c r="Q4" s="199"/>
      <c r="R4" s="384" t="s">
        <v>189</v>
      </c>
      <c r="S4" s="440">
        <f>SUM(T5E:T5S!Q3)</f>
        <v>0</v>
      </c>
      <c r="T4" s="199"/>
      <c r="U4" s="384" t="s">
        <v>189</v>
      </c>
      <c r="V4" s="440">
        <f>SUM(T5E:T5S!J3)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SUM(T5E:T5S!D8)</f>
        <v>0</v>
      </c>
      <c r="E7" s="63">
        <f>SUM(T5E:T5S!E8)</f>
        <v>0</v>
      </c>
      <c r="F7" s="63">
        <f>SUM(T5E:T5S!F8)</f>
        <v>0</v>
      </c>
      <c r="G7" s="63">
        <f>SUM(T5E:T5S!G8)</f>
        <v>0</v>
      </c>
      <c r="H7" s="63">
        <f>SUM(T5E:T5S!H8)</f>
        <v>0</v>
      </c>
      <c r="I7" s="63">
        <f>SUM(T5E:T5S!I8)</f>
        <v>0</v>
      </c>
      <c r="J7" s="63">
        <f>SUM(T5E:T5S!J8)</f>
        <v>0</v>
      </c>
      <c r="K7" s="63">
        <f>SUM(T5E:T5S!K8)</f>
        <v>0</v>
      </c>
      <c r="L7" s="63">
        <f>SUM(T5E:T5S!L8)</f>
        <v>0</v>
      </c>
      <c r="M7" s="63">
        <f>SUM(T5E:T5S!M8)</f>
        <v>0</v>
      </c>
      <c r="N7" s="63">
        <f>SUM(T5E:T5S!N8)</f>
        <v>0</v>
      </c>
      <c r="O7" s="63">
        <f>SUM(T5E:T5S!O8)</f>
        <v>0</v>
      </c>
      <c r="P7" s="63">
        <f>SUM(T5E:T5S!P8)</f>
        <v>0</v>
      </c>
      <c r="Q7" s="63">
        <f>SUM(T5E:T5S!Q8)</f>
        <v>0</v>
      </c>
      <c r="R7" s="63">
        <f>SUM(T5E:T5S!R8)</f>
        <v>0</v>
      </c>
      <c r="S7" s="63">
        <f>SUM(T5E:T5S!S8)</f>
        <v>0</v>
      </c>
      <c r="T7" s="63">
        <f>SUM(T5E:T5S!T8)</f>
        <v>0</v>
      </c>
      <c r="U7" s="63">
        <f>SUM(T5E:T5S!U8)</f>
        <v>0</v>
      </c>
      <c r="V7" s="63">
        <f>SUM(T5E:T5S!V8)</f>
        <v>0</v>
      </c>
      <c r="W7" s="63">
        <f>SUM(T5E:T5S!W8)</f>
        <v>0</v>
      </c>
      <c r="X7" s="28">
        <f t="shared" ref="X7:X25" si="0">IF(D7&gt;0,F7/D7,0)</f>
        <v>0</v>
      </c>
      <c r="Y7" s="28">
        <f t="shared" ref="Y7:Y25" si="1">IF(G7&gt;0,H7/G7,0)</f>
        <v>0</v>
      </c>
      <c r="Z7" s="28">
        <f t="shared" ref="Z7:Z25" si="2">IF(D7&gt;0,(F7+J7+K7+K7+L7+L7+L7)/D7,0)</f>
        <v>0</v>
      </c>
      <c r="AA7" s="28">
        <f t="shared" ref="AA7:AA24" si="3">IF(T7&gt;0,U7/T7,0)</f>
        <v>0</v>
      </c>
      <c r="AB7" s="52">
        <f t="shared" ref="AB7:AB25" si="4">IF(D7&gt;0,R7/D7,0)</f>
        <v>0</v>
      </c>
      <c r="AC7" s="52">
        <f t="shared" ref="AC7:AC25" si="5">IF(D7&gt;0,P7/D7,0)</f>
        <v>0</v>
      </c>
      <c r="AD7" s="52" t="str">
        <f t="shared" ref="AD7:AD25" si="6">IF(R7&gt;0,P7/R7,"-")</f>
        <v>-</v>
      </c>
      <c r="AE7" s="63">
        <f>SUM(T5E:T5S!AE8)</f>
        <v>0</v>
      </c>
      <c r="AF7" s="425"/>
    </row>
    <row r="8" spans="1:33" ht="18" customHeight="1" x14ac:dyDescent="0.15">
      <c r="A8" s="136">
        <f>Input!A4</f>
        <v>3</v>
      </c>
      <c r="B8" s="136" t="str">
        <f>Input!B4</f>
        <v>Player 2</v>
      </c>
      <c r="C8" s="73"/>
      <c r="D8" s="63">
        <f>SUM(T5E:T5S!D9)</f>
        <v>0</v>
      </c>
      <c r="E8" s="63">
        <f>SUM(T5E:T5S!E9)</f>
        <v>0</v>
      </c>
      <c r="F8" s="63">
        <f>SUM(T5E:T5S!F9)</f>
        <v>0</v>
      </c>
      <c r="G8" s="63">
        <f>SUM(T5E:T5S!G9)</f>
        <v>0</v>
      </c>
      <c r="H8" s="63">
        <f>SUM(T5E:T5S!H9)</f>
        <v>0</v>
      </c>
      <c r="I8" s="63">
        <f>SUM(T5E:T5S!I9)</f>
        <v>0</v>
      </c>
      <c r="J8" s="63">
        <f>SUM(T5E:T5S!J9)</f>
        <v>0</v>
      </c>
      <c r="K8" s="63">
        <f>SUM(T5E:T5S!K9)</f>
        <v>0</v>
      </c>
      <c r="L8" s="63">
        <f>SUM(T5E:T5S!L9)</f>
        <v>0</v>
      </c>
      <c r="M8" s="63">
        <f>SUM(T5E:T5S!M9)</f>
        <v>0</v>
      </c>
      <c r="N8" s="63">
        <f>SUM(T5E:T5S!N9)</f>
        <v>0</v>
      </c>
      <c r="O8" s="63">
        <f>SUM(T5E:T5S!O9)</f>
        <v>0</v>
      </c>
      <c r="P8" s="63">
        <f>SUM(T5E:T5S!P9)</f>
        <v>0</v>
      </c>
      <c r="Q8" s="63">
        <f>SUM(T5E:T5S!Q9)</f>
        <v>0</v>
      </c>
      <c r="R8" s="63">
        <f>SUM(T5E:T5S!R9)</f>
        <v>0</v>
      </c>
      <c r="S8" s="63">
        <f>SUM(T5E:T5S!S9)</f>
        <v>0</v>
      </c>
      <c r="T8" s="63">
        <f>SUM(T5E:T5S!T9)</f>
        <v>0</v>
      </c>
      <c r="U8" s="63">
        <f>SUM(T5E:T5S!U9)</f>
        <v>0</v>
      </c>
      <c r="V8" s="63">
        <f>SUM(T5E:T5S!V9)</f>
        <v>0</v>
      </c>
      <c r="W8" s="63">
        <f>SUM(T5E:T5S!W9)</f>
        <v>0</v>
      </c>
      <c r="X8" s="28">
        <f t="shared" si="0"/>
        <v>0</v>
      </c>
      <c r="Y8" s="28">
        <f t="shared" si="1"/>
        <v>0</v>
      </c>
      <c r="Z8" s="28">
        <f t="shared" si="2"/>
        <v>0</v>
      </c>
      <c r="AA8" s="28">
        <f t="shared" si="3"/>
        <v>0</v>
      </c>
      <c r="AB8" s="52">
        <f t="shared" si="4"/>
        <v>0</v>
      </c>
      <c r="AC8" s="52">
        <f t="shared" si="5"/>
        <v>0</v>
      </c>
      <c r="AD8" s="52" t="str">
        <f t="shared" si="6"/>
        <v>-</v>
      </c>
      <c r="AE8" s="63">
        <f>SUM(T5E:T5S!AE9)</f>
        <v>0</v>
      </c>
      <c r="AF8" s="425"/>
    </row>
    <row r="9" spans="1:33" ht="18" customHeight="1" x14ac:dyDescent="0.15">
      <c r="A9" s="136">
        <f>Input!A5</f>
        <v>5</v>
      </c>
      <c r="B9" s="136" t="str">
        <f>Input!B5</f>
        <v>Player 3</v>
      </c>
      <c r="C9" s="73"/>
      <c r="D9" s="63">
        <f>SUM(T5E:T5S!D10)</f>
        <v>0</v>
      </c>
      <c r="E9" s="63">
        <f>SUM(T5E:T5S!E10)</f>
        <v>0</v>
      </c>
      <c r="F9" s="63">
        <f>SUM(T5E:T5S!F10)</f>
        <v>0</v>
      </c>
      <c r="G9" s="63">
        <f>SUM(T5E:T5S!G10)</f>
        <v>0</v>
      </c>
      <c r="H9" s="63">
        <f>SUM(T5E:T5S!H10)</f>
        <v>0</v>
      </c>
      <c r="I9" s="63">
        <f>SUM(T5E:T5S!I10)</f>
        <v>0</v>
      </c>
      <c r="J9" s="63">
        <f>SUM(T5E:T5S!J10)</f>
        <v>0</v>
      </c>
      <c r="K9" s="63">
        <f>SUM(T5E:T5S!K10)</f>
        <v>0</v>
      </c>
      <c r="L9" s="63">
        <f>SUM(T5E:T5S!L10)</f>
        <v>0</v>
      </c>
      <c r="M9" s="63">
        <f>SUM(T5E:T5S!M10)</f>
        <v>0</v>
      </c>
      <c r="N9" s="63">
        <f>SUM(T5E:T5S!N10)</f>
        <v>0</v>
      </c>
      <c r="O9" s="63">
        <f>SUM(T5E:T5S!O10)</f>
        <v>0</v>
      </c>
      <c r="P9" s="63">
        <f>SUM(T5E:T5S!P10)</f>
        <v>0</v>
      </c>
      <c r="Q9" s="63">
        <f>SUM(T5E:T5S!Q10)</f>
        <v>0</v>
      </c>
      <c r="R9" s="63">
        <f>SUM(T5E:T5S!R10)</f>
        <v>0</v>
      </c>
      <c r="S9" s="63">
        <f>SUM(T5E:T5S!S10)</f>
        <v>0</v>
      </c>
      <c r="T9" s="63">
        <f>SUM(T5E:T5S!T10)</f>
        <v>0</v>
      </c>
      <c r="U9" s="63">
        <f>SUM(T5E:T5S!U10)</f>
        <v>0</v>
      </c>
      <c r="V9" s="63">
        <f>SUM(T5E:T5S!V10)</f>
        <v>0</v>
      </c>
      <c r="W9" s="63">
        <f>SUM(T5E:T5S!W10)</f>
        <v>0</v>
      </c>
      <c r="X9" s="28">
        <f t="shared" si="0"/>
        <v>0</v>
      </c>
      <c r="Y9" s="28">
        <f t="shared" si="1"/>
        <v>0</v>
      </c>
      <c r="Z9" s="28">
        <f t="shared" si="2"/>
        <v>0</v>
      </c>
      <c r="AA9" s="28">
        <f t="shared" si="3"/>
        <v>0</v>
      </c>
      <c r="AB9" s="52">
        <f t="shared" si="4"/>
        <v>0</v>
      </c>
      <c r="AC9" s="52">
        <f t="shared" si="5"/>
        <v>0</v>
      </c>
      <c r="AD9" s="52" t="str">
        <f t="shared" si="6"/>
        <v>-</v>
      </c>
      <c r="AE9" s="63">
        <f>SUM(T5E:T5S!AE10)</f>
        <v>0</v>
      </c>
      <c r="AF9" s="425"/>
    </row>
    <row r="10" spans="1:33" ht="18" customHeight="1" x14ac:dyDescent="0.15">
      <c r="A10" s="136">
        <f>Input!A6</f>
        <v>9</v>
      </c>
      <c r="B10" s="136" t="str">
        <f>Input!B6</f>
        <v>Player 4</v>
      </c>
      <c r="C10" s="73"/>
      <c r="D10" s="63">
        <f>SUM(T5E:T5S!D11)</f>
        <v>0</v>
      </c>
      <c r="E10" s="63">
        <f>SUM(T5E:T5S!E11)</f>
        <v>0</v>
      </c>
      <c r="F10" s="63">
        <f>SUM(T5E:T5S!F11)</f>
        <v>0</v>
      </c>
      <c r="G10" s="63">
        <f>SUM(T5E:T5S!G11)</f>
        <v>0</v>
      </c>
      <c r="H10" s="63">
        <f>SUM(T5E:T5S!H11)</f>
        <v>0</v>
      </c>
      <c r="I10" s="63">
        <f>SUM(T5E:T5S!I11)</f>
        <v>0</v>
      </c>
      <c r="J10" s="63">
        <f>SUM(T5E:T5S!J11)</f>
        <v>0</v>
      </c>
      <c r="K10" s="63">
        <f>SUM(T5E:T5S!K11)</f>
        <v>0</v>
      </c>
      <c r="L10" s="63">
        <f>SUM(T5E:T5S!L11)</f>
        <v>0</v>
      </c>
      <c r="M10" s="63">
        <f>SUM(T5E:T5S!M11)</f>
        <v>0</v>
      </c>
      <c r="N10" s="63">
        <f>SUM(T5E:T5S!N11)</f>
        <v>0</v>
      </c>
      <c r="O10" s="63">
        <f>SUM(T5E:T5S!O11)</f>
        <v>0</v>
      </c>
      <c r="P10" s="63">
        <f>SUM(T5E:T5S!P11)</f>
        <v>0</v>
      </c>
      <c r="Q10" s="63">
        <f>SUM(T5E:T5S!Q11)</f>
        <v>0</v>
      </c>
      <c r="R10" s="63">
        <f>SUM(T5E:T5S!R11)</f>
        <v>0</v>
      </c>
      <c r="S10" s="63">
        <f>SUM(T5E:T5S!S11)</f>
        <v>0</v>
      </c>
      <c r="T10" s="63">
        <f>SUM(T5E:T5S!T11)</f>
        <v>0</v>
      </c>
      <c r="U10" s="63">
        <f>SUM(T5E:T5S!U11)</f>
        <v>0</v>
      </c>
      <c r="V10" s="63">
        <f>SUM(T5E:T5S!V11)</f>
        <v>0</v>
      </c>
      <c r="W10" s="63">
        <f>SUM(T5E:T5S!W11)</f>
        <v>0</v>
      </c>
      <c r="X10" s="28">
        <f t="shared" si="0"/>
        <v>0</v>
      </c>
      <c r="Y10" s="28">
        <f t="shared" si="1"/>
        <v>0</v>
      </c>
      <c r="Z10" s="28">
        <f t="shared" si="2"/>
        <v>0</v>
      </c>
      <c r="AA10" s="28">
        <f t="shared" si="3"/>
        <v>0</v>
      </c>
      <c r="AB10" s="52">
        <f t="shared" si="4"/>
        <v>0</v>
      </c>
      <c r="AC10" s="52">
        <f t="shared" si="5"/>
        <v>0</v>
      </c>
      <c r="AD10" s="52" t="str">
        <f t="shared" si="6"/>
        <v>-</v>
      </c>
      <c r="AE10" s="63">
        <f>SUM(T5E:T5S!AE11)</f>
        <v>0</v>
      </c>
      <c r="AF10" s="425"/>
    </row>
    <row r="11" spans="1:33" ht="18" customHeight="1" x14ac:dyDescent="0.15">
      <c r="A11" s="136">
        <f>Input!A7</f>
        <v>1</v>
      </c>
      <c r="B11" s="136" t="str">
        <f>Input!B7</f>
        <v>Player 5</v>
      </c>
      <c r="C11" s="73"/>
      <c r="D11" s="63">
        <f>SUM(T5E:T5S!D12)</f>
        <v>0</v>
      </c>
      <c r="E11" s="63">
        <f>SUM(T5E:T5S!E12)</f>
        <v>0</v>
      </c>
      <c r="F11" s="63">
        <f>SUM(T5E:T5S!F12)</f>
        <v>0</v>
      </c>
      <c r="G11" s="63">
        <f>SUM(T5E:T5S!G12)</f>
        <v>0</v>
      </c>
      <c r="H11" s="63">
        <f>SUM(T5E:T5S!H12)</f>
        <v>0</v>
      </c>
      <c r="I11" s="63">
        <f>SUM(T5E:T5S!I12)</f>
        <v>0</v>
      </c>
      <c r="J11" s="63">
        <f>SUM(T5E:T5S!J12)</f>
        <v>0</v>
      </c>
      <c r="K11" s="63">
        <f>SUM(T5E:T5S!K12)</f>
        <v>0</v>
      </c>
      <c r="L11" s="63">
        <f>SUM(T5E:T5S!L12)</f>
        <v>0</v>
      </c>
      <c r="M11" s="63">
        <f>SUM(T5E:T5S!M12)</f>
        <v>0</v>
      </c>
      <c r="N11" s="63">
        <f>SUM(T5E:T5S!N12)</f>
        <v>0</v>
      </c>
      <c r="O11" s="63">
        <f>SUM(T5E:T5S!O12)</f>
        <v>0</v>
      </c>
      <c r="P11" s="63">
        <f>SUM(T5E:T5S!P12)</f>
        <v>0</v>
      </c>
      <c r="Q11" s="63">
        <f>SUM(T5E:T5S!Q12)</f>
        <v>0</v>
      </c>
      <c r="R11" s="63">
        <f>SUM(T5E:T5S!R12)</f>
        <v>0</v>
      </c>
      <c r="S11" s="63">
        <f>SUM(T5E:T5S!S12)</f>
        <v>0</v>
      </c>
      <c r="T11" s="63">
        <f>SUM(T5E:T5S!T12)</f>
        <v>0</v>
      </c>
      <c r="U11" s="63">
        <f>SUM(T5E:T5S!U12)</f>
        <v>0</v>
      </c>
      <c r="V11" s="63">
        <f>SUM(T5E:T5S!V12)</f>
        <v>0</v>
      </c>
      <c r="W11" s="63">
        <f>SUM(T5E:T5S!W12)</f>
        <v>0</v>
      </c>
      <c r="X11" s="28">
        <f t="shared" si="0"/>
        <v>0</v>
      </c>
      <c r="Y11" s="28">
        <f t="shared" si="1"/>
        <v>0</v>
      </c>
      <c r="Z11" s="28">
        <f t="shared" si="2"/>
        <v>0</v>
      </c>
      <c r="AA11" s="28">
        <f t="shared" si="3"/>
        <v>0</v>
      </c>
      <c r="AB11" s="52">
        <f t="shared" si="4"/>
        <v>0</v>
      </c>
      <c r="AC11" s="52">
        <f t="shared" si="5"/>
        <v>0</v>
      </c>
      <c r="AD11" s="52" t="str">
        <f t="shared" si="6"/>
        <v>-</v>
      </c>
      <c r="AE11" s="63">
        <f>SUM(T5E:T5S!AE12)</f>
        <v>0</v>
      </c>
      <c r="AF11" s="425"/>
    </row>
    <row r="12" spans="1:33" ht="18" customHeight="1" x14ac:dyDescent="0.15">
      <c r="A12" s="136">
        <f>Input!A8</f>
        <v>14</v>
      </c>
      <c r="B12" s="136" t="str">
        <f>Input!B8</f>
        <v>Player 6</v>
      </c>
      <c r="C12" s="73"/>
      <c r="D12" s="63">
        <f>SUM(T5E:T5S!D13)</f>
        <v>0</v>
      </c>
      <c r="E12" s="63">
        <f>SUM(T5E:T5S!E13)</f>
        <v>0</v>
      </c>
      <c r="F12" s="63">
        <f>SUM(T5E:T5S!F13)</f>
        <v>0</v>
      </c>
      <c r="G12" s="63">
        <f>SUM(T5E:T5S!G13)</f>
        <v>0</v>
      </c>
      <c r="H12" s="63">
        <f>SUM(T5E:T5S!H13)</f>
        <v>0</v>
      </c>
      <c r="I12" s="63">
        <f>SUM(T5E:T5S!I13)</f>
        <v>0</v>
      </c>
      <c r="J12" s="63">
        <f>SUM(T5E:T5S!J13)</f>
        <v>0</v>
      </c>
      <c r="K12" s="63">
        <f>SUM(T5E:T5S!K13)</f>
        <v>0</v>
      </c>
      <c r="L12" s="63">
        <f>SUM(T5E:T5S!L13)</f>
        <v>0</v>
      </c>
      <c r="M12" s="63">
        <f>SUM(T5E:T5S!M13)</f>
        <v>0</v>
      </c>
      <c r="N12" s="63">
        <f>SUM(T5E:T5S!N13)</f>
        <v>0</v>
      </c>
      <c r="O12" s="63">
        <f>SUM(T5E:T5S!O13)</f>
        <v>0</v>
      </c>
      <c r="P12" s="63">
        <f>SUM(T5E:T5S!P13)</f>
        <v>0</v>
      </c>
      <c r="Q12" s="63">
        <f>SUM(T5E:T5S!Q13)</f>
        <v>0</v>
      </c>
      <c r="R12" s="63">
        <f>SUM(T5E:T5S!R13)</f>
        <v>0</v>
      </c>
      <c r="S12" s="63">
        <f>SUM(T5E:T5S!S13)</f>
        <v>0</v>
      </c>
      <c r="T12" s="63">
        <f>SUM(T5E:T5S!T13)</f>
        <v>0</v>
      </c>
      <c r="U12" s="63">
        <f>SUM(T5E:T5S!U13)</f>
        <v>0</v>
      </c>
      <c r="V12" s="63">
        <f>SUM(T5E:T5S!V13)</f>
        <v>0</v>
      </c>
      <c r="W12" s="63">
        <f>SUM(T5E:T5S!W13)</f>
        <v>0</v>
      </c>
      <c r="X12" s="28">
        <f t="shared" si="0"/>
        <v>0</v>
      </c>
      <c r="Y12" s="28">
        <f t="shared" si="1"/>
        <v>0</v>
      </c>
      <c r="Z12" s="28">
        <f t="shared" si="2"/>
        <v>0</v>
      </c>
      <c r="AA12" s="28">
        <f t="shared" si="3"/>
        <v>0</v>
      </c>
      <c r="AB12" s="52">
        <f t="shared" si="4"/>
        <v>0</v>
      </c>
      <c r="AC12" s="52">
        <f t="shared" si="5"/>
        <v>0</v>
      </c>
      <c r="AD12" s="52" t="str">
        <f t="shared" si="6"/>
        <v>-</v>
      </c>
      <c r="AE12" s="63">
        <f>SUM(T5E:T5S!AE13)</f>
        <v>0</v>
      </c>
      <c r="AF12" s="425"/>
    </row>
    <row r="13" spans="1:33" ht="18" customHeight="1" x14ac:dyDescent="0.15">
      <c r="A13" s="136">
        <f>Input!A9</f>
        <v>15</v>
      </c>
      <c r="B13" s="136" t="str">
        <f>Input!B9</f>
        <v>Player 7</v>
      </c>
      <c r="C13" s="73"/>
      <c r="D13" s="63">
        <f>SUM(T5E:T5S!D14)</f>
        <v>0</v>
      </c>
      <c r="E13" s="63">
        <f>SUM(T5E:T5S!E14)</f>
        <v>0</v>
      </c>
      <c r="F13" s="63">
        <f>SUM(T5E:T5S!F14)</f>
        <v>0</v>
      </c>
      <c r="G13" s="63">
        <f>SUM(T5E:T5S!G14)</f>
        <v>0</v>
      </c>
      <c r="H13" s="63">
        <f>SUM(T5E:T5S!H14)</f>
        <v>0</v>
      </c>
      <c r="I13" s="63">
        <f>SUM(T5E:T5S!I14)</f>
        <v>0</v>
      </c>
      <c r="J13" s="63">
        <f>SUM(T5E:T5S!J14)</f>
        <v>0</v>
      </c>
      <c r="K13" s="63">
        <f>SUM(T5E:T5S!K14)</f>
        <v>0</v>
      </c>
      <c r="L13" s="63">
        <f>SUM(T5E:T5S!L14)</f>
        <v>0</v>
      </c>
      <c r="M13" s="63">
        <f>SUM(T5E:T5S!M14)</f>
        <v>0</v>
      </c>
      <c r="N13" s="63">
        <f>SUM(T5E:T5S!N14)</f>
        <v>0</v>
      </c>
      <c r="O13" s="63">
        <f>SUM(T5E:T5S!O14)</f>
        <v>0</v>
      </c>
      <c r="P13" s="63">
        <f>SUM(T5E:T5S!P14)</f>
        <v>0</v>
      </c>
      <c r="Q13" s="63">
        <f>SUM(T5E:T5S!Q14)</f>
        <v>0</v>
      </c>
      <c r="R13" s="63">
        <f>SUM(T5E:T5S!R14)</f>
        <v>0</v>
      </c>
      <c r="S13" s="63">
        <f>SUM(T5E:T5S!S14)</f>
        <v>0</v>
      </c>
      <c r="T13" s="63">
        <f>SUM(T5E:T5S!T14)</f>
        <v>0</v>
      </c>
      <c r="U13" s="63">
        <f>SUM(T5E:T5S!U14)</f>
        <v>0</v>
      </c>
      <c r="V13" s="63">
        <f>SUM(T5E:T5S!V14)</f>
        <v>0</v>
      </c>
      <c r="W13" s="63">
        <f>SUM(T5E:T5S!W14)</f>
        <v>0</v>
      </c>
      <c r="X13" s="28">
        <f t="shared" si="0"/>
        <v>0</v>
      </c>
      <c r="Y13" s="28">
        <f t="shared" si="1"/>
        <v>0</v>
      </c>
      <c r="Z13" s="28">
        <f t="shared" si="2"/>
        <v>0</v>
      </c>
      <c r="AA13" s="28">
        <f t="shared" si="3"/>
        <v>0</v>
      </c>
      <c r="AB13" s="52">
        <f t="shared" si="4"/>
        <v>0</v>
      </c>
      <c r="AC13" s="52">
        <f t="shared" si="5"/>
        <v>0</v>
      </c>
      <c r="AD13" s="52" t="str">
        <f t="shared" si="6"/>
        <v>-</v>
      </c>
      <c r="AE13" s="63">
        <f>SUM(T5E:T5S!AE14)</f>
        <v>0</v>
      </c>
      <c r="AF13" s="425"/>
    </row>
    <row r="14" spans="1:33" ht="18" customHeight="1" x14ac:dyDescent="0.15">
      <c r="A14" s="136">
        <f>Input!A10</f>
        <v>22</v>
      </c>
      <c r="B14" s="136" t="str">
        <f>Input!B10</f>
        <v>Player 8</v>
      </c>
      <c r="C14" s="73"/>
      <c r="D14" s="63">
        <f>SUM(T5E:T5S!D15)</f>
        <v>0</v>
      </c>
      <c r="E14" s="63">
        <f>SUM(T5E:T5S!E15)</f>
        <v>0</v>
      </c>
      <c r="F14" s="63">
        <f>SUM(T5E:T5S!F15)</f>
        <v>0</v>
      </c>
      <c r="G14" s="63">
        <f>SUM(T5E:T5S!G15)</f>
        <v>0</v>
      </c>
      <c r="H14" s="63">
        <f>SUM(T5E:T5S!H15)</f>
        <v>0</v>
      </c>
      <c r="I14" s="63">
        <f>SUM(T5E:T5S!I15)</f>
        <v>0</v>
      </c>
      <c r="J14" s="63">
        <f>SUM(T5E:T5S!J15)</f>
        <v>0</v>
      </c>
      <c r="K14" s="63">
        <f>SUM(T5E:T5S!K15)</f>
        <v>0</v>
      </c>
      <c r="L14" s="63">
        <f>SUM(T5E:T5S!L15)</f>
        <v>0</v>
      </c>
      <c r="M14" s="63">
        <f>SUM(T5E:T5S!M15)</f>
        <v>0</v>
      </c>
      <c r="N14" s="63">
        <f>SUM(T5E:T5S!N15)</f>
        <v>0</v>
      </c>
      <c r="O14" s="63">
        <f>SUM(T5E:T5S!O15)</f>
        <v>0</v>
      </c>
      <c r="P14" s="63">
        <f>SUM(T5E:T5S!P15)</f>
        <v>0</v>
      </c>
      <c r="Q14" s="63">
        <f>SUM(T5E:T5S!Q15)</f>
        <v>0</v>
      </c>
      <c r="R14" s="63">
        <f>SUM(T5E:T5S!R15)</f>
        <v>0</v>
      </c>
      <c r="S14" s="63">
        <f>SUM(T5E:T5S!S15)</f>
        <v>0</v>
      </c>
      <c r="T14" s="63">
        <f>SUM(T5E:T5S!T15)</f>
        <v>0</v>
      </c>
      <c r="U14" s="63">
        <f>SUM(T5E:T5S!U15)</f>
        <v>0</v>
      </c>
      <c r="V14" s="63">
        <f>SUM(T5E:T5S!V15)</f>
        <v>0</v>
      </c>
      <c r="W14" s="63">
        <f>SUM(T5E:T5S!W15)</f>
        <v>0</v>
      </c>
      <c r="X14" s="28">
        <f t="shared" si="0"/>
        <v>0</v>
      </c>
      <c r="Y14" s="28">
        <f t="shared" si="1"/>
        <v>0</v>
      </c>
      <c r="Z14" s="28">
        <f t="shared" si="2"/>
        <v>0</v>
      </c>
      <c r="AA14" s="28">
        <f t="shared" si="3"/>
        <v>0</v>
      </c>
      <c r="AB14" s="52">
        <f t="shared" si="4"/>
        <v>0</v>
      </c>
      <c r="AC14" s="52">
        <f t="shared" si="5"/>
        <v>0</v>
      </c>
      <c r="AD14" s="52" t="str">
        <f t="shared" si="6"/>
        <v>-</v>
      </c>
      <c r="AE14" s="63">
        <f>SUM(T5E:T5S!AE15)</f>
        <v>0</v>
      </c>
      <c r="AF14" s="425"/>
    </row>
    <row r="15" spans="1:33" ht="18" customHeight="1" x14ac:dyDescent="0.15">
      <c r="A15" s="136">
        <f>Input!A11</f>
        <v>23</v>
      </c>
      <c r="B15" s="136" t="str">
        <f>Input!B11</f>
        <v>Player 9</v>
      </c>
      <c r="C15" s="73"/>
      <c r="D15" s="63">
        <f>SUM(T5E:T5S!D16)</f>
        <v>0</v>
      </c>
      <c r="E15" s="63">
        <f>SUM(T5E:T5S!E16)</f>
        <v>0</v>
      </c>
      <c r="F15" s="63">
        <f>SUM(T5E:T5S!F16)</f>
        <v>0</v>
      </c>
      <c r="G15" s="63">
        <f>SUM(T5E:T5S!G16)</f>
        <v>0</v>
      </c>
      <c r="H15" s="63">
        <f>SUM(T5E:T5S!H16)</f>
        <v>0</v>
      </c>
      <c r="I15" s="63">
        <f>SUM(T5E:T5S!I16)</f>
        <v>0</v>
      </c>
      <c r="J15" s="63">
        <f>SUM(T5E:T5S!J16)</f>
        <v>0</v>
      </c>
      <c r="K15" s="63">
        <f>SUM(T5E:T5S!K16)</f>
        <v>0</v>
      </c>
      <c r="L15" s="63">
        <f>SUM(T5E:T5S!L16)</f>
        <v>0</v>
      </c>
      <c r="M15" s="63">
        <f>SUM(T5E:T5S!M16)</f>
        <v>0</v>
      </c>
      <c r="N15" s="63">
        <f>SUM(T5E:T5S!N16)</f>
        <v>0</v>
      </c>
      <c r="O15" s="63">
        <f>SUM(T5E:T5S!O16)</f>
        <v>0</v>
      </c>
      <c r="P15" s="63">
        <f>SUM(T5E:T5S!P16)</f>
        <v>0</v>
      </c>
      <c r="Q15" s="63">
        <f>SUM(T5E:T5S!Q16)</f>
        <v>0</v>
      </c>
      <c r="R15" s="63">
        <f>SUM(T5E:T5S!R16)</f>
        <v>0</v>
      </c>
      <c r="S15" s="63">
        <f>SUM(T5E:T5S!S16)</f>
        <v>0</v>
      </c>
      <c r="T15" s="63">
        <f>SUM(T5E:T5S!T16)</f>
        <v>0</v>
      </c>
      <c r="U15" s="63">
        <f>SUM(T5E:T5S!U16)</f>
        <v>0</v>
      </c>
      <c r="V15" s="63">
        <f>SUM(T5E:T5S!V16)</f>
        <v>0</v>
      </c>
      <c r="W15" s="63">
        <f>SUM(T5E:T5S!W16)</f>
        <v>0</v>
      </c>
      <c r="X15" s="28">
        <f t="shared" si="0"/>
        <v>0</v>
      </c>
      <c r="Y15" s="28">
        <f t="shared" si="1"/>
        <v>0</v>
      </c>
      <c r="Z15" s="28">
        <f t="shared" si="2"/>
        <v>0</v>
      </c>
      <c r="AA15" s="28">
        <f t="shared" si="3"/>
        <v>0</v>
      </c>
      <c r="AB15" s="52">
        <f t="shared" si="4"/>
        <v>0</v>
      </c>
      <c r="AC15" s="52">
        <f t="shared" si="5"/>
        <v>0</v>
      </c>
      <c r="AD15" s="52" t="str">
        <f t="shared" si="6"/>
        <v>-</v>
      </c>
      <c r="AE15" s="63">
        <f>SUM(T5E:T5S!AE16)</f>
        <v>0</v>
      </c>
      <c r="AF15" s="425"/>
    </row>
    <row r="16" spans="1:33" ht="18" customHeight="1" x14ac:dyDescent="0.15">
      <c r="A16" s="136">
        <f>Input!A12</f>
        <v>24</v>
      </c>
      <c r="B16" s="136" t="str">
        <f>Input!B12</f>
        <v>Player 10</v>
      </c>
      <c r="C16" s="73"/>
      <c r="D16" s="63">
        <f>SUM(T5E:T5S!D17)</f>
        <v>0</v>
      </c>
      <c r="E16" s="63">
        <f>SUM(T5E:T5S!E17)</f>
        <v>0</v>
      </c>
      <c r="F16" s="63">
        <f>SUM(T5E:T5S!F17)</f>
        <v>0</v>
      </c>
      <c r="G16" s="63">
        <f>SUM(T5E:T5S!G17)</f>
        <v>0</v>
      </c>
      <c r="H16" s="63">
        <f>SUM(T5E:T5S!H17)</f>
        <v>0</v>
      </c>
      <c r="I16" s="63">
        <f>SUM(T5E:T5S!I17)</f>
        <v>0</v>
      </c>
      <c r="J16" s="63">
        <f>SUM(T5E:T5S!J17)</f>
        <v>0</v>
      </c>
      <c r="K16" s="63">
        <f>SUM(T5E:T5S!K17)</f>
        <v>0</v>
      </c>
      <c r="L16" s="63">
        <f>SUM(T5E:T5S!L17)</f>
        <v>0</v>
      </c>
      <c r="M16" s="63">
        <f>SUM(T5E:T5S!M17)</f>
        <v>0</v>
      </c>
      <c r="N16" s="63">
        <f>SUM(T5E:T5S!N17)</f>
        <v>0</v>
      </c>
      <c r="O16" s="63">
        <f>SUM(T5E:T5S!O17)</f>
        <v>0</v>
      </c>
      <c r="P16" s="63">
        <f>SUM(T5E:T5S!P17)</f>
        <v>0</v>
      </c>
      <c r="Q16" s="63">
        <f>SUM(T5E:T5S!Q17)</f>
        <v>0</v>
      </c>
      <c r="R16" s="63">
        <f>SUM(T5E:T5S!R17)</f>
        <v>0</v>
      </c>
      <c r="S16" s="63">
        <f>SUM(T5E:T5S!S17)</f>
        <v>0</v>
      </c>
      <c r="T16" s="63">
        <f>SUM(T5E:T5S!T17)</f>
        <v>0</v>
      </c>
      <c r="U16" s="63">
        <f>SUM(T5E:T5S!U17)</f>
        <v>0</v>
      </c>
      <c r="V16" s="63">
        <f>SUM(T5E:T5S!V17)</f>
        <v>0</v>
      </c>
      <c r="W16" s="63">
        <f>SUM(T5E:T5S!W17)</f>
        <v>0</v>
      </c>
      <c r="X16" s="28">
        <f t="shared" si="0"/>
        <v>0</v>
      </c>
      <c r="Y16" s="28">
        <f t="shared" si="1"/>
        <v>0</v>
      </c>
      <c r="Z16" s="28">
        <f t="shared" si="2"/>
        <v>0</v>
      </c>
      <c r="AA16" s="28">
        <f t="shared" si="3"/>
        <v>0</v>
      </c>
      <c r="AB16" s="52">
        <f t="shared" si="4"/>
        <v>0</v>
      </c>
      <c r="AC16" s="52">
        <f t="shared" si="5"/>
        <v>0</v>
      </c>
      <c r="AD16" s="52" t="str">
        <f t="shared" si="6"/>
        <v>-</v>
      </c>
      <c r="AE16" s="63">
        <f>SUM(T5E:T5S!AE17)</f>
        <v>0</v>
      </c>
      <c r="AF16" s="425"/>
    </row>
    <row r="17" spans="1:34" ht="18" customHeight="1" x14ac:dyDescent="0.15">
      <c r="A17" s="136">
        <f>Input!A13</f>
        <v>25</v>
      </c>
      <c r="B17" s="136" t="str">
        <f>Input!B13</f>
        <v>Player 11</v>
      </c>
      <c r="C17" s="73"/>
      <c r="D17" s="63">
        <f>SUM(T5E:T5S!D18)</f>
        <v>0</v>
      </c>
      <c r="E17" s="63">
        <f>SUM(T5E:T5S!E18)</f>
        <v>0</v>
      </c>
      <c r="F17" s="63">
        <f>SUM(T5E:T5S!F18)</f>
        <v>0</v>
      </c>
      <c r="G17" s="63">
        <f>SUM(T5E:T5S!G18)</f>
        <v>0</v>
      </c>
      <c r="H17" s="63">
        <f>SUM(T5E:T5S!H18)</f>
        <v>0</v>
      </c>
      <c r="I17" s="63">
        <f>SUM(T5E:T5S!I18)</f>
        <v>0</v>
      </c>
      <c r="J17" s="63">
        <f>SUM(T5E:T5S!J18)</f>
        <v>0</v>
      </c>
      <c r="K17" s="63">
        <f>SUM(T5E:T5S!K18)</f>
        <v>0</v>
      </c>
      <c r="L17" s="63">
        <f>SUM(T5E:T5S!L18)</f>
        <v>0</v>
      </c>
      <c r="M17" s="63">
        <f>SUM(T5E:T5S!M18)</f>
        <v>0</v>
      </c>
      <c r="N17" s="63">
        <f>SUM(T5E:T5S!N18)</f>
        <v>0</v>
      </c>
      <c r="O17" s="63">
        <f>SUM(T5E:T5S!O18)</f>
        <v>0</v>
      </c>
      <c r="P17" s="63">
        <f>SUM(T5E:T5S!P18)</f>
        <v>0</v>
      </c>
      <c r="Q17" s="63">
        <f>SUM(T5E:T5S!Q18)</f>
        <v>0</v>
      </c>
      <c r="R17" s="63">
        <f>SUM(T5E:T5S!R18)</f>
        <v>0</v>
      </c>
      <c r="S17" s="63">
        <f>SUM(T5E:T5S!S18)</f>
        <v>0</v>
      </c>
      <c r="T17" s="63">
        <f>SUM(T5E:T5S!T18)</f>
        <v>0</v>
      </c>
      <c r="U17" s="63">
        <f>SUM(T5E:T5S!U18)</f>
        <v>0</v>
      </c>
      <c r="V17" s="63">
        <f>SUM(T5E:T5S!V18)</f>
        <v>0</v>
      </c>
      <c r="W17" s="63">
        <f>SUM(T5E:T5S!W18)</f>
        <v>0</v>
      </c>
      <c r="X17" s="28">
        <f t="shared" si="0"/>
        <v>0</v>
      </c>
      <c r="Y17" s="28">
        <f t="shared" si="1"/>
        <v>0</v>
      </c>
      <c r="Z17" s="28">
        <f t="shared" si="2"/>
        <v>0</v>
      </c>
      <c r="AA17" s="28">
        <f t="shared" si="3"/>
        <v>0</v>
      </c>
      <c r="AB17" s="52">
        <f t="shared" si="4"/>
        <v>0</v>
      </c>
      <c r="AC17" s="52">
        <f t="shared" si="5"/>
        <v>0</v>
      </c>
      <c r="AD17" s="52" t="str">
        <f t="shared" si="6"/>
        <v>-</v>
      </c>
      <c r="AE17" s="63">
        <f>SUM(T5E:T5S!AE18)</f>
        <v>0</v>
      </c>
      <c r="AF17" s="425"/>
    </row>
    <row r="18" spans="1:34" ht="18" customHeight="1" x14ac:dyDescent="0.15">
      <c r="A18" s="136">
        <f>Input!A14</f>
        <v>29</v>
      </c>
      <c r="B18" s="136" t="str">
        <f>Input!B14</f>
        <v>Player 12</v>
      </c>
      <c r="C18" s="73"/>
      <c r="D18" s="63">
        <f>SUM(T5E:T5S!D19)</f>
        <v>0</v>
      </c>
      <c r="E18" s="63">
        <f>SUM(T5E:T5S!E19)</f>
        <v>0</v>
      </c>
      <c r="F18" s="63">
        <f>SUM(T5E:T5S!F19)</f>
        <v>0</v>
      </c>
      <c r="G18" s="63">
        <f>SUM(T5E:T5S!G19)</f>
        <v>0</v>
      </c>
      <c r="H18" s="63">
        <f>SUM(T5E:T5S!H19)</f>
        <v>0</v>
      </c>
      <c r="I18" s="63">
        <f>SUM(T5E:T5S!I19)</f>
        <v>0</v>
      </c>
      <c r="J18" s="63">
        <f>SUM(T5E:T5S!J19)</f>
        <v>0</v>
      </c>
      <c r="K18" s="63">
        <f>SUM(T5E:T5S!K19)</f>
        <v>0</v>
      </c>
      <c r="L18" s="63">
        <f>SUM(T5E:T5S!L19)</f>
        <v>0</v>
      </c>
      <c r="M18" s="63">
        <f>SUM(T5E:T5S!M19)</f>
        <v>0</v>
      </c>
      <c r="N18" s="63">
        <f>SUM(T5E:T5S!N19)</f>
        <v>0</v>
      </c>
      <c r="O18" s="63">
        <f>SUM(T5E:T5S!O19)</f>
        <v>0</v>
      </c>
      <c r="P18" s="63">
        <f>SUM(T5E:T5S!P19)</f>
        <v>0</v>
      </c>
      <c r="Q18" s="63">
        <f>SUM(T5E:T5S!Q19)</f>
        <v>0</v>
      </c>
      <c r="R18" s="63">
        <f>SUM(T5E:T5S!R19)</f>
        <v>0</v>
      </c>
      <c r="S18" s="63">
        <f>SUM(T5E:T5S!S19)</f>
        <v>0</v>
      </c>
      <c r="T18" s="63">
        <f>SUM(T5E:T5S!T19)</f>
        <v>0</v>
      </c>
      <c r="U18" s="63">
        <f>SUM(T5E:T5S!U19)</f>
        <v>0</v>
      </c>
      <c r="V18" s="63">
        <f>SUM(T5E:T5S!V19)</f>
        <v>0</v>
      </c>
      <c r="W18" s="63">
        <f>SUM(T5E:T5S!W19)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SUM(T5E:T5S!AE19)</f>
        <v>0</v>
      </c>
      <c r="AF18" s="425"/>
    </row>
    <row r="19" spans="1:34" ht="18" customHeight="1" x14ac:dyDescent="0.15">
      <c r="A19" s="136">
        <f>Input!A15</f>
        <v>30</v>
      </c>
      <c r="B19" s="136" t="str">
        <f>Input!B15</f>
        <v>Player 13</v>
      </c>
      <c r="C19" s="73"/>
      <c r="D19" s="63">
        <f>SUM(T5E:T5S!D20)</f>
        <v>0</v>
      </c>
      <c r="E19" s="63">
        <f>SUM(T5E:T5S!E20)</f>
        <v>0</v>
      </c>
      <c r="F19" s="63">
        <f>SUM(T5E:T5S!F20)</f>
        <v>0</v>
      </c>
      <c r="G19" s="63">
        <f>SUM(T5E:T5S!G20)</f>
        <v>0</v>
      </c>
      <c r="H19" s="63">
        <f>SUM(T5E:T5S!H20)</f>
        <v>0</v>
      </c>
      <c r="I19" s="63">
        <f>SUM(T5E:T5S!I20)</f>
        <v>0</v>
      </c>
      <c r="J19" s="63">
        <f>SUM(T5E:T5S!J20)</f>
        <v>0</v>
      </c>
      <c r="K19" s="63">
        <f>SUM(T5E:T5S!K20)</f>
        <v>0</v>
      </c>
      <c r="L19" s="63">
        <f>SUM(T5E:T5S!L20)</f>
        <v>0</v>
      </c>
      <c r="M19" s="63">
        <f>SUM(T5E:T5S!M20)</f>
        <v>0</v>
      </c>
      <c r="N19" s="63">
        <f>SUM(T5E:T5S!N20)</f>
        <v>0</v>
      </c>
      <c r="O19" s="63">
        <f>SUM(T5E:T5S!O20)</f>
        <v>0</v>
      </c>
      <c r="P19" s="63">
        <f>SUM(T5E:T5S!P20)</f>
        <v>0</v>
      </c>
      <c r="Q19" s="63">
        <f>SUM(T5E:T5S!Q20)</f>
        <v>0</v>
      </c>
      <c r="R19" s="63">
        <f>SUM(T5E:T5S!R20)</f>
        <v>0</v>
      </c>
      <c r="S19" s="63">
        <f>SUM(T5E:T5S!S20)</f>
        <v>0</v>
      </c>
      <c r="T19" s="63">
        <f>SUM(T5E:T5S!T20)</f>
        <v>0</v>
      </c>
      <c r="U19" s="63">
        <f>SUM(T5E:T5S!U20)</f>
        <v>0</v>
      </c>
      <c r="V19" s="63">
        <f>SUM(T5E:T5S!V20)</f>
        <v>0</v>
      </c>
      <c r="W19" s="63">
        <f>SUM(T5E:T5S!W20)</f>
        <v>0</v>
      </c>
      <c r="X19" s="28">
        <f t="shared" si="7"/>
        <v>0</v>
      </c>
      <c r="Y19" s="28">
        <f t="shared" si="8"/>
        <v>0</v>
      </c>
      <c r="Z19" s="28">
        <f t="shared" si="9"/>
        <v>0</v>
      </c>
      <c r="AA19" s="28">
        <f t="shared" si="10"/>
        <v>0</v>
      </c>
      <c r="AB19" s="52">
        <f t="shared" si="11"/>
        <v>0</v>
      </c>
      <c r="AC19" s="52">
        <f t="shared" si="12"/>
        <v>0</v>
      </c>
      <c r="AD19" s="52" t="str">
        <f t="shared" si="13"/>
        <v>-</v>
      </c>
      <c r="AE19" s="63">
        <f>SUM(T5E:T5S!AE20)</f>
        <v>0</v>
      </c>
      <c r="AF19" s="425"/>
    </row>
    <row r="20" spans="1:34" ht="18" customHeight="1" x14ac:dyDescent="0.15">
      <c r="A20" s="136">
        <f>Input!A16</f>
        <v>32</v>
      </c>
      <c r="B20" s="136" t="str">
        <f>Input!B16</f>
        <v>Player 14</v>
      </c>
      <c r="C20" s="73"/>
      <c r="D20" s="63">
        <f>SUM(T5E:T5S!D21)</f>
        <v>0</v>
      </c>
      <c r="E20" s="63">
        <f>SUM(T5E:T5S!E21)</f>
        <v>0</v>
      </c>
      <c r="F20" s="63">
        <f>SUM(T5E:T5S!F21)</f>
        <v>0</v>
      </c>
      <c r="G20" s="63">
        <f>SUM(T5E:T5S!G21)</f>
        <v>0</v>
      </c>
      <c r="H20" s="63">
        <f>SUM(T5E:T5S!H21)</f>
        <v>0</v>
      </c>
      <c r="I20" s="63">
        <f>SUM(T5E:T5S!I21)</f>
        <v>0</v>
      </c>
      <c r="J20" s="63">
        <f>SUM(T5E:T5S!J21)</f>
        <v>0</v>
      </c>
      <c r="K20" s="63">
        <f>SUM(T5E:T5S!K21)</f>
        <v>0</v>
      </c>
      <c r="L20" s="63">
        <f>SUM(T5E:T5S!L21)</f>
        <v>0</v>
      </c>
      <c r="M20" s="63">
        <f>SUM(T5E:T5S!M21)</f>
        <v>0</v>
      </c>
      <c r="N20" s="63">
        <f>SUM(T5E:T5S!N21)</f>
        <v>0</v>
      </c>
      <c r="O20" s="63">
        <f>SUM(T5E:T5S!O21)</f>
        <v>0</v>
      </c>
      <c r="P20" s="63">
        <f>SUM(T5E:T5S!P21)</f>
        <v>0</v>
      </c>
      <c r="Q20" s="63">
        <f>SUM(T5E:T5S!Q21)</f>
        <v>0</v>
      </c>
      <c r="R20" s="63">
        <f>SUM(T5E:T5S!R21)</f>
        <v>0</v>
      </c>
      <c r="S20" s="63">
        <f>SUM(T5E:T5S!S21)</f>
        <v>0</v>
      </c>
      <c r="T20" s="63">
        <f>SUM(T5E:T5S!T21)</f>
        <v>0</v>
      </c>
      <c r="U20" s="63">
        <f>SUM(T5E:T5S!U21)</f>
        <v>0</v>
      </c>
      <c r="V20" s="63">
        <f>SUM(T5E:T5S!V21)</f>
        <v>0</v>
      </c>
      <c r="W20" s="63">
        <f>SUM(T5E:T5S!W21)</f>
        <v>0</v>
      </c>
      <c r="X20" s="28">
        <f t="shared" si="7"/>
        <v>0</v>
      </c>
      <c r="Y20" s="28">
        <f t="shared" si="8"/>
        <v>0</v>
      </c>
      <c r="Z20" s="28">
        <f t="shared" si="9"/>
        <v>0</v>
      </c>
      <c r="AA20" s="28">
        <f t="shared" si="10"/>
        <v>0</v>
      </c>
      <c r="AB20" s="52">
        <f t="shared" si="11"/>
        <v>0</v>
      </c>
      <c r="AC20" s="52">
        <f t="shared" si="12"/>
        <v>0</v>
      </c>
      <c r="AD20" s="52" t="str">
        <f t="shared" si="13"/>
        <v>-</v>
      </c>
      <c r="AE20" s="63">
        <f>SUM(T5E:T5S!AE21)</f>
        <v>0</v>
      </c>
      <c r="AF20" s="425"/>
    </row>
    <row r="21" spans="1:34" ht="18" customHeight="1" x14ac:dyDescent="0.15">
      <c r="A21" s="136">
        <f>Input!A17</f>
        <v>0</v>
      </c>
      <c r="B21" s="136">
        <f>Input!B17</f>
        <v>0</v>
      </c>
      <c r="C21" s="73"/>
      <c r="D21" s="63">
        <f>SUM(T5E:T5S!D22)</f>
        <v>0</v>
      </c>
      <c r="E21" s="63">
        <f>SUM(T5E:T5S!E22)</f>
        <v>0</v>
      </c>
      <c r="F21" s="63">
        <f>SUM(T5E:T5S!F22)</f>
        <v>0</v>
      </c>
      <c r="G21" s="63">
        <f>SUM(T5E:T5S!G22)</f>
        <v>0</v>
      </c>
      <c r="H21" s="63">
        <f>SUM(T5E:T5S!H22)</f>
        <v>0</v>
      </c>
      <c r="I21" s="63">
        <f>SUM(T5E:T5S!I22)</f>
        <v>0</v>
      </c>
      <c r="J21" s="63">
        <f>SUM(T5E:T5S!J22)</f>
        <v>0</v>
      </c>
      <c r="K21" s="63">
        <f>SUM(T5E:T5S!K22)</f>
        <v>0</v>
      </c>
      <c r="L21" s="63">
        <f>SUM(T5E:T5S!L22)</f>
        <v>0</v>
      </c>
      <c r="M21" s="63">
        <f>SUM(T5E:T5S!M22)</f>
        <v>0</v>
      </c>
      <c r="N21" s="63">
        <f>SUM(T5E:T5S!N22)</f>
        <v>0</v>
      </c>
      <c r="O21" s="63">
        <f>SUM(T5E:T5S!O22)</f>
        <v>0</v>
      </c>
      <c r="P21" s="63">
        <f>SUM(T5E:T5S!P22)</f>
        <v>0</v>
      </c>
      <c r="Q21" s="63">
        <f>SUM(T5E:T5S!Q22)</f>
        <v>0</v>
      </c>
      <c r="R21" s="63">
        <f>SUM(T5E:T5S!R22)</f>
        <v>0</v>
      </c>
      <c r="S21" s="63">
        <f>SUM(T5E:T5S!S22)</f>
        <v>0</v>
      </c>
      <c r="T21" s="63">
        <f>SUM(T5E:T5S!T22)</f>
        <v>0</v>
      </c>
      <c r="U21" s="63">
        <f>SUM(T5E:T5S!U22)</f>
        <v>0</v>
      </c>
      <c r="V21" s="63">
        <f>SUM(T5E:T5S!V22)</f>
        <v>0</v>
      </c>
      <c r="W21" s="63">
        <f>SUM(T5E:T5S!W22)</f>
        <v>0</v>
      </c>
      <c r="X21" s="28">
        <f t="shared" si="7"/>
        <v>0</v>
      </c>
      <c r="Y21" s="28">
        <f t="shared" si="8"/>
        <v>0</v>
      </c>
      <c r="Z21" s="28">
        <f t="shared" si="9"/>
        <v>0</v>
      </c>
      <c r="AA21" s="28">
        <f t="shared" si="10"/>
        <v>0</v>
      </c>
      <c r="AB21" s="52">
        <f t="shared" si="11"/>
        <v>0</v>
      </c>
      <c r="AC21" s="52">
        <f t="shared" si="12"/>
        <v>0</v>
      </c>
      <c r="AD21" s="52" t="str">
        <f t="shared" si="13"/>
        <v>-</v>
      </c>
      <c r="AE21" s="63">
        <f>SUM(T5E:T5S!AE22)</f>
        <v>0</v>
      </c>
      <c r="AF21" s="425"/>
    </row>
    <row r="22" spans="1:34" ht="18" customHeight="1" x14ac:dyDescent="0.15">
      <c r="A22" s="136">
        <f>Input!A18</f>
        <v>0</v>
      </c>
      <c r="B22" s="136">
        <f>Input!B18</f>
        <v>0</v>
      </c>
      <c r="C22" s="73"/>
      <c r="D22" s="63">
        <f>SUM(T5E:T5S!D23)</f>
        <v>0</v>
      </c>
      <c r="E22" s="63">
        <f>SUM(T5E:T5S!E23)</f>
        <v>0</v>
      </c>
      <c r="F22" s="63">
        <f>SUM(T5E:T5S!F23)</f>
        <v>0</v>
      </c>
      <c r="G22" s="63">
        <f>SUM(T5E:T5S!G23)</f>
        <v>0</v>
      </c>
      <c r="H22" s="63">
        <f>SUM(T5E:T5S!H23)</f>
        <v>0</v>
      </c>
      <c r="I22" s="63">
        <f>SUM(T5E:T5S!I23)</f>
        <v>0</v>
      </c>
      <c r="J22" s="63">
        <f>SUM(T5E:T5S!J23)</f>
        <v>0</v>
      </c>
      <c r="K22" s="63">
        <f>SUM(T5E:T5S!K23)</f>
        <v>0</v>
      </c>
      <c r="L22" s="63">
        <f>SUM(T5E:T5S!L23)</f>
        <v>0</v>
      </c>
      <c r="M22" s="63">
        <f>SUM(T5E:T5S!M23)</f>
        <v>0</v>
      </c>
      <c r="N22" s="63">
        <f>SUM(T5E:T5S!N23)</f>
        <v>0</v>
      </c>
      <c r="O22" s="63">
        <f>SUM(T5E:T5S!O23)</f>
        <v>0</v>
      </c>
      <c r="P22" s="63">
        <f>SUM(T5E:T5S!P23)</f>
        <v>0</v>
      </c>
      <c r="Q22" s="63">
        <f>SUM(T5E:T5S!Q23)</f>
        <v>0</v>
      </c>
      <c r="R22" s="63">
        <f>SUM(T5E:T5S!R23)</f>
        <v>0</v>
      </c>
      <c r="S22" s="63">
        <f>SUM(T5E:T5S!S23)</f>
        <v>0</v>
      </c>
      <c r="T22" s="63">
        <f>SUM(T5E:T5S!T23)</f>
        <v>0</v>
      </c>
      <c r="U22" s="63">
        <f>SUM(T5E:T5S!U23)</f>
        <v>0</v>
      </c>
      <c r="V22" s="63">
        <f>SUM(T5E:T5S!V23)</f>
        <v>0</v>
      </c>
      <c r="W22" s="63">
        <f>SUM(T5E:T5S!W23)</f>
        <v>0</v>
      </c>
      <c r="X22" s="28">
        <f t="shared" si="7"/>
        <v>0</v>
      </c>
      <c r="Y22" s="28">
        <f t="shared" si="8"/>
        <v>0</v>
      </c>
      <c r="Z22" s="28">
        <f t="shared" si="9"/>
        <v>0</v>
      </c>
      <c r="AA22" s="28">
        <f t="shared" si="10"/>
        <v>0</v>
      </c>
      <c r="AB22" s="52">
        <f t="shared" si="11"/>
        <v>0</v>
      </c>
      <c r="AC22" s="52">
        <f t="shared" si="12"/>
        <v>0</v>
      </c>
      <c r="AD22" s="52" t="str">
        <f t="shared" si="13"/>
        <v>-</v>
      </c>
      <c r="AE22" s="63">
        <f>SUM(T5E:T5S!AE23)</f>
        <v>0</v>
      </c>
      <c r="AF22" s="425"/>
    </row>
    <row r="23" spans="1:34" ht="18" customHeight="1" x14ac:dyDescent="0.15">
      <c r="A23" s="136">
        <f>Input!A19</f>
        <v>0</v>
      </c>
      <c r="B23" s="136">
        <f>Input!B19</f>
        <v>0</v>
      </c>
      <c r="C23" s="73"/>
      <c r="D23" s="63">
        <f>SUM(T5E:T5S!D24)</f>
        <v>0</v>
      </c>
      <c r="E23" s="63">
        <f>SUM(T5E:T5S!E24)</f>
        <v>0</v>
      </c>
      <c r="F23" s="63">
        <f>SUM(T5E:T5S!F24)</f>
        <v>0</v>
      </c>
      <c r="G23" s="63">
        <f>SUM(T5E:T5S!G24)</f>
        <v>0</v>
      </c>
      <c r="H23" s="63">
        <f>SUM(T5E:T5S!H24)</f>
        <v>0</v>
      </c>
      <c r="I23" s="63">
        <f>SUM(T5E:T5S!I24)</f>
        <v>0</v>
      </c>
      <c r="J23" s="63">
        <f>SUM(T5E:T5S!J24)</f>
        <v>0</v>
      </c>
      <c r="K23" s="63">
        <f>SUM(T5E:T5S!K24)</f>
        <v>0</v>
      </c>
      <c r="L23" s="63">
        <f>SUM(T5E:T5S!L24)</f>
        <v>0</v>
      </c>
      <c r="M23" s="63">
        <f>SUM(T5E:T5S!M24)</f>
        <v>0</v>
      </c>
      <c r="N23" s="63">
        <f>SUM(T5E:T5S!N24)</f>
        <v>0</v>
      </c>
      <c r="O23" s="63">
        <f>SUM(T5E:T5S!O24)</f>
        <v>0</v>
      </c>
      <c r="P23" s="63">
        <f>SUM(T5E:T5S!P24)</f>
        <v>0</v>
      </c>
      <c r="Q23" s="63">
        <f>SUM(T5E:T5S!Q24)</f>
        <v>0</v>
      </c>
      <c r="R23" s="63">
        <f>SUM(T5E:T5S!R24)</f>
        <v>0</v>
      </c>
      <c r="S23" s="63">
        <f>SUM(T5E:T5S!S24)</f>
        <v>0</v>
      </c>
      <c r="T23" s="63">
        <f>SUM(T5E:T5S!T24)</f>
        <v>0</v>
      </c>
      <c r="U23" s="63">
        <f>SUM(T5E:T5S!U24)</f>
        <v>0</v>
      </c>
      <c r="V23" s="63">
        <f>SUM(T5E:T5S!V24)</f>
        <v>0</v>
      </c>
      <c r="W23" s="63">
        <f>SUM(T5E:T5S!W24)</f>
        <v>0</v>
      </c>
      <c r="X23" s="28">
        <f t="shared" si="7"/>
        <v>0</v>
      </c>
      <c r="Y23" s="28">
        <f t="shared" si="8"/>
        <v>0</v>
      </c>
      <c r="Z23" s="28">
        <f t="shared" si="9"/>
        <v>0</v>
      </c>
      <c r="AA23" s="28">
        <f t="shared" si="10"/>
        <v>0</v>
      </c>
      <c r="AB23" s="52">
        <f t="shared" si="11"/>
        <v>0</v>
      </c>
      <c r="AC23" s="52">
        <f t="shared" si="12"/>
        <v>0</v>
      </c>
      <c r="AD23" s="52" t="str">
        <f t="shared" si="13"/>
        <v>-</v>
      </c>
      <c r="AE23" s="63">
        <f>SUM(T5E:T5S!AE24)</f>
        <v>0</v>
      </c>
      <c r="AF23" s="425"/>
    </row>
    <row r="24" spans="1:34" ht="18" customHeight="1" x14ac:dyDescent="0.15">
      <c r="A24" s="136">
        <f>Input!A20</f>
        <v>0</v>
      </c>
      <c r="B24" s="136">
        <f>Input!B20</f>
        <v>0</v>
      </c>
      <c r="C24" s="73"/>
      <c r="D24" s="63">
        <f>SUM(T5E:T5S!D25)</f>
        <v>0</v>
      </c>
      <c r="E24" s="63">
        <f>SUM(T5E:T5S!E25)</f>
        <v>0</v>
      </c>
      <c r="F24" s="63">
        <f>SUM(T5E:T5S!F25)</f>
        <v>0</v>
      </c>
      <c r="G24" s="63">
        <f>SUM(T5E:T5S!G25)</f>
        <v>0</v>
      </c>
      <c r="H24" s="63">
        <f>SUM(T5E:T5S!H25)</f>
        <v>0</v>
      </c>
      <c r="I24" s="63">
        <f>SUM(T5E:T5S!I25)</f>
        <v>0</v>
      </c>
      <c r="J24" s="63">
        <f>SUM(T5E:T5S!J25)</f>
        <v>0</v>
      </c>
      <c r="K24" s="63">
        <f>SUM(T5E:T5S!K25)</f>
        <v>0</v>
      </c>
      <c r="L24" s="63">
        <f>SUM(T5E:T5S!L25)</f>
        <v>0</v>
      </c>
      <c r="M24" s="63">
        <f>SUM(T5E:T5S!M25)</f>
        <v>0</v>
      </c>
      <c r="N24" s="63">
        <f>SUM(T5E:T5S!N25)</f>
        <v>0</v>
      </c>
      <c r="O24" s="63">
        <f>SUM(T5E:T5S!O25)</f>
        <v>0</v>
      </c>
      <c r="P24" s="63">
        <f>SUM(T5E:T5S!P25)</f>
        <v>0</v>
      </c>
      <c r="Q24" s="63">
        <f>SUM(T5E:T5S!Q25)</f>
        <v>0</v>
      </c>
      <c r="R24" s="63">
        <f>SUM(T5E:T5S!R25)</f>
        <v>0</v>
      </c>
      <c r="S24" s="63">
        <f>SUM(T5E:T5S!S25)</f>
        <v>0</v>
      </c>
      <c r="T24" s="63">
        <f>SUM(T5E:T5S!T25)</f>
        <v>0</v>
      </c>
      <c r="U24" s="63">
        <f>SUM(T5E:T5S!U25)</f>
        <v>0</v>
      </c>
      <c r="V24" s="63">
        <f>SUM(T5E:T5S!V25)</f>
        <v>0</v>
      </c>
      <c r="W24" s="63">
        <f>SUM(T5E:T5S!W25)</f>
        <v>0</v>
      </c>
      <c r="X24" s="28">
        <f t="shared" si="0"/>
        <v>0</v>
      </c>
      <c r="Y24" s="28">
        <f t="shared" si="1"/>
        <v>0</v>
      </c>
      <c r="Z24" s="28">
        <f t="shared" si="2"/>
        <v>0</v>
      </c>
      <c r="AA24" s="28">
        <f t="shared" si="3"/>
        <v>0</v>
      </c>
      <c r="AB24" s="52">
        <f t="shared" si="4"/>
        <v>0</v>
      </c>
      <c r="AC24" s="52">
        <f t="shared" si="5"/>
        <v>0</v>
      </c>
      <c r="AD24" s="52" t="str">
        <f t="shared" si="6"/>
        <v>-</v>
      </c>
      <c r="AE24" s="63">
        <f>SUM(T5E:T5S!AE25)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117</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SUM(T5E:T5S!D29)</f>
        <v>0</v>
      </c>
      <c r="D28" s="63">
        <f>SUM(T5E:T5S!E29)</f>
        <v>0</v>
      </c>
      <c r="E28" s="63">
        <f>SUM(T5E:T5S!F29)</f>
        <v>0</v>
      </c>
      <c r="F28" s="63">
        <f>SUM(T5E:T5S!G29)</f>
        <v>0</v>
      </c>
      <c r="G28" s="63">
        <f>SUM(T5E:T5S!H29)</f>
        <v>0</v>
      </c>
      <c r="H28" s="63">
        <f>SUM(T5E:T5S!I29)</f>
        <v>0</v>
      </c>
      <c r="I28" s="63">
        <f>SUM(T5E:T5S!J29)</f>
        <v>0</v>
      </c>
      <c r="J28" s="63">
        <f>SUM(T5E:T5S!K29)</f>
        <v>0</v>
      </c>
      <c r="K28" s="63">
        <f>SUM(T5E:T5S!L29)</f>
        <v>0</v>
      </c>
      <c r="L28" s="63">
        <f>SUM(T5E:T5S!M29)</f>
        <v>0</v>
      </c>
      <c r="M28" s="63">
        <f>SUM(T5E:T5S!N29)</f>
        <v>0</v>
      </c>
      <c r="N28" s="63">
        <f>SUM(T5E:T5S!O29)</f>
        <v>0</v>
      </c>
      <c r="O28" s="63">
        <f>SUM(T5E:T5S!P29)</f>
        <v>0</v>
      </c>
      <c r="P28" s="63">
        <f>SUM(T5E:T5S!Q29)</f>
        <v>0</v>
      </c>
      <c r="Q28" s="63">
        <f>SUM(T5E:T5S!R29)</f>
        <v>0</v>
      </c>
      <c r="R28" s="63">
        <f>SUM(T5E:T5S!S29)</f>
        <v>0</v>
      </c>
      <c r="S28" s="63">
        <f>SUM(T5E:T5S!T29)</f>
        <v>0</v>
      </c>
      <c r="T28" s="63">
        <f>SUM(T5E:T5S!U29)</f>
        <v>0</v>
      </c>
      <c r="U28" s="63">
        <f>SUM(T5E:T5S!V29)</f>
        <v>0</v>
      </c>
      <c r="V28" s="63">
        <f>SUM(T5E:T5S!W29)</f>
        <v>0</v>
      </c>
      <c r="W28" s="63">
        <f>SUM(T5E:T5S!X29)</f>
        <v>0</v>
      </c>
      <c r="X28" s="63">
        <f>SUM(T5E:T5S!Y29)</f>
        <v>0</v>
      </c>
      <c r="Y28" s="63">
        <f>SUM(T5E:T5S!Z29)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6" si="24">IF(S28&gt;0,T28/S28,"-")</f>
        <v>-</v>
      </c>
    </row>
    <row r="29" spans="1:34" ht="15.75" customHeight="1" x14ac:dyDescent="0.15">
      <c r="A29" s="136">
        <f t="shared" si="15"/>
        <v>3</v>
      </c>
      <c r="B29" s="136" t="str">
        <f t="shared" si="15"/>
        <v>Player 2</v>
      </c>
      <c r="C29" s="63">
        <f>SUM(T5E:T5S!D30)</f>
        <v>0</v>
      </c>
      <c r="D29" s="63">
        <f>SUM(T5E:T5S!E30)</f>
        <v>0</v>
      </c>
      <c r="E29" s="63">
        <f>SUM(T5E:T5S!F30)</f>
        <v>0</v>
      </c>
      <c r="F29" s="63">
        <f>SUM(T5E:T5S!G30)</f>
        <v>0</v>
      </c>
      <c r="G29" s="63">
        <f>SUM(T5E:T5S!H30)</f>
        <v>0</v>
      </c>
      <c r="H29" s="63">
        <f>SUM(T5E:T5S!I30)</f>
        <v>0</v>
      </c>
      <c r="I29" s="63">
        <f>SUM(T5E:T5S!J30)</f>
        <v>0</v>
      </c>
      <c r="J29" s="63">
        <f>SUM(T5E:T5S!K30)</f>
        <v>0</v>
      </c>
      <c r="K29" s="63">
        <f>SUM(T5E:T5S!L30)</f>
        <v>0</v>
      </c>
      <c r="L29" s="63">
        <f>SUM(T5E:T5S!M30)</f>
        <v>0</v>
      </c>
      <c r="M29" s="63">
        <f>SUM(T5E:T5S!N30)</f>
        <v>0</v>
      </c>
      <c r="N29" s="63">
        <f>SUM(T5E:T5S!O30)</f>
        <v>0</v>
      </c>
      <c r="O29" s="63">
        <f>SUM(T5E:T5S!P30)</f>
        <v>0</v>
      </c>
      <c r="P29" s="63">
        <f>SUM(T5E:T5S!Q30)</f>
        <v>0</v>
      </c>
      <c r="Q29" s="63">
        <f>SUM(T5E:T5S!R30)</f>
        <v>0</v>
      </c>
      <c r="R29" s="63">
        <f>SUM(T5E:T5S!S30)</f>
        <v>0</v>
      </c>
      <c r="S29" s="63">
        <f>SUM(T5E:T5S!T30)</f>
        <v>0</v>
      </c>
      <c r="T29" s="63">
        <f>SUM(T5E:T5S!U30)</f>
        <v>0</v>
      </c>
      <c r="U29" s="63">
        <f>SUM(T5E:T5S!V30)</f>
        <v>0</v>
      </c>
      <c r="V29" s="63">
        <f>SUM(T5E:T5S!W30)</f>
        <v>0</v>
      </c>
      <c r="W29" s="63">
        <f>SUM(T5E:T5S!X30)</f>
        <v>0</v>
      </c>
      <c r="X29" s="63">
        <f>SUM(T5E:T5S!Y30)</f>
        <v>0</v>
      </c>
      <c r="Y29" s="63">
        <f>SUM(T5E:T5S!Z30)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SUM(T5E:T5S!D31)</f>
        <v>0</v>
      </c>
      <c r="D30" s="63">
        <f>SUM(T5E:T5S!E31)</f>
        <v>0</v>
      </c>
      <c r="E30" s="63">
        <f>SUM(T5E:T5S!F31)</f>
        <v>0</v>
      </c>
      <c r="F30" s="63">
        <f>SUM(T5E:T5S!G31)</f>
        <v>0</v>
      </c>
      <c r="G30" s="63">
        <f>SUM(T5E:T5S!H31)</f>
        <v>0</v>
      </c>
      <c r="H30" s="63">
        <f>SUM(T5E:T5S!I31)</f>
        <v>0</v>
      </c>
      <c r="I30" s="63">
        <f>SUM(T5E:T5S!J31)</f>
        <v>0</v>
      </c>
      <c r="J30" s="63">
        <f>SUM(T5E:T5S!K31)</f>
        <v>0</v>
      </c>
      <c r="K30" s="63">
        <f>SUM(T5E:T5S!L31)</f>
        <v>0</v>
      </c>
      <c r="L30" s="63">
        <f>SUM(T5E:T5S!M31)</f>
        <v>0</v>
      </c>
      <c r="M30" s="63">
        <f>SUM(T5E:T5S!N31)</f>
        <v>0</v>
      </c>
      <c r="N30" s="63">
        <f>SUM(T5E:T5S!O31)</f>
        <v>0</v>
      </c>
      <c r="O30" s="63">
        <f>SUM(T5E:T5S!P31)</f>
        <v>0</v>
      </c>
      <c r="P30" s="63">
        <f>SUM(T5E:T5S!Q31)</f>
        <v>0</v>
      </c>
      <c r="Q30" s="63">
        <f>SUM(T5E:T5S!R31)</f>
        <v>0</v>
      </c>
      <c r="R30" s="63">
        <f>SUM(T5E:T5S!S31)</f>
        <v>0</v>
      </c>
      <c r="S30" s="63">
        <f>SUM(T5E:T5S!T31)</f>
        <v>0</v>
      </c>
      <c r="T30" s="63">
        <f>SUM(T5E:T5S!U31)</f>
        <v>0</v>
      </c>
      <c r="U30" s="63">
        <f>SUM(T5E:T5S!V31)</f>
        <v>0</v>
      </c>
      <c r="V30" s="63">
        <f>SUM(T5E:T5S!W31)</f>
        <v>0</v>
      </c>
      <c r="W30" s="63">
        <f>SUM(T5E:T5S!X31)</f>
        <v>0</v>
      </c>
      <c r="X30" s="63">
        <f>SUM(T5E:T5S!Y31)</f>
        <v>0</v>
      </c>
      <c r="Y30" s="63">
        <f>SUM(T5E:T5S!Z31)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SUM(T5E:T5S!D32)</f>
        <v>0</v>
      </c>
      <c r="D31" s="63">
        <f>SUM(T5E:T5S!E32)</f>
        <v>0</v>
      </c>
      <c r="E31" s="63">
        <f>SUM(T5E:T5S!F32)</f>
        <v>0</v>
      </c>
      <c r="F31" s="63">
        <f>SUM(T5E:T5S!G32)</f>
        <v>0</v>
      </c>
      <c r="G31" s="63">
        <f>SUM(T5E:T5S!H32)</f>
        <v>0</v>
      </c>
      <c r="H31" s="63">
        <f>SUM(T5E:T5S!I32)</f>
        <v>0</v>
      </c>
      <c r="I31" s="63">
        <f>SUM(T5E:T5S!J32)</f>
        <v>0</v>
      </c>
      <c r="J31" s="63">
        <f>SUM(T5E:T5S!K32)</f>
        <v>0</v>
      </c>
      <c r="K31" s="63">
        <f>SUM(T5E:T5S!L32)</f>
        <v>0</v>
      </c>
      <c r="L31" s="63">
        <f>SUM(T5E:T5S!M32)</f>
        <v>0</v>
      </c>
      <c r="M31" s="63">
        <f>SUM(T5E:T5S!N32)</f>
        <v>0</v>
      </c>
      <c r="N31" s="63">
        <f>SUM(T5E:T5S!O32)</f>
        <v>0</v>
      </c>
      <c r="O31" s="63">
        <f>SUM(T5E:T5S!P32)</f>
        <v>0</v>
      </c>
      <c r="P31" s="63">
        <f>SUM(T5E:T5S!Q32)</f>
        <v>0</v>
      </c>
      <c r="Q31" s="63">
        <f>SUM(T5E:T5S!R32)</f>
        <v>0</v>
      </c>
      <c r="R31" s="63">
        <f>SUM(T5E:T5S!S32)</f>
        <v>0</v>
      </c>
      <c r="S31" s="63">
        <f>SUM(T5E:T5S!T32)</f>
        <v>0</v>
      </c>
      <c r="T31" s="63">
        <f>SUM(T5E:T5S!U32)</f>
        <v>0</v>
      </c>
      <c r="U31" s="63">
        <f>SUM(T5E:T5S!V32)</f>
        <v>0</v>
      </c>
      <c r="V31" s="63">
        <f>SUM(T5E:T5S!W32)</f>
        <v>0</v>
      </c>
      <c r="W31" s="63">
        <f>SUM(T5E:T5S!X32)</f>
        <v>0</v>
      </c>
      <c r="X31" s="63">
        <f>SUM(T5E:T5S!Y32)</f>
        <v>0</v>
      </c>
      <c r="Y31" s="63">
        <f>SUM(T5E:T5S!Z32)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SUM(T5E:T5S!D33)</f>
        <v>0</v>
      </c>
      <c r="D32" s="63">
        <f>SUM(T5E:T5S!E33)</f>
        <v>0</v>
      </c>
      <c r="E32" s="63">
        <f>SUM(T5E:T5S!F33)</f>
        <v>0</v>
      </c>
      <c r="F32" s="63">
        <f>SUM(T5E:T5S!G33)</f>
        <v>0</v>
      </c>
      <c r="G32" s="63">
        <f>SUM(T5E:T5S!H33)</f>
        <v>0</v>
      </c>
      <c r="H32" s="63">
        <f>SUM(T5E:T5S!I33)</f>
        <v>0</v>
      </c>
      <c r="I32" s="63">
        <f>SUM(T5E:T5S!J33)</f>
        <v>0</v>
      </c>
      <c r="J32" s="63">
        <f>SUM(T5E:T5S!K33)</f>
        <v>0</v>
      </c>
      <c r="K32" s="63">
        <f>SUM(T5E:T5S!L33)</f>
        <v>0</v>
      </c>
      <c r="L32" s="63">
        <f>SUM(T5E:T5S!M33)</f>
        <v>0</v>
      </c>
      <c r="M32" s="63">
        <f>SUM(T5E:T5S!N33)</f>
        <v>0</v>
      </c>
      <c r="N32" s="63">
        <f>SUM(T5E:T5S!O33)</f>
        <v>0</v>
      </c>
      <c r="O32" s="63">
        <f>SUM(T5E:T5S!P33)</f>
        <v>0</v>
      </c>
      <c r="P32" s="63">
        <f>SUM(T5E:T5S!Q33)</f>
        <v>0</v>
      </c>
      <c r="Q32" s="63">
        <f>SUM(T5E:T5S!R33)</f>
        <v>0</v>
      </c>
      <c r="R32" s="63">
        <f>SUM(T5E:T5S!S33)</f>
        <v>0</v>
      </c>
      <c r="S32" s="63">
        <f>SUM(T5E:T5S!T33)</f>
        <v>0</v>
      </c>
      <c r="T32" s="63">
        <f>SUM(T5E:T5S!U33)</f>
        <v>0</v>
      </c>
      <c r="U32" s="63">
        <f>SUM(T5E:T5S!V33)</f>
        <v>0</v>
      </c>
      <c r="V32" s="63">
        <f>SUM(T5E:T5S!W33)</f>
        <v>0</v>
      </c>
      <c r="W32" s="63">
        <f>SUM(T5E:T5S!X33)</f>
        <v>0</v>
      </c>
      <c r="X32" s="63">
        <f>SUM(T5E:T5S!Y33)</f>
        <v>0</v>
      </c>
      <c r="Y32" s="63">
        <f>SUM(T5E:T5S!Z33)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SUM(T5E:T5S!D34)</f>
        <v>0</v>
      </c>
      <c r="D33" s="63">
        <f>SUM(T5E:T5S!E34)</f>
        <v>0</v>
      </c>
      <c r="E33" s="63">
        <f>SUM(T5E:T5S!F34)</f>
        <v>0</v>
      </c>
      <c r="F33" s="63">
        <f>SUM(T5E:T5S!G34)</f>
        <v>0</v>
      </c>
      <c r="G33" s="63">
        <f>SUM(T5E:T5S!H34)</f>
        <v>0</v>
      </c>
      <c r="H33" s="63">
        <f>SUM(T5E:T5S!I34)</f>
        <v>0</v>
      </c>
      <c r="I33" s="63">
        <f>SUM(T5E:T5S!J34)</f>
        <v>0</v>
      </c>
      <c r="J33" s="63">
        <f>SUM(T5E:T5S!K34)</f>
        <v>0</v>
      </c>
      <c r="K33" s="63">
        <f>SUM(T5E:T5S!L34)</f>
        <v>0</v>
      </c>
      <c r="L33" s="63">
        <f>SUM(T5E:T5S!M34)</f>
        <v>0</v>
      </c>
      <c r="M33" s="63">
        <f>SUM(T5E:T5S!N34)</f>
        <v>0</v>
      </c>
      <c r="N33" s="63">
        <f>SUM(T5E:T5S!O34)</f>
        <v>0</v>
      </c>
      <c r="O33" s="63">
        <f>SUM(T5E:T5S!P34)</f>
        <v>0</v>
      </c>
      <c r="P33" s="63">
        <f>SUM(T5E:T5S!Q34)</f>
        <v>0</v>
      </c>
      <c r="Q33" s="63">
        <f>SUM(T5E:T5S!R34)</f>
        <v>0</v>
      </c>
      <c r="R33" s="63">
        <f>SUM(T5E:T5S!S34)</f>
        <v>0</v>
      </c>
      <c r="S33" s="63">
        <f>SUM(T5E:T5S!T34)</f>
        <v>0</v>
      </c>
      <c r="T33" s="63">
        <f>SUM(T5E:T5S!U34)</f>
        <v>0</v>
      </c>
      <c r="U33" s="63">
        <f>SUM(T5E:T5S!V34)</f>
        <v>0</v>
      </c>
      <c r="V33" s="63">
        <f>SUM(T5E:T5S!W34)</f>
        <v>0</v>
      </c>
      <c r="W33" s="63">
        <f>SUM(T5E:T5S!X34)</f>
        <v>0</v>
      </c>
      <c r="X33" s="63">
        <f>SUM(T5E:T5S!Y34)</f>
        <v>0</v>
      </c>
      <c r="Y33" s="63">
        <f>SUM(T5E:T5S!Z34)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SUM(T5E:T5S!D35)</f>
        <v>0</v>
      </c>
      <c r="D34" s="63">
        <f>SUM(T5E:T5S!E35)</f>
        <v>0</v>
      </c>
      <c r="E34" s="63">
        <f>SUM(T5E:T5S!F35)</f>
        <v>0</v>
      </c>
      <c r="F34" s="63">
        <f>SUM(T5E:T5S!G35)</f>
        <v>0</v>
      </c>
      <c r="G34" s="63">
        <f>SUM(T5E:T5S!H35)</f>
        <v>0</v>
      </c>
      <c r="H34" s="63">
        <f>SUM(T5E:T5S!I35)</f>
        <v>0</v>
      </c>
      <c r="I34" s="63">
        <f>SUM(T5E:T5S!J35)</f>
        <v>0</v>
      </c>
      <c r="J34" s="63">
        <f>SUM(T5E:T5S!K35)</f>
        <v>0</v>
      </c>
      <c r="K34" s="63">
        <f>SUM(T5E:T5S!L35)</f>
        <v>0</v>
      </c>
      <c r="L34" s="63">
        <f>SUM(T5E:T5S!M35)</f>
        <v>0</v>
      </c>
      <c r="M34" s="63">
        <f>SUM(T5E:T5S!N35)</f>
        <v>0</v>
      </c>
      <c r="N34" s="63">
        <f>SUM(T5E:T5S!O35)</f>
        <v>0</v>
      </c>
      <c r="O34" s="63">
        <f>SUM(T5E:T5S!P35)</f>
        <v>0</v>
      </c>
      <c r="P34" s="63">
        <f>SUM(T5E:T5S!Q35)</f>
        <v>0</v>
      </c>
      <c r="Q34" s="63">
        <f>SUM(T5E:T5S!R35)</f>
        <v>0</v>
      </c>
      <c r="R34" s="63">
        <f>SUM(T5E:T5S!S35)</f>
        <v>0</v>
      </c>
      <c r="S34" s="63">
        <f>SUM(T5E:T5S!T35)</f>
        <v>0</v>
      </c>
      <c r="T34" s="63">
        <f>SUM(T5E:T5S!U35)</f>
        <v>0</v>
      </c>
      <c r="U34" s="63">
        <f>SUM(T5E:T5S!V35)</f>
        <v>0</v>
      </c>
      <c r="V34" s="63">
        <f>SUM(T5E:T5S!W35)</f>
        <v>0</v>
      </c>
      <c r="W34" s="63">
        <f>SUM(T5E:T5S!X35)</f>
        <v>0</v>
      </c>
      <c r="X34" s="63">
        <f>SUM(T5E:T5S!Y35)</f>
        <v>0</v>
      </c>
      <c r="Y34" s="63">
        <f>SUM(T5E:T5S!Z35)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SUM(T5E:T5S!D36)</f>
        <v>0</v>
      </c>
      <c r="D35" s="63">
        <f>SUM(T5E:T5S!E36)</f>
        <v>0</v>
      </c>
      <c r="E35" s="63">
        <f>SUM(T5E:T5S!F36)</f>
        <v>0</v>
      </c>
      <c r="F35" s="63">
        <f>SUM(T5E:T5S!G36)</f>
        <v>0</v>
      </c>
      <c r="G35" s="63">
        <f>SUM(T5E:T5S!H36)</f>
        <v>0</v>
      </c>
      <c r="H35" s="63">
        <f>SUM(T5E:T5S!I36)</f>
        <v>0</v>
      </c>
      <c r="I35" s="63">
        <f>SUM(T5E:T5S!J36)</f>
        <v>0</v>
      </c>
      <c r="J35" s="63">
        <f>SUM(T5E:T5S!K36)</f>
        <v>0</v>
      </c>
      <c r="K35" s="63">
        <f>SUM(T5E:T5S!L36)</f>
        <v>0</v>
      </c>
      <c r="L35" s="63">
        <f>SUM(T5E:T5S!M36)</f>
        <v>0</v>
      </c>
      <c r="M35" s="63">
        <f>SUM(T5E:T5S!N36)</f>
        <v>0</v>
      </c>
      <c r="N35" s="63">
        <f>SUM(T5E:T5S!O36)</f>
        <v>0</v>
      </c>
      <c r="O35" s="63">
        <f>SUM(T5E:T5S!P36)</f>
        <v>0</v>
      </c>
      <c r="P35" s="63">
        <f>SUM(T5E:T5S!Q36)</f>
        <v>0</v>
      </c>
      <c r="Q35" s="63">
        <f>SUM(T5E:T5S!R36)</f>
        <v>0</v>
      </c>
      <c r="R35" s="63">
        <f>SUM(T5E:T5S!S36)</f>
        <v>0</v>
      </c>
      <c r="S35" s="63">
        <f>SUM(T5E:T5S!T36)</f>
        <v>0</v>
      </c>
      <c r="T35" s="63">
        <f>SUM(T5E:T5S!U36)</f>
        <v>0</v>
      </c>
      <c r="U35" s="63">
        <f>SUM(T5E:T5S!V36)</f>
        <v>0</v>
      </c>
      <c r="V35" s="63">
        <f>SUM(T5E:T5S!W36)</f>
        <v>0</v>
      </c>
      <c r="W35" s="63">
        <f>SUM(T5E:T5S!X36)</f>
        <v>0</v>
      </c>
      <c r="X35" s="63">
        <f>SUM(T5E:T5S!Y36)</f>
        <v>0</v>
      </c>
      <c r="Y35" s="63">
        <f>SUM(T5E:T5S!Z36)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SUM(T5E:T5S!D37)</f>
        <v>0</v>
      </c>
      <c r="D36" s="63">
        <f>SUM(T5E:T5S!E37)</f>
        <v>0</v>
      </c>
      <c r="E36" s="63">
        <f>SUM(T5E:T5S!F37)</f>
        <v>0</v>
      </c>
      <c r="F36" s="63">
        <f>SUM(T5E:T5S!G37)</f>
        <v>0</v>
      </c>
      <c r="G36" s="63">
        <f>SUM(T5E:T5S!H37)</f>
        <v>0</v>
      </c>
      <c r="H36" s="63">
        <f>SUM(T5E:T5S!I37)</f>
        <v>0</v>
      </c>
      <c r="I36" s="63">
        <f>SUM(T5E:T5S!J37)</f>
        <v>0</v>
      </c>
      <c r="J36" s="63">
        <f>SUM(T5E:T5S!K37)</f>
        <v>0</v>
      </c>
      <c r="K36" s="63">
        <f>SUM(T5E:T5S!L37)</f>
        <v>0</v>
      </c>
      <c r="L36" s="63">
        <f>SUM(T5E:T5S!M37)</f>
        <v>0</v>
      </c>
      <c r="M36" s="63">
        <f>SUM(T5E:T5S!N37)</f>
        <v>0</v>
      </c>
      <c r="N36" s="63">
        <f>SUM(T5E:T5S!O37)</f>
        <v>0</v>
      </c>
      <c r="O36" s="63">
        <f>SUM(T5E:T5S!P37)</f>
        <v>0</v>
      </c>
      <c r="P36" s="63">
        <f>SUM(T5E:T5S!Q37)</f>
        <v>0</v>
      </c>
      <c r="Q36" s="63">
        <f>SUM(T5E:T5S!R37)</f>
        <v>0</v>
      </c>
      <c r="R36" s="63">
        <f>SUM(T5E:T5S!S37)</f>
        <v>0</v>
      </c>
      <c r="S36" s="63">
        <f>SUM(T5E:T5S!T37)</f>
        <v>0</v>
      </c>
      <c r="T36" s="63">
        <f>SUM(T5E:T5S!U37)</f>
        <v>0</v>
      </c>
      <c r="U36" s="63">
        <f>SUM(T5E:T5S!V37)</f>
        <v>0</v>
      </c>
      <c r="V36" s="63">
        <f>SUM(T5E:T5S!W37)</f>
        <v>0</v>
      </c>
      <c r="W36" s="63">
        <f>SUM(T5E:T5S!X37)</f>
        <v>0</v>
      </c>
      <c r="X36" s="63">
        <f>SUM(T5E:T5S!Y37)</f>
        <v>0</v>
      </c>
      <c r="Y36" s="63">
        <f>SUM(T5E:T5S!Z37)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SUM(T5E:T5S!D38)</f>
        <v>0</v>
      </c>
      <c r="D37" s="63">
        <f>SUM(T5E:T5S!E38)</f>
        <v>0</v>
      </c>
      <c r="E37" s="63">
        <f>SUM(T5E:T5S!F38)</f>
        <v>0</v>
      </c>
      <c r="F37" s="63">
        <f>SUM(T5E:T5S!G38)</f>
        <v>0</v>
      </c>
      <c r="G37" s="63">
        <f>SUM(T5E:T5S!H38)</f>
        <v>0</v>
      </c>
      <c r="H37" s="63">
        <f>SUM(T5E:T5S!I38)</f>
        <v>0</v>
      </c>
      <c r="I37" s="63">
        <f>SUM(T5E:T5S!J38)</f>
        <v>0</v>
      </c>
      <c r="J37" s="63">
        <f>SUM(T5E:T5S!K38)</f>
        <v>0</v>
      </c>
      <c r="K37" s="63">
        <f>SUM(T5E:T5S!L38)</f>
        <v>0</v>
      </c>
      <c r="L37" s="63">
        <f>SUM(T5E:T5S!M38)</f>
        <v>0</v>
      </c>
      <c r="M37" s="63">
        <f>SUM(T5E:T5S!N38)</f>
        <v>0</v>
      </c>
      <c r="N37" s="63">
        <f>SUM(T5E:T5S!O38)</f>
        <v>0</v>
      </c>
      <c r="O37" s="63">
        <f>SUM(T5E:T5S!P38)</f>
        <v>0</v>
      </c>
      <c r="P37" s="63">
        <f>SUM(T5E:T5S!Q38)</f>
        <v>0</v>
      </c>
      <c r="Q37" s="63">
        <f>SUM(T5E:T5S!R38)</f>
        <v>0</v>
      </c>
      <c r="R37" s="63">
        <f>SUM(T5E:T5S!S38)</f>
        <v>0</v>
      </c>
      <c r="S37" s="63">
        <f>SUM(T5E:T5S!T38)</f>
        <v>0</v>
      </c>
      <c r="T37" s="63">
        <f>SUM(T5E:T5S!U38)</f>
        <v>0</v>
      </c>
      <c r="U37" s="63">
        <f>SUM(T5E:T5S!V38)</f>
        <v>0</v>
      </c>
      <c r="V37" s="63">
        <f>SUM(T5E:T5S!W38)</f>
        <v>0</v>
      </c>
      <c r="W37" s="63">
        <f>SUM(T5E:T5S!X38)</f>
        <v>0</v>
      </c>
      <c r="X37" s="63">
        <f>SUM(T5E:T5S!Y38)</f>
        <v>0</v>
      </c>
      <c r="Y37" s="63">
        <f>SUM(T5E:T5S!Z38)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SUM(T5E:T5S!D39)</f>
        <v>0</v>
      </c>
      <c r="D38" s="63">
        <f>SUM(T5E:T5S!E39)</f>
        <v>0</v>
      </c>
      <c r="E38" s="63">
        <f>SUM(T5E:T5S!F39)</f>
        <v>0</v>
      </c>
      <c r="F38" s="63">
        <f>SUM(T5E:T5S!G39)</f>
        <v>0</v>
      </c>
      <c r="G38" s="63">
        <f>SUM(T5E:T5S!H39)</f>
        <v>0</v>
      </c>
      <c r="H38" s="63">
        <f>SUM(T5E:T5S!I39)</f>
        <v>0</v>
      </c>
      <c r="I38" s="63">
        <f>SUM(T5E:T5S!J39)</f>
        <v>0</v>
      </c>
      <c r="J38" s="63">
        <f>SUM(T5E:T5S!K39)</f>
        <v>0</v>
      </c>
      <c r="K38" s="63">
        <f>SUM(T5E:T5S!L39)</f>
        <v>0</v>
      </c>
      <c r="L38" s="63">
        <f>SUM(T5E:T5S!M39)</f>
        <v>0</v>
      </c>
      <c r="M38" s="63">
        <f>SUM(T5E:T5S!N39)</f>
        <v>0</v>
      </c>
      <c r="N38" s="63">
        <f>SUM(T5E:T5S!O39)</f>
        <v>0</v>
      </c>
      <c r="O38" s="63">
        <f>SUM(T5E:T5S!P39)</f>
        <v>0</v>
      </c>
      <c r="P38" s="63">
        <f>SUM(T5E:T5S!Q39)</f>
        <v>0</v>
      </c>
      <c r="Q38" s="63">
        <f>SUM(T5E:T5S!R39)</f>
        <v>0</v>
      </c>
      <c r="R38" s="63">
        <f>SUM(T5E:T5S!S39)</f>
        <v>0</v>
      </c>
      <c r="S38" s="63">
        <f>SUM(T5E:T5S!T39)</f>
        <v>0</v>
      </c>
      <c r="T38" s="63">
        <f>SUM(T5E:T5S!U39)</f>
        <v>0</v>
      </c>
      <c r="U38" s="63">
        <f>SUM(T5E:T5S!V39)</f>
        <v>0</v>
      </c>
      <c r="V38" s="63">
        <f>SUM(T5E:T5S!W39)</f>
        <v>0</v>
      </c>
      <c r="W38" s="63">
        <f>SUM(T5E:T5S!X39)</f>
        <v>0</v>
      </c>
      <c r="X38" s="63">
        <f>SUM(T5E:T5S!Y39)</f>
        <v>0</v>
      </c>
      <c r="Y38" s="63">
        <f>SUM(T5E:T5S!Z39)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SUM(T5E:T5S!D40)</f>
        <v>0</v>
      </c>
      <c r="D39" s="63">
        <f>SUM(T5E:T5S!E40)</f>
        <v>0</v>
      </c>
      <c r="E39" s="63">
        <f>SUM(T5E:T5S!F40)</f>
        <v>0</v>
      </c>
      <c r="F39" s="63">
        <f>SUM(T5E:T5S!G40)</f>
        <v>0</v>
      </c>
      <c r="G39" s="63">
        <f>SUM(T5E:T5S!H40)</f>
        <v>0</v>
      </c>
      <c r="H39" s="63">
        <f>SUM(T5E:T5S!I40)</f>
        <v>0</v>
      </c>
      <c r="I39" s="63">
        <f>SUM(T5E:T5S!J40)</f>
        <v>0</v>
      </c>
      <c r="J39" s="63">
        <f>SUM(T5E:T5S!K40)</f>
        <v>0</v>
      </c>
      <c r="K39" s="63">
        <f>SUM(T5E:T5S!L40)</f>
        <v>0</v>
      </c>
      <c r="L39" s="63">
        <f>SUM(T5E:T5S!M40)</f>
        <v>0</v>
      </c>
      <c r="M39" s="63">
        <f>SUM(T5E:T5S!N40)</f>
        <v>0</v>
      </c>
      <c r="N39" s="63">
        <f>SUM(T5E:T5S!O40)</f>
        <v>0</v>
      </c>
      <c r="O39" s="63">
        <f>SUM(T5E:T5S!P40)</f>
        <v>0</v>
      </c>
      <c r="P39" s="63">
        <f>SUM(T5E:T5S!Q40)</f>
        <v>0</v>
      </c>
      <c r="Q39" s="63">
        <f>SUM(T5E:T5S!R40)</f>
        <v>0</v>
      </c>
      <c r="R39" s="63">
        <f>SUM(T5E:T5S!S40)</f>
        <v>0</v>
      </c>
      <c r="S39" s="63">
        <f>SUM(T5E:T5S!T40)</f>
        <v>0</v>
      </c>
      <c r="T39" s="63">
        <f>SUM(T5E:T5S!U40)</f>
        <v>0</v>
      </c>
      <c r="U39" s="63">
        <f>SUM(T5E:T5S!V40)</f>
        <v>0</v>
      </c>
      <c r="V39" s="63">
        <f>SUM(T5E:T5S!W40)</f>
        <v>0</v>
      </c>
      <c r="W39" s="63">
        <f>SUM(T5E:T5S!X40)</f>
        <v>0</v>
      </c>
      <c r="X39" s="63">
        <f>SUM(T5E:T5S!Y40)</f>
        <v>0</v>
      </c>
      <c r="Y39" s="63">
        <f>SUM(T5E:T5S!Z40)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SUM(T5E:T5S!D41)</f>
        <v>0</v>
      </c>
      <c r="D40" s="63">
        <f>SUM(T5E:T5S!E41)</f>
        <v>0</v>
      </c>
      <c r="E40" s="63">
        <f>SUM(T5E:T5S!F41)</f>
        <v>0</v>
      </c>
      <c r="F40" s="63">
        <f>SUM(T5E:T5S!G41)</f>
        <v>0</v>
      </c>
      <c r="G40" s="63">
        <f>SUM(T5E:T5S!H41)</f>
        <v>0</v>
      </c>
      <c r="H40" s="63">
        <f>SUM(T5E:T5S!I41)</f>
        <v>0</v>
      </c>
      <c r="I40" s="63">
        <f>SUM(T5E:T5S!J41)</f>
        <v>0</v>
      </c>
      <c r="J40" s="63">
        <f>SUM(T5E:T5S!K41)</f>
        <v>0</v>
      </c>
      <c r="K40" s="63">
        <f>SUM(T5E:T5S!L41)</f>
        <v>0</v>
      </c>
      <c r="L40" s="63">
        <f>SUM(T5E:T5S!M41)</f>
        <v>0</v>
      </c>
      <c r="M40" s="63">
        <f>SUM(T5E:T5S!N41)</f>
        <v>0</v>
      </c>
      <c r="N40" s="63">
        <f>SUM(T5E:T5S!O41)</f>
        <v>0</v>
      </c>
      <c r="O40" s="63">
        <f>SUM(T5E:T5S!P41)</f>
        <v>0</v>
      </c>
      <c r="P40" s="63">
        <f>SUM(T5E:T5S!Q41)</f>
        <v>0</v>
      </c>
      <c r="Q40" s="63">
        <f>SUM(T5E:T5S!R41)</f>
        <v>0</v>
      </c>
      <c r="R40" s="63">
        <f>SUM(T5E:T5S!S41)</f>
        <v>0</v>
      </c>
      <c r="S40" s="63">
        <f>SUM(T5E:T5S!T41)</f>
        <v>0</v>
      </c>
      <c r="T40" s="63">
        <f>SUM(T5E:T5S!U41)</f>
        <v>0</v>
      </c>
      <c r="U40" s="63">
        <f>SUM(T5E:T5S!V41)</f>
        <v>0</v>
      </c>
      <c r="V40" s="63">
        <f>SUM(T5E:T5S!W41)</f>
        <v>0</v>
      </c>
      <c r="W40" s="63">
        <f>SUM(T5E:T5S!X41)</f>
        <v>0</v>
      </c>
      <c r="X40" s="63">
        <f>SUM(T5E:T5S!Y41)</f>
        <v>0</v>
      </c>
      <c r="Y40" s="63">
        <f>SUM(T5E:T5S!Z41)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SUM(T5E:T5S!D42)</f>
        <v>0</v>
      </c>
      <c r="D41" s="63">
        <f>SUM(T5E:T5S!E42)</f>
        <v>0</v>
      </c>
      <c r="E41" s="63">
        <f>SUM(T5E:T5S!F42)</f>
        <v>0</v>
      </c>
      <c r="F41" s="63">
        <f>SUM(T5E:T5S!G42)</f>
        <v>0</v>
      </c>
      <c r="G41" s="63">
        <f>SUM(T5E:T5S!H42)</f>
        <v>0</v>
      </c>
      <c r="H41" s="63">
        <f>SUM(T5E:T5S!I42)</f>
        <v>0</v>
      </c>
      <c r="I41" s="63">
        <f>SUM(T5E:T5S!J42)</f>
        <v>0</v>
      </c>
      <c r="J41" s="63">
        <f>SUM(T5E:T5S!K42)</f>
        <v>0</v>
      </c>
      <c r="K41" s="63">
        <f>SUM(T5E:T5S!L42)</f>
        <v>0</v>
      </c>
      <c r="L41" s="63">
        <f>SUM(T5E:T5S!M42)</f>
        <v>0</v>
      </c>
      <c r="M41" s="63">
        <f>SUM(T5E:T5S!N42)</f>
        <v>0</v>
      </c>
      <c r="N41" s="63">
        <f>SUM(T5E:T5S!O42)</f>
        <v>0</v>
      </c>
      <c r="O41" s="63">
        <f>SUM(T5E:T5S!P42)</f>
        <v>0</v>
      </c>
      <c r="P41" s="63">
        <f>SUM(T5E:T5S!Q42)</f>
        <v>0</v>
      </c>
      <c r="Q41" s="63">
        <f>SUM(T5E:T5S!R42)</f>
        <v>0</v>
      </c>
      <c r="R41" s="63">
        <f>SUM(T5E:T5S!S42)</f>
        <v>0</v>
      </c>
      <c r="S41" s="63">
        <f>SUM(T5E:T5S!T42)</f>
        <v>0</v>
      </c>
      <c r="T41" s="63">
        <f>SUM(T5E:T5S!U42)</f>
        <v>0</v>
      </c>
      <c r="U41" s="63">
        <f>SUM(T5E:T5S!V42)</f>
        <v>0</v>
      </c>
      <c r="V41" s="63">
        <f>SUM(T5E:T5S!W42)</f>
        <v>0</v>
      </c>
      <c r="W41" s="63">
        <f>SUM(T5E:T5S!X42)</f>
        <v>0</v>
      </c>
      <c r="X41" s="63">
        <f>SUM(T5E:T5S!Y42)</f>
        <v>0</v>
      </c>
      <c r="Y41" s="63">
        <f>SUM(T5E:T5S!Z42)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SUM(T5E:T5S!D43)</f>
        <v>0</v>
      </c>
      <c r="D42" s="63">
        <f>SUM(T5E:T5S!E43)</f>
        <v>0</v>
      </c>
      <c r="E42" s="63">
        <f>SUM(T5E:T5S!F43)</f>
        <v>0</v>
      </c>
      <c r="F42" s="63">
        <f>SUM(T5E:T5S!G43)</f>
        <v>0</v>
      </c>
      <c r="G42" s="63">
        <f>SUM(T5E:T5S!H43)</f>
        <v>0</v>
      </c>
      <c r="H42" s="63">
        <f>SUM(T5E:T5S!I43)</f>
        <v>0</v>
      </c>
      <c r="I42" s="63">
        <f>SUM(T5E:T5S!J43)</f>
        <v>0</v>
      </c>
      <c r="J42" s="63">
        <f>SUM(T5E:T5S!K43)</f>
        <v>0</v>
      </c>
      <c r="K42" s="63">
        <f>SUM(T5E:T5S!L43)</f>
        <v>0</v>
      </c>
      <c r="L42" s="63">
        <f>SUM(T5E:T5S!M43)</f>
        <v>0</v>
      </c>
      <c r="M42" s="63">
        <f>SUM(T5E:T5S!N43)</f>
        <v>0</v>
      </c>
      <c r="N42" s="63">
        <f>SUM(T5E:T5S!O43)</f>
        <v>0</v>
      </c>
      <c r="O42" s="63">
        <f>SUM(T5E:T5S!P43)</f>
        <v>0</v>
      </c>
      <c r="P42" s="63">
        <f>SUM(T5E:T5S!Q43)</f>
        <v>0</v>
      </c>
      <c r="Q42" s="63">
        <f>SUM(T5E:T5S!R43)</f>
        <v>0</v>
      </c>
      <c r="R42" s="63">
        <f>SUM(T5E:T5S!S43)</f>
        <v>0</v>
      </c>
      <c r="S42" s="63">
        <f>SUM(T5E:T5S!T43)</f>
        <v>0</v>
      </c>
      <c r="T42" s="63">
        <f>SUM(T5E:T5S!U43)</f>
        <v>0</v>
      </c>
      <c r="U42" s="63">
        <f>SUM(T5E:T5S!V43)</f>
        <v>0</v>
      </c>
      <c r="V42" s="63">
        <f>SUM(T5E:T5S!W43)</f>
        <v>0</v>
      </c>
      <c r="W42" s="63">
        <f>SUM(T5E:T5S!X43)</f>
        <v>0</v>
      </c>
      <c r="X42" s="63">
        <f>SUM(T5E:T5S!Y43)</f>
        <v>0</v>
      </c>
      <c r="Y42" s="63">
        <f>SUM(T5E:T5S!Z43)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SUM(T5E:T5S!D44)</f>
        <v>0</v>
      </c>
      <c r="D43" s="63">
        <f>SUM(T5E:T5S!E44)</f>
        <v>0</v>
      </c>
      <c r="E43" s="63">
        <f>SUM(T5E:T5S!F44)</f>
        <v>0</v>
      </c>
      <c r="F43" s="63">
        <f>SUM(T5E:T5S!G44)</f>
        <v>0</v>
      </c>
      <c r="G43" s="63">
        <f>SUM(T5E:T5S!H44)</f>
        <v>0</v>
      </c>
      <c r="H43" s="63">
        <f>SUM(T5E:T5S!I44)</f>
        <v>0</v>
      </c>
      <c r="I43" s="63">
        <f>SUM(T5E:T5S!J44)</f>
        <v>0</v>
      </c>
      <c r="J43" s="63">
        <f>SUM(T5E:T5S!K44)</f>
        <v>0</v>
      </c>
      <c r="K43" s="63">
        <f>SUM(T5E:T5S!L44)</f>
        <v>0</v>
      </c>
      <c r="L43" s="63">
        <f>SUM(T5E:T5S!M44)</f>
        <v>0</v>
      </c>
      <c r="M43" s="63">
        <f>SUM(T5E:T5S!N44)</f>
        <v>0</v>
      </c>
      <c r="N43" s="63">
        <f>SUM(T5E:T5S!O44)</f>
        <v>0</v>
      </c>
      <c r="O43" s="63">
        <f>SUM(T5E:T5S!P44)</f>
        <v>0</v>
      </c>
      <c r="P43" s="63">
        <f>SUM(T5E:T5S!Q44)</f>
        <v>0</v>
      </c>
      <c r="Q43" s="63">
        <f>SUM(T5E:T5S!R44)</f>
        <v>0</v>
      </c>
      <c r="R43" s="63">
        <f>SUM(T5E:T5S!S44)</f>
        <v>0</v>
      </c>
      <c r="S43" s="63">
        <f>SUM(T5E:T5S!T44)</f>
        <v>0</v>
      </c>
      <c r="T43" s="63">
        <f>SUM(T5E:T5S!U44)</f>
        <v>0</v>
      </c>
      <c r="U43" s="63">
        <f>SUM(T5E:T5S!V44)</f>
        <v>0</v>
      </c>
      <c r="V43" s="63">
        <f>SUM(T5E:T5S!W44)</f>
        <v>0</v>
      </c>
      <c r="W43" s="63">
        <f>SUM(T5E:T5S!X44)</f>
        <v>0</v>
      </c>
      <c r="X43" s="63">
        <f>SUM(T5E:T5S!Y44)</f>
        <v>0</v>
      </c>
      <c r="Y43" s="63">
        <f>SUM(T5E:T5S!Z44)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SUM(T5E:T5S!D45)</f>
        <v>0</v>
      </c>
      <c r="D44" s="63">
        <f>SUM(T5E:T5S!E45)</f>
        <v>0</v>
      </c>
      <c r="E44" s="63">
        <f>SUM(T5E:T5S!F45)</f>
        <v>0</v>
      </c>
      <c r="F44" s="63">
        <f>SUM(T5E:T5S!G45)</f>
        <v>0</v>
      </c>
      <c r="G44" s="63">
        <f>SUM(T5E:T5S!H45)</f>
        <v>0</v>
      </c>
      <c r="H44" s="63">
        <f>SUM(T5E:T5S!I45)</f>
        <v>0</v>
      </c>
      <c r="I44" s="63">
        <f>SUM(T5E:T5S!J45)</f>
        <v>0</v>
      </c>
      <c r="J44" s="63">
        <f>SUM(T5E:T5S!K45)</f>
        <v>0</v>
      </c>
      <c r="K44" s="63">
        <f>SUM(T5E:T5S!L45)</f>
        <v>0</v>
      </c>
      <c r="L44" s="63">
        <f>SUM(T5E:T5S!M45)</f>
        <v>0</v>
      </c>
      <c r="M44" s="63">
        <f>SUM(T5E:T5S!N45)</f>
        <v>0</v>
      </c>
      <c r="N44" s="63">
        <f>SUM(T5E:T5S!O45)</f>
        <v>0</v>
      </c>
      <c r="O44" s="63">
        <f>SUM(T5E:T5S!P45)</f>
        <v>0</v>
      </c>
      <c r="P44" s="63">
        <f>SUM(T5E:T5S!Q45)</f>
        <v>0</v>
      </c>
      <c r="Q44" s="63">
        <f>SUM(T5E:T5S!R45)</f>
        <v>0</v>
      </c>
      <c r="R44" s="63">
        <f>SUM(T5E:T5S!S45)</f>
        <v>0</v>
      </c>
      <c r="S44" s="63">
        <f>SUM(T5E:T5S!T45)</f>
        <v>0</v>
      </c>
      <c r="T44" s="63">
        <f>SUM(T5E:T5S!U45)</f>
        <v>0</v>
      </c>
      <c r="U44" s="63">
        <f>SUM(T5E:T5S!V45)</f>
        <v>0</v>
      </c>
      <c r="V44" s="63">
        <f>SUM(T5E:T5S!W45)</f>
        <v>0</v>
      </c>
      <c r="W44" s="63">
        <f>SUM(T5E:T5S!X45)</f>
        <v>0</v>
      </c>
      <c r="X44" s="63">
        <f>SUM(T5E:T5S!Y45)</f>
        <v>0</v>
      </c>
      <c r="Y44" s="63">
        <f>SUM(T5E:T5S!Z45)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SUM(T5E:T5S!D46)</f>
        <v>0</v>
      </c>
      <c r="D45" s="63">
        <f>SUM(T5E:T5S!E46)</f>
        <v>0</v>
      </c>
      <c r="E45" s="63">
        <f>SUM(T5E:T5S!F46)</f>
        <v>0</v>
      </c>
      <c r="F45" s="63">
        <f>SUM(T5E:T5S!G46)</f>
        <v>0</v>
      </c>
      <c r="G45" s="63">
        <f>SUM(T5E:T5S!H46)</f>
        <v>0</v>
      </c>
      <c r="H45" s="63">
        <f>SUM(T5E:T5S!I46)</f>
        <v>0</v>
      </c>
      <c r="I45" s="63">
        <f>SUM(T5E:T5S!J46)</f>
        <v>0</v>
      </c>
      <c r="J45" s="63">
        <f>SUM(T5E:T5S!K46)</f>
        <v>0</v>
      </c>
      <c r="K45" s="63">
        <f>SUM(T5E:T5S!L46)</f>
        <v>0</v>
      </c>
      <c r="L45" s="63">
        <f>SUM(T5E:T5S!M46)</f>
        <v>0</v>
      </c>
      <c r="M45" s="63">
        <f>SUM(T5E:T5S!N46)</f>
        <v>0</v>
      </c>
      <c r="N45" s="63">
        <f>SUM(T5E:T5S!O46)</f>
        <v>0</v>
      </c>
      <c r="O45" s="63">
        <f>SUM(T5E:T5S!P46)</f>
        <v>0</v>
      </c>
      <c r="P45" s="63">
        <f>SUM(T5E:T5S!Q46)</f>
        <v>0</v>
      </c>
      <c r="Q45" s="63">
        <f>SUM(T5E:T5S!R46)</f>
        <v>0</v>
      </c>
      <c r="R45" s="63">
        <f>SUM(T5E:T5S!S46)</f>
        <v>0</v>
      </c>
      <c r="S45" s="63">
        <f>SUM(T5E:T5S!T46)</f>
        <v>0</v>
      </c>
      <c r="T45" s="63">
        <f>SUM(T5E:T5S!U46)</f>
        <v>0</v>
      </c>
      <c r="U45" s="63">
        <f>SUM(T5E:T5S!V46)</f>
        <v>0</v>
      </c>
      <c r="V45" s="63">
        <f>SUM(T5E:T5S!W46)</f>
        <v>0</v>
      </c>
      <c r="W45" s="63">
        <f>SUM(T5E:T5S!X46)</f>
        <v>0</v>
      </c>
      <c r="X45" s="63">
        <f>SUM(T5E:T5S!Y46)</f>
        <v>0</v>
      </c>
      <c r="Y45" s="63">
        <f>SUM(T5E:T5S!Z46)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X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 t="shared" si="25"/>
        <v>0</v>
      </c>
      <c r="Y46" s="279">
        <f>SUM(Y28:Y45)</f>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c r="AH46" s="281" t="str">
        <f t="shared" si="24"/>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SUM(T5E:T5S!V51)</f>
        <v>0</v>
      </c>
      <c r="L49" s="63">
        <f>SUM(T5E:T5S!W51)</f>
        <v>0</v>
      </c>
      <c r="M49" s="63">
        <f>SUM(T5E:T5S!X51)</f>
        <v>0</v>
      </c>
      <c r="N49" s="63">
        <f>SUM(T5E:T5S!Y51)</f>
        <v>0</v>
      </c>
      <c r="O49" s="63">
        <f>SUM(T5E:T5S!Z51)</f>
        <v>0</v>
      </c>
      <c r="P49" s="63">
        <f>SUM(T5E:T5S!AA51)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SUM(T5E:T5S!V52)</f>
        <v>0</v>
      </c>
      <c r="L50" s="63">
        <f>SUM(T5E:T5S!W52)</f>
        <v>0</v>
      </c>
      <c r="M50" s="63">
        <f>SUM(T5E:T5S!X52)</f>
        <v>0</v>
      </c>
      <c r="N50" s="63">
        <f>SUM(T5E:T5S!Y52)</f>
        <v>0</v>
      </c>
      <c r="O50" s="63">
        <f>SUM(T5E:T5S!Z52)</f>
        <v>0</v>
      </c>
      <c r="P50" s="63">
        <f>SUM(T5E:T5S!AA52)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SUM(T5E:T5S!V53)</f>
        <v>0</v>
      </c>
      <c r="L51" s="63">
        <f>SUM(T5E:T5S!W53)</f>
        <v>0</v>
      </c>
      <c r="M51" s="63">
        <f>SUM(T5E:T5S!X53)</f>
        <v>0</v>
      </c>
      <c r="N51" s="63">
        <f>SUM(T5E:T5S!Y53)</f>
        <v>0</v>
      </c>
      <c r="O51" s="63">
        <f>SUM(T5E:T5S!Z53)</f>
        <v>0</v>
      </c>
      <c r="P51" s="63">
        <f>SUM(T5E:T5S!AA53)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SUM(T5E:T5S!V54)</f>
        <v>0</v>
      </c>
      <c r="L52" s="63">
        <f>SUM(T5E:T5S!W54)</f>
        <v>0</v>
      </c>
      <c r="M52" s="63">
        <f>SUM(T5E:T5S!X54)</f>
        <v>0</v>
      </c>
      <c r="N52" s="63">
        <f>SUM(T5E:T5S!Y54)</f>
        <v>0</v>
      </c>
      <c r="O52" s="63">
        <f>SUM(T5E:T5S!Z54)</f>
        <v>0</v>
      </c>
      <c r="P52" s="63">
        <f>SUM(T5E:T5S!AA54)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SUM(T5E:T5S!V55)</f>
        <v>0</v>
      </c>
      <c r="L53" s="63">
        <f>SUM(T5E:T5S!W55)</f>
        <v>0</v>
      </c>
      <c r="M53" s="63">
        <f>SUM(T5E:T5S!X55)</f>
        <v>0</v>
      </c>
      <c r="N53" s="63">
        <f>SUM(T5E:T5S!Y55)</f>
        <v>0</v>
      </c>
      <c r="O53" s="63">
        <f>SUM(T5E:T5S!Z55)</f>
        <v>0</v>
      </c>
      <c r="P53" s="63">
        <f>SUM(T5E:T5S!AA55)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SUM(T5E:T5S!V56)</f>
        <v>0</v>
      </c>
      <c r="L54" s="63">
        <f>SUM(T5E:T5S!W56)</f>
        <v>0</v>
      </c>
      <c r="M54" s="63">
        <f>SUM(T5E:T5S!X56)</f>
        <v>0</v>
      </c>
      <c r="N54" s="63">
        <f>SUM(T5E:T5S!Y56)</f>
        <v>0</v>
      </c>
      <c r="O54" s="63">
        <f>SUM(T5E:T5S!Z56)</f>
        <v>0</v>
      </c>
      <c r="P54" s="63">
        <f>SUM(T5E:T5S!AA56)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SUM(T5E:T5S!V57)</f>
        <v>0</v>
      </c>
      <c r="L55" s="63">
        <f>SUM(T5E:T5S!W57)</f>
        <v>0</v>
      </c>
      <c r="M55" s="63">
        <f>SUM(T5E:T5S!X57)</f>
        <v>0</v>
      </c>
      <c r="N55" s="63">
        <f>SUM(T5E:T5S!Y57)</f>
        <v>0</v>
      </c>
      <c r="O55" s="63">
        <f>SUM(T5E:T5S!Z57)</f>
        <v>0</v>
      </c>
      <c r="P55" s="63">
        <f>SUM(T5E:T5S!AA57)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SUM(T5E:T5S!V58)</f>
        <v>0</v>
      </c>
      <c r="L56" s="63">
        <f>SUM(T5E:T5S!W58)</f>
        <v>0</v>
      </c>
      <c r="M56" s="63">
        <f>SUM(T5E:T5S!X58)</f>
        <v>0</v>
      </c>
      <c r="N56" s="63">
        <f>SUM(T5E:T5S!Y58)</f>
        <v>0</v>
      </c>
      <c r="O56" s="63">
        <f>SUM(T5E:T5S!Z58)</f>
        <v>0</v>
      </c>
      <c r="P56" s="63">
        <f>SUM(T5E:T5S!AA58)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SUM(T5E:T5S!V59)</f>
        <v>0</v>
      </c>
      <c r="L57" s="63">
        <f>SUM(T5E:T5S!W59)</f>
        <v>0</v>
      </c>
      <c r="M57" s="63">
        <f>SUM(T5E:T5S!X59)</f>
        <v>0</v>
      </c>
      <c r="N57" s="63">
        <f>SUM(T5E:T5S!Y59)</f>
        <v>0</v>
      </c>
      <c r="O57" s="63">
        <f>SUM(T5E:T5S!Z59)</f>
        <v>0</v>
      </c>
      <c r="P57" s="63">
        <f>SUM(T5E:T5S!AA59)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SUM(T5E:T5S!V60)</f>
        <v>0</v>
      </c>
      <c r="L58" s="63">
        <f>SUM(T5E:T5S!W60)</f>
        <v>0</v>
      </c>
      <c r="M58" s="63">
        <f>SUM(T5E:T5S!X60)</f>
        <v>0</v>
      </c>
      <c r="N58" s="63">
        <f>SUM(T5E:T5S!Y60)</f>
        <v>0</v>
      </c>
      <c r="O58" s="63">
        <f>SUM(T5E:T5S!Z60)</f>
        <v>0</v>
      </c>
      <c r="P58" s="63">
        <f>SUM(T5E:T5S!AA60)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SUM(T5E:T5S!V61)</f>
        <v>0</v>
      </c>
      <c r="L59" s="63">
        <f>SUM(T5E:T5S!W61)</f>
        <v>0</v>
      </c>
      <c r="M59" s="63">
        <f>SUM(T5E:T5S!X61)</f>
        <v>0</v>
      </c>
      <c r="N59" s="63">
        <f>SUM(T5E:T5S!Y61)</f>
        <v>0</v>
      </c>
      <c r="O59" s="63">
        <f>SUM(T5E:T5S!Z61)</f>
        <v>0</v>
      </c>
      <c r="P59" s="63">
        <f>SUM(T5E:T5S!AA61)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SUM(T5E:T5S!V62)</f>
        <v>0</v>
      </c>
      <c r="L60" s="63">
        <f>SUM(T5E:T5S!W62)</f>
        <v>0</v>
      </c>
      <c r="M60" s="63">
        <f>SUM(T5E:T5S!X62)</f>
        <v>0</v>
      </c>
      <c r="N60" s="63">
        <f>SUM(T5E:T5S!Y62)</f>
        <v>0</v>
      </c>
      <c r="O60" s="63">
        <f>SUM(T5E:T5S!Z62)</f>
        <v>0</v>
      </c>
      <c r="P60" s="63">
        <f>SUM(T5E:T5S!AA62)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SUM(T5E:T5S!V63)</f>
        <v>0</v>
      </c>
      <c r="L61" s="63">
        <f>SUM(T5E:T5S!W63)</f>
        <v>0</v>
      </c>
      <c r="M61" s="63">
        <f>SUM(T5E:T5S!X63)</f>
        <v>0</v>
      </c>
      <c r="N61" s="63">
        <f>SUM(T5E:T5S!Y63)</f>
        <v>0</v>
      </c>
      <c r="O61" s="63">
        <f>SUM(T5E:T5S!Z63)</f>
        <v>0</v>
      </c>
      <c r="P61" s="63">
        <f>SUM(T5E:T5S!AA63)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SUM(T5E:T5S!V64)</f>
        <v>0</v>
      </c>
      <c r="L62" s="63">
        <f>SUM(T5E:T5S!W64)</f>
        <v>0</v>
      </c>
      <c r="M62" s="63">
        <f>SUM(T5E:T5S!X64)</f>
        <v>0</v>
      </c>
      <c r="N62" s="63">
        <f>SUM(T5E:T5S!Y64)</f>
        <v>0</v>
      </c>
      <c r="O62" s="63">
        <f>SUM(T5E:T5S!Z64)</f>
        <v>0</v>
      </c>
      <c r="P62" s="63">
        <f>SUM(T5E:T5S!AA64)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SUM(T5E:T5S!V65)</f>
        <v>0</v>
      </c>
      <c r="L63" s="63">
        <f>SUM(T5E:T5S!W65)</f>
        <v>0</v>
      </c>
      <c r="M63" s="63">
        <f>SUM(T5E:T5S!X65)</f>
        <v>0</v>
      </c>
      <c r="N63" s="63">
        <f>SUM(T5E:T5S!Y65)</f>
        <v>0</v>
      </c>
      <c r="O63" s="63">
        <f>SUM(T5E:T5S!Z65)</f>
        <v>0</v>
      </c>
      <c r="P63" s="63">
        <f>SUM(T5E:T5S!AA65)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SUM(T5E:T5S!V66)</f>
        <v>0</v>
      </c>
      <c r="L64" s="63">
        <f>SUM(T5E:T5S!W66)</f>
        <v>0</v>
      </c>
      <c r="M64" s="63">
        <f>SUM(T5E:T5S!X66)</f>
        <v>0</v>
      </c>
      <c r="N64" s="63">
        <f>SUM(T5E:T5S!Y66)</f>
        <v>0</v>
      </c>
      <c r="O64" s="63">
        <f>SUM(T5E:T5S!Z66)</f>
        <v>0</v>
      </c>
      <c r="P64" s="63">
        <f>SUM(T5E:T5S!AA66)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SUM(T5E:T5S!V67)</f>
        <v>0</v>
      </c>
      <c r="L65" s="63">
        <f>SUM(T5E:T5S!W67)</f>
        <v>0</v>
      </c>
      <c r="M65" s="63">
        <f>SUM(T5E:T5S!X67)</f>
        <v>0</v>
      </c>
      <c r="N65" s="63">
        <f>SUM(T5E:T5S!Y67)</f>
        <v>0</v>
      </c>
      <c r="O65" s="63">
        <f>SUM(T5E:T5S!Z67)</f>
        <v>0</v>
      </c>
      <c r="P65" s="63">
        <f>SUM(T5E:T5S!AA67)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SUM(T5E:T5S!V68)</f>
        <v>0</v>
      </c>
      <c r="L66" s="63">
        <f>SUM(T5E:T5S!W68)</f>
        <v>0</v>
      </c>
      <c r="M66" s="63">
        <f>SUM(T5E:T5S!X68)</f>
        <v>0</v>
      </c>
      <c r="N66" s="63">
        <f>SUM(T5E:T5S!Y68)</f>
        <v>0</v>
      </c>
      <c r="O66" s="63">
        <f>SUM(T5E:T5S!Z68)</f>
        <v>0</v>
      </c>
      <c r="P66" s="63">
        <f>SUM(T5E:T5S!AA68)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SUM(T6E:T6S!E2)</f>
        <v>0</v>
      </c>
      <c r="G2" s="439">
        <f>SUM(T6E:T6S!F2)</f>
        <v>0</v>
      </c>
      <c r="H2" s="199"/>
      <c r="I2" s="384" t="s">
        <v>111</v>
      </c>
      <c r="J2" s="440">
        <f>SUM(T6E:T6S!W1)</f>
        <v>0</v>
      </c>
      <c r="K2" s="199"/>
      <c r="L2" s="384" t="s">
        <v>111</v>
      </c>
      <c r="M2" s="440">
        <f>SUM(T6E:T6S!T1)</f>
        <v>0</v>
      </c>
      <c r="N2" s="199"/>
      <c r="O2" s="384" t="s">
        <v>111</v>
      </c>
      <c r="P2" s="440">
        <f>SUM(T6E:T6S!M1)</f>
        <v>0</v>
      </c>
      <c r="Q2" s="199"/>
      <c r="R2" s="384" t="s">
        <v>111</v>
      </c>
      <c r="S2" s="440">
        <f>SUM(T6E:T6S!Q1)</f>
        <v>0</v>
      </c>
      <c r="T2" s="199"/>
      <c r="U2" s="384" t="s">
        <v>111</v>
      </c>
      <c r="V2" s="440">
        <f>SUM(T6E:T6S!J1)</f>
        <v>0</v>
      </c>
      <c r="W2" s="199"/>
      <c r="X2" s="384" t="s">
        <v>111</v>
      </c>
      <c r="Y2" s="440">
        <f>SUM(T6E:T6S!Z1)</f>
        <v>0</v>
      </c>
      <c r="Z2" s="298"/>
    </row>
    <row r="3" spans="1:33" ht="14" thickBot="1" x14ac:dyDescent="0.2">
      <c r="A3" s="6"/>
      <c r="B3" s="1061" t="s">
        <v>90</v>
      </c>
      <c r="C3" s="1062"/>
      <c r="D3" s="305">
        <f>L46</f>
        <v>0</v>
      </c>
      <c r="E3" s="162">
        <f>K46</f>
        <v>0</v>
      </c>
      <c r="F3" s="439">
        <f>SUM(T6E:T6S!E3)</f>
        <v>0</v>
      </c>
      <c r="G3" s="439">
        <f>SUM(T6E:T6S!F3)</f>
        <v>0</v>
      </c>
      <c r="H3" s="199"/>
      <c r="I3" s="384" t="s">
        <v>112</v>
      </c>
      <c r="J3" s="440">
        <f>SUM(T6E:T6S!W2)</f>
        <v>0</v>
      </c>
      <c r="K3" s="199"/>
      <c r="L3" s="384" t="s">
        <v>112</v>
      </c>
      <c r="M3" s="440">
        <f>SUM(T6E:T6S!T2)</f>
        <v>0</v>
      </c>
      <c r="N3" s="199"/>
      <c r="O3" s="384" t="s">
        <v>112</v>
      </c>
      <c r="P3" s="440">
        <f>SUM(T6E:T6S!M2)</f>
        <v>0</v>
      </c>
      <c r="Q3" s="199"/>
      <c r="R3" s="384" t="s">
        <v>112</v>
      </c>
      <c r="S3" s="440">
        <f>SUM(T6E:T6S!Q2)</f>
        <v>0</v>
      </c>
      <c r="T3" s="199"/>
      <c r="U3" s="384" t="s">
        <v>112</v>
      </c>
      <c r="V3" s="440">
        <f>SUM(T6E:T6S!J2)</f>
        <v>0</v>
      </c>
      <c r="W3" s="199"/>
      <c r="X3" s="384" t="s">
        <v>112</v>
      </c>
      <c r="Y3" s="440">
        <f>SUM(T6E:T6S!Z2)</f>
        <v>0</v>
      </c>
      <c r="Z3" s="298"/>
      <c r="AA3" s="27" t="s">
        <v>87</v>
      </c>
      <c r="AB3" s="27" t="s">
        <v>86</v>
      </c>
      <c r="AC3" s="27" t="s">
        <v>85</v>
      </c>
      <c r="AD3" s="25" t="s">
        <v>85</v>
      </c>
    </row>
    <row r="4" spans="1:33" x14ac:dyDescent="0.15">
      <c r="A4" s="6"/>
      <c r="B4" s="1063"/>
      <c r="C4" s="1063"/>
      <c r="D4" s="387"/>
      <c r="E4" s="387"/>
      <c r="F4" s="388"/>
      <c r="G4" s="388"/>
      <c r="H4" s="199"/>
      <c r="I4" s="384" t="s">
        <v>189</v>
      </c>
      <c r="J4" s="440">
        <f>SUM(T6E:T6S!W3)</f>
        <v>0</v>
      </c>
      <c r="K4" s="199"/>
      <c r="L4" s="384" t="s">
        <v>189</v>
      </c>
      <c r="M4" s="440">
        <f>SUM(T6E:T6S!T3)</f>
        <v>0</v>
      </c>
      <c r="N4" s="199"/>
      <c r="O4" s="384" t="s">
        <v>189</v>
      </c>
      <c r="P4" s="440">
        <f>SUM(T6E:T6S!M3)</f>
        <v>0</v>
      </c>
      <c r="Q4" s="199"/>
      <c r="R4" s="384" t="s">
        <v>189</v>
      </c>
      <c r="S4" s="440">
        <f>SUM(T6E:T6S!Q3)</f>
        <v>0</v>
      </c>
      <c r="T4" s="199"/>
      <c r="U4" s="384" t="s">
        <v>189</v>
      </c>
      <c r="V4" s="440">
        <f>SUM(T6E:T6S!J3)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SUM(T6E:T6S!D8)</f>
        <v>0</v>
      </c>
      <c r="E7" s="63">
        <f>SUM(T6E:T6S!E8)</f>
        <v>0</v>
      </c>
      <c r="F7" s="63">
        <f>SUM(T6E:T6S!F8)</f>
        <v>0</v>
      </c>
      <c r="G7" s="63">
        <f>SUM(T6E:T6S!G8)</f>
        <v>0</v>
      </c>
      <c r="H7" s="63">
        <f>SUM(T6E:T6S!H8)</f>
        <v>0</v>
      </c>
      <c r="I7" s="63">
        <f>SUM(T6E:T6S!I8)</f>
        <v>0</v>
      </c>
      <c r="J7" s="63">
        <f>SUM(T6E:T6S!J8)</f>
        <v>0</v>
      </c>
      <c r="K7" s="63">
        <f>SUM(T6E:T6S!K8)</f>
        <v>0</v>
      </c>
      <c r="L7" s="63">
        <f>SUM(T6E:T6S!L8)</f>
        <v>0</v>
      </c>
      <c r="M7" s="63">
        <f>SUM(T6E:T6S!M8)</f>
        <v>0</v>
      </c>
      <c r="N7" s="63">
        <f>SUM(T6E:T6S!N8)</f>
        <v>0</v>
      </c>
      <c r="O7" s="63">
        <f>SUM(T6E:T6S!O8)</f>
        <v>0</v>
      </c>
      <c r="P7" s="63">
        <f>SUM(T6E:T6S!P8)</f>
        <v>0</v>
      </c>
      <c r="Q7" s="63">
        <f>SUM(T6E:T6S!Q8)</f>
        <v>0</v>
      </c>
      <c r="R7" s="63">
        <f>SUM(T6E:T6S!R8)</f>
        <v>0</v>
      </c>
      <c r="S7" s="63">
        <f>SUM(T6E:T6S!S8)</f>
        <v>0</v>
      </c>
      <c r="T7" s="63">
        <f>SUM(T6E:T6S!T8)</f>
        <v>0</v>
      </c>
      <c r="U7" s="63">
        <f>SUM(T6E:T6S!U8)</f>
        <v>0</v>
      </c>
      <c r="V7" s="63">
        <f>SUM(T6E:T6S!V8)</f>
        <v>0</v>
      </c>
      <c r="W7" s="63">
        <f>SUM(T6E:T6S!W8)</f>
        <v>0</v>
      </c>
      <c r="X7" s="28">
        <f t="shared" ref="X7:X25" si="0">IF(D7&gt;0,F7/D7,0)</f>
        <v>0</v>
      </c>
      <c r="Y7" s="28">
        <f t="shared" ref="Y7:Y25" si="1">IF(G7&gt;0,H7/G7,0)</f>
        <v>0</v>
      </c>
      <c r="Z7" s="28">
        <f t="shared" ref="Z7:Z25" si="2">IF(D7&gt;0,(F7+J7+K7+K7+L7+L7+L7)/D7,0)</f>
        <v>0</v>
      </c>
      <c r="AA7" s="28">
        <f t="shared" ref="AA7:AA24" si="3">IF(T7&gt;0,U7/T7,0)</f>
        <v>0</v>
      </c>
      <c r="AB7" s="52">
        <f t="shared" ref="AB7:AB25" si="4">IF(D7&gt;0,R7/D7,0)</f>
        <v>0</v>
      </c>
      <c r="AC7" s="52">
        <f t="shared" ref="AC7:AC25" si="5">IF(D7&gt;0,P7/D7,0)</f>
        <v>0</v>
      </c>
      <c r="AD7" s="52" t="str">
        <f t="shared" ref="AD7:AD25" si="6">IF(R7&gt;0,P7/R7,"-")</f>
        <v>-</v>
      </c>
      <c r="AE7" s="63">
        <f>SUM(T6E:T6S!AE8)</f>
        <v>0</v>
      </c>
      <c r="AF7" s="425"/>
    </row>
    <row r="8" spans="1:33" ht="18" customHeight="1" x14ac:dyDescent="0.15">
      <c r="A8" s="136">
        <f>Input!A4</f>
        <v>3</v>
      </c>
      <c r="B8" s="136" t="str">
        <f>Input!B4</f>
        <v>Player 2</v>
      </c>
      <c r="C8" s="73"/>
      <c r="D8" s="63">
        <f>SUM(T6E:T6S!D9)</f>
        <v>0</v>
      </c>
      <c r="E8" s="63">
        <f>SUM(T6E:T6S!E9)</f>
        <v>0</v>
      </c>
      <c r="F8" s="63">
        <f>SUM(T6E:T6S!F9)</f>
        <v>0</v>
      </c>
      <c r="G8" s="63">
        <f>SUM(T6E:T6S!G9)</f>
        <v>0</v>
      </c>
      <c r="H8" s="63">
        <f>SUM(T6E:T6S!H9)</f>
        <v>0</v>
      </c>
      <c r="I8" s="63">
        <f>SUM(T6E:T6S!I9)</f>
        <v>0</v>
      </c>
      <c r="J8" s="63">
        <f>SUM(T6E:T6S!J9)</f>
        <v>0</v>
      </c>
      <c r="K8" s="63">
        <f>SUM(T6E:T6S!K9)</f>
        <v>0</v>
      </c>
      <c r="L8" s="63">
        <f>SUM(T6E:T6S!L9)</f>
        <v>0</v>
      </c>
      <c r="M8" s="63">
        <f>SUM(T6E:T6S!M9)</f>
        <v>0</v>
      </c>
      <c r="N8" s="63">
        <f>SUM(T6E:T6S!N9)</f>
        <v>0</v>
      </c>
      <c r="O8" s="63">
        <f>SUM(T6E:T6S!O9)</f>
        <v>0</v>
      </c>
      <c r="P8" s="63">
        <f>SUM(T6E:T6S!P9)</f>
        <v>0</v>
      </c>
      <c r="Q8" s="63">
        <f>SUM(T6E:T6S!Q9)</f>
        <v>0</v>
      </c>
      <c r="R8" s="63">
        <f>SUM(T6E:T6S!R9)</f>
        <v>0</v>
      </c>
      <c r="S8" s="63">
        <f>SUM(T6E:T6S!S9)</f>
        <v>0</v>
      </c>
      <c r="T8" s="63">
        <f>SUM(T6E:T6S!T9)</f>
        <v>0</v>
      </c>
      <c r="U8" s="63">
        <f>SUM(T6E:T6S!U9)</f>
        <v>0</v>
      </c>
      <c r="V8" s="63">
        <f>SUM(T6E:T6S!V9)</f>
        <v>0</v>
      </c>
      <c r="W8" s="63">
        <f>SUM(T6E:T6S!W9)</f>
        <v>0</v>
      </c>
      <c r="X8" s="28">
        <f t="shared" si="0"/>
        <v>0</v>
      </c>
      <c r="Y8" s="28">
        <f t="shared" si="1"/>
        <v>0</v>
      </c>
      <c r="Z8" s="28">
        <f t="shared" si="2"/>
        <v>0</v>
      </c>
      <c r="AA8" s="28">
        <f t="shared" si="3"/>
        <v>0</v>
      </c>
      <c r="AB8" s="52">
        <f t="shared" si="4"/>
        <v>0</v>
      </c>
      <c r="AC8" s="52">
        <f t="shared" si="5"/>
        <v>0</v>
      </c>
      <c r="AD8" s="52" t="str">
        <f t="shared" si="6"/>
        <v>-</v>
      </c>
      <c r="AE8" s="63">
        <f>SUM(T6E:T6S!AE9)</f>
        <v>0</v>
      </c>
      <c r="AF8" s="425"/>
    </row>
    <row r="9" spans="1:33" ht="18" customHeight="1" x14ac:dyDescent="0.15">
      <c r="A9" s="136">
        <f>Input!A5</f>
        <v>5</v>
      </c>
      <c r="B9" s="136" t="str">
        <f>Input!B5</f>
        <v>Player 3</v>
      </c>
      <c r="C9" s="73"/>
      <c r="D9" s="63">
        <f>SUM(T6E:T6S!D10)</f>
        <v>0</v>
      </c>
      <c r="E9" s="63">
        <f>SUM(T6E:T6S!E10)</f>
        <v>0</v>
      </c>
      <c r="F9" s="63">
        <f>SUM(T6E:T6S!F10)</f>
        <v>0</v>
      </c>
      <c r="G9" s="63">
        <f>SUM(T6E:T6S!G10)</f>
        <v>0</v>
      </c>
      <c r="H9" s="63">
        <f>SUM(T6E:T6S!H10)</f>
        <v>0</v>
      </c>
      <c r="I9" s="63">
        <f>SUM(T6E:T6S!I10)</f>
        <v>0</v>
      </c>
      <c r="J9" s="63">
        <f>SUM(T6E:T6S!J10)</f>
        <v>0</v>
      </c>
      <c r="K9" s="63">
        <f>SUM(T6E:T6S!K10)</f>
        <v>0</v>
      </c>
      <c r="L9" s="63">
        <f>SUM(T6E:T6S!L10)</f>
        <v>0</v>
      </c>
      <c r="M9" s="63">
        <f>SUM(T6E:T6S!M10)</f>
        <v>0</v>
      </c>
      <c r="N9" s="63">
        <f>SUM(T6E:T6S!N10)</f>
        <v>0</v>
      </c>
      <c r="O9" s="63">
        <f>SUM(T6E:T6S!O10)</f>
        <v>0</v>
      </c>
      <c r="P9" s="63">
        <f>SUM(T6E:T6S!P10)</f>
        <v>0</v>
      </c>
      <c r="Q9" s="63">
        <f>SUM(T6E:T6S!Q10)</f>
        <v>0</v>
      </c>
      <c r="R9" s="63">
        <f>SUM(T6E:T6S!R10)</f>
        <v>0</v>
      </c>
      <c r="S9" s="63">
        <f>SUM(T6E:T6S!S10)</f>
        <v>0</v>
      </c>
      <c r="T9" s="63">
        <f>SUM(T6E:T6S!T10)</f>
        <v>0</v>
      </c>
      <c r="U9" s="63">
        <f>SUM(T6E:T6S!U10)</f>
        <v>0</v>
      </c>
      <c r="V9" s="63">
        <f>SUM(T6E:T6S!V10)</f>
        <v>0</v>
      </c>
      <c r="W9" s="63">
        <f>SUM(T6E:T6S!W10)</f>
        <v>0</v>
      </c>
      <c r="X9" s="28">
        <f t="shared" si="0"/>
        <v>0</v>
      </c>
      <c r="Y9" s="28">
        <f t="shared" si="1"/>
        <v>0</v>
      </c>
      <c r="Z9" s="28">
        <f t="shared" si="2"/>
        <v>0</v>
      </c>
      <c r="AA9" s="28">
        <f t="shared" si="3"/>
        <v>0</v>
      </c>
      <c r="AB9" s="52">
        <f t="shared" si="4"/>
        <v>0</v>
      </c>
      <c r="AC9" s="52">
        <f t="shared" si="5"/>
        <v>0</v>
      </c>
      <c r="AD9" s="52" t="str">
        <f t="shared" si="6"/>
        <v>-</v>
      </c>
      <c r="AE9" s="63">
        <f>SUM(T6E:T6S!AE10)</f>
        <v>0</v>
      </c>
      <c r="AF9" s="425"/>
    </row>
    <row r="10" spans="1:33" ht="18" customHeight="1" x14ac:dyDescent="0.15">
      <c r="A10" s="136">
        <f>Input!A6</f>
        <v>9</v>
      </c>
      <c r="B10" s="136" t="str">
        <f>Input!B6</f>
        <v>Player 4</v>
      </c>
      <c r="C10" s="73"/>
      <c r="D10" s="63">
        <f>SUM(T6E:T6S!D11)</f>
        <v>0</v>
      </c>
      <c r="E10" s="63">
        <f>SUM(T6E:T6S!E11)</f>
        <v>0</v>
      </c>
      <c r="F10" s="63">
        <f>SUM(T6E:T6S!F11)</f>
        <v>0</v>
      </c>
      <c r="G10" s="63">
        <f>SUM(T6E:T6S!G11)</f>
        <v>0</v>
      </c>
      <c r="H10" s="63">
        <f>SUM(T6E:T6S!H11)</f>
        <v>0</v>
      </c>
      <c r="I10" s="63">
        <f>SUM(T6E:T6S!I11)</f>
        <v>0</v>
      </c>
      <c r="J10" s="63">
        <f>SUM(T6E:T6S!J11)</f>
        <v>0</v>
      </c>
      <c r="K10" s="63">
        <f>SUM(T6E:T6S!K11)</f>
        <v>0</v>
      </c>
      <c r="L10" s="63">
        <f>SUM(T6E:T6S!L11)</f>
        <v>0</v>
      </c>
      <c r="M10" s="63">
        <f>SUM(T6E:T6S!M11)</f>
        <v>0</v>
      </c>
      <c r="N10" s="63">
        <f>SUM(T6E:T6S!N11)</f>
        <v>0</v>
      </c>
      <c r="O10" s="63">
        <f>SUM(T6E:T6S!O11)</f>
        <v>0</v>
      </c>
      <c r="P10" s="63">
        <f>SUM(T6E:T6S!P11)</f>
        <v>0</v>
      </c>
      <c r="Q10" s="63">
        <f>SUM(T6E:T6S!Q11)</f>
        <v>0</v>
      </c>
      <c r="R10" s="63">
        <f>SUM(T6E:T6S!R11)</f>
        <v>0</v>
      </c>
      <c r="S10" s="63">
        <f>SUM(T6E:T6S!S11)</f>
        <v>0</v>
      </c>
      <c r="T10" s="63">
        <f>SUM(T6E:T6S!T11)</f>
        <v>0</v>
      </c>
      <c r="U10" s="63">
        <f>SUM(T6E:T6S!U11)</f>
        <v>0</v>
      </c>
      <c r="V10" s="63">
        <f>SUM(T6E:T6S!V11)</f>
        <v>0</v>
      </c>
      <c r="W10" s="63">
        <f>SUM(T6E:T6S!W11)</f>
        <v>0</v>
      </c>
      <c r="X10" s="28">
        <f t="shared" si="0"/>
        <v>0</v>
      </c>
      <c r="Y10" s="28">
        <f t="shared" si="1"/>
        <v>0</v>
      </c>
      <c r="Z10" s="28">
        <f t="shared" si="2"/>
        <v>0</v>
      </c>
      <c r="AA10" s="28">
        <f t="shared" si="3"/>
        <v>0</v>
      </c>
      <c r="AB10" s="52">
        <f t="shared" si="4"/>
        <v>0</v>
      </c>
      <c r="AC10" s="52">
        <f t="shared" si="5"/>
        <v>0</v>
      </c>
      <c r="AD10" s="52" t="str">
        <f t="shared" si="6"/>
        <v>-</v>
      </c>
      <c r="AE10" s="63">
        <f>SUM(T6E:T6S!AE11)</f>
        <v>0</v>
      </c>
      <c r="AF10" s="425"/>
    </row>
    <row r="11" spans="1:33" ht="18" customHeight="1" x14ac:dyDescent="0.15">
      <c r="A11" s="136">
        <f>Input!A7</f>
        <v>1</v>
      </c>
      <c r="B11" s="136" t="str">
        <f>Input!B7</f>
        <v>Player 5</v>
      </c>
      <c r="C11" s="73"/>
      <c r="D11" s="63">
        <f>SUM(T6E:T6S!D12)</f>
        <v>0</v>
      </c>
      <c r="E11" s="63">
        <f>SUM(T6E:T6S!E12)</f>
        <v>0</v>
      </c>
      <c r="F11" s="63">
        <f>SUM(T6E:T6S!F12)</f>
        <v>0</v>
      </c>
      <c r="G11" s="63">
        <f>SUM(T6E:T6S!G12)</f>
        <v>0</v>
      </c>
      <c r="H11" s="63">
        <f>SUM(T6E:T6S!H12)</f>
        <v>0</v>
      </c>
      <c r="I11" s="63">
        <f>SUM(T6E:T6S!I12)</f>
        <v>0</v>
      </c>
      <c r="J11" s="63">
        <f>SUM(T6E:T6S!J12)</f>
        <v>0</v>
      </c>
      <c r="K11" s="63">
        <f>SUM(T6E:T6S!K12)</f>
        <v>0</v>
      </c>
      <c r="L11" s="63">
        <f>SUM(T6E:T6S!L12)</f>
        <v>0</v>
      </c>
      <c r="M11" s="63">
        <f>SUM(T6E:T6S!M12)</f>
        <v>0</v>
      </c>
      <c r="N11" s="63">
        <f>SUM(T6E:T6S!N12)</f>
        <v>0</v>
      </c>
      <c r="O11" s="63">
        <f>SUM(T6E:T6S!O12)</f>
        <v>0</v>
      </c>
      <c r="P11" s="63">
        <f>SUM(T6E:T6S!P12)</f>
        <v>0</v>
      </c>
      <c r="Q11" s="63">
        <f>SUM(T6E:T6S!Q12)</f>
        <v>0</v>
      </c>
      <c r="R11" s="63">
        <f>SUM(T6E:T6S!R12)</f>
        <v>0</v>
      </c>
      <c r="S11" s="63">
        <f>SUM(T6E:T6S!S12)</f>
        <v>0</v>
      </c>
      <c r="T11" s="63">
        <f>SUM(T6E:T6S!T12)</f>
        <v>0</v>
      </c>
      <c r="U11" s="63">
        <f>SUM(T6E:T6S!U12)</f>
        <v>0</v>
      </c>
      <c r="V11" s="63">
        <f>SUM(T6E:T6S!V12)</f>
        <v>0</v>
      </c>
      <c r="W11" s="63">
        <f>SUM(T6E:T6S!W12)</f>
        <v>0</v>
      </c>
      <c r="X11" s="28">
        <f t="shared" si="0"/>
        <v>0</v>
      </c>
      <c r="Y11" s="28">
        <f t="shared" si="1"/>
        <v>0</v>
      </c>
      <c r="Z11" s="28">
        <f t="shared" si="2"/>
        <v>0</v>
      </c>
      <c r="AA11" s="28">
        <f t="shared" si="3"/>
        <v>0</v>
      </c>
      <c r="AB11" s="52">
        <f t="shared" si="4"/>
        <v>0</v>
      </c>
      <c r="AC11" s="52">
        <f t="shared" si="5"/>
        <v>0</v>
      </c>
      <c r="AD11" s="52" t="str">
        <f t="shared" si="6"/>
        <v>-</v>
      </c>
      <c r="AE11" s="63">
        <f>SUM(T6E:T6S!AE12)</f>
        <v>0</v>
      </c>
      <c r="AF11" s="425"/>
    </row>
    <row r="12" spans="1:33" ht="18" customHeight="1" x14ac:dyDescent="0.15">
      <c r="A12" s="136">
        <f>Input!A8</f>
        <v>14</v>
      </c>
      <c r="B12" s="136" t="str">
        <f>Input!B8</f>
        <v>Player 6</v>
      </c>
      <c r="C12" s="73"/>
      <c r="D12" s="63">
        <f>SUM(T6E:T6S!D13)</f>
        <v>0</v>
      </c>
      <c r="E12" s="63">
        <f>SUM(T6E:T6S!E13)</f>
        <v>0</v>
      </c>
      <c r="F12" s="63">
        <f>SUM(T6E:T6S!F13)</f>
        <v>0</v>
      </c>
      <c r="G12" s="63">
        <f>SUM(T6E:T6S!G13)</f>
        <v>0</v>
      </c>
      <c r="H12" s="63">
        <f>SUM(T6E:T6S!H13)</f>
        <v>0</v>
      </c>
      <c r="I12" s="63">
        <f>SUM(T6E:T6S!I13)</f>
        <v>0</v>
      </c>
      <c r="J12" s="63">
        <f>SUM(T6E:T6S!J13)</f>
        <v>0</v>
      </c>
      <c r="K12" s="63">
        <f>SUM(T6E:T6S!K13)</f>
        <v>0</v>
      </c>
      <c r="L12" s="63">
        <f>SUM(T6E:T6S!L13)</f>
        <v>0</v>
      </c>
      <c r="M12" s="63">
        <f>SUM(T6E:T6S!M13)</f>
        <v>0</v>
      </c>
      <c r="N12" s="63">
        <f>SUM(T6E:T6S!N13)</f>
        <v>0</v>
      </c>
      <c r="O12" s="63">
        <f>SUM(T6E:T6S!O13)</f>
        <v>0</v>
      </c>
      <c r="P12" s="63">
        <f>SUM(T6E:T6S!P13)</f>
        <v>0</v>
      </c>
      <c r="Q12" s="63">
        <f>SUM(T6E:T6S!Q13)</f>
        <v>0</v>
      </c>
      <c r="R12" s="63">
        <f>SUM(T6E:T6S!R13)</f>
        <v>0</v>
      </c>
      <c r="S12" s="63">
        <f>SUM(T6E:T6S!S13)</f>
        <v>0</v>
      </c>
      <c r="T12" s="63">
        <f>SUM(T6E:T6S!T13)</f>
        <v>0</v>
      </c>
      <c r="U12" s="63">
        <f>SUM(T6E:T6S!U13)</f>
        <v>0</v>
      </c>
      <c r="V12" s="63">
        <f>SUM(T6E:T6S!V13)</f>
        <v>0</v>
      </c>
      <c r="W12" s="63">
        <f>SUM(T6E:T6S!W13)</f>
        <v>0</v>
      </c>
      <c r="X12" s="28">
        <f t="shared" si="0"/>
        <v>0</v>
      </c>
      <c r="Y12" s="28">
        <f t="shared" si="1"/>
        <v>0</v>
      </c>
      <c r="Z12" s="28">
        <f t="shared" si="2"/>
        <v>0</v>
      </c>
      <c r="AA12" s="28">
        <f t="shared" si="3"/>
        <v>0</v>
      </c>
      <c r="AB12" s="52">
        <f t="shared" si="4"/>
        <v>0</v>
      </c>
      <c r="AC12" s="52">
        <f t="shared" si="5"/>
        <v>0</v>
      </c>
      <c r="AD12" s="52" t="str">
        <f t="shared" si="6"/>
        <v>-</v>
      </c>
      <c r="AE12" s="63">
        <f>SUM(T6E:T6S!AE13)</f>
        <v>0</v>
      </c>
      <c r="AF12" s="425"/>
    </row>
    <row r="13" spans="1:33" ht="18" customHeight="1" x14ac:dyDescent="0.15">
      <c r="A13" s="136">
        <f>Input!A9</f>
        <v>15</v>
      </c>
      <c r="B13" s="136" t="str">
        <f>Input!B9</f>
        <v>Player 7</v>
      </c>
      <c r="C13" s="73"/>
      <c r="D13" s="63">
        <f>SUM(T6E:T6S!D14)</f>
        <v>0</v>
      </c>
      <c r="E13" s="63">
        <f>SUM(T6E:T6S!E14)</f>
        <v>0</v>
      </c>
      <c r="F13" s="63">
        <f>SUM(T6E:T6S!F14)</f>
        <v>0</v>
      </c>
      <c r="G13" s="63">
        <f>SUM(T6E:T6S!G14)</f>
        <v>0</v>
      </c>
      <c r="H13" s="63">
        <f>SUM(T6E:T6S!H14)</f>
        <v>0</v>
      </c>
      <c r="I13" s="63">
        <f>SUM(T6E:T6S!I14)</f>
        <v>0</v>
      </c>
      <c r="J13" s="63">
        <f>SUM(T6E:T6S!J14)</f>
        <v>0</v>
      </c>
      <c r="K13" s="63">
        <f>SUM(T6E:T6S!K14)</f>
        <v>0</v>
      </c>
      <c r="L13" s="63">
        <f>SUM(T6E:T6S!L14)</f>
        <v>0</v>
      </c>
      <c r="M13" s="63">
        <f>SUM(T6E:T6S!M14)</f>
        <v>0</v>
      </c>
      <c r="N13" s="63">
        <f>SUM(T6E:T6S!N14)</f>
        <v>0</v>
      </c>
      <c r="O13" s="63">
        <f>SUM(T6E:T6S!O14)</f>
        <v>0</v>
      </c>
      <c r="P13" s="63">
        <f>SUM(T6E:T6S!P14)</f>
        <v>0</v>
      </c>
      <c r="Q13" s="63">
        <f>SUM(T6E:T6S!Q14)</f>
        <v>0</v>
      </c>
      <c r="R13" s="63">
        <f>SUM(T6E:T6S!R14)</f>
        <v>0</v>
      </c>
      <c r="S13" s="63">
        <f>SUM(T6E:T6S!S14)</f>
        <v>0</v>
      </c>
      <c r="T13" s="63">
        <f>SUM(T6E:T6S!T14)</f>
        <v>0</v>
      </c>
      <c r="U13" s="63">
        <f>SUM(T6E:T6S!U14)</f>
        <v>0</v>
      </c>
      <c r="V13" s="63">
        <f>SUM(T6E:T6S!V14)</f>
        <v>0</v>
      </c>
      <c r="W13" s="63">
        <f>SUM(T6E:T6S!W14)</f>
        <v>0</v>
      </c>
      <c r="X13" s="28">
        <f t="shared" si="0"/>
        <v>0</v>
      </c>
      <c r="Y13" s="28">
        <f t="shared" si="1"/>
        <v>0</v>
      </c>
      <c r="Z13" s="28">
        <f t="shared" si="2"/>
        <v>0</v>
      </c>
      <c r="AA13" s="28">
        <f t="shared" si="3"/>
        <v>0</v>
      </c>
      <c r="AB13" s="52">
        <f t="shared" si="4"/>
        <v>0</v>
      </c>
      <c r="AC13" s="52">
        <f t="shared" si="5"/>
        <v>0</v>
      </c>
      <c r="AD13" s="52" t="str">
        <f t="shared" si="6"/>
        <v>-</v>
      </c>
      <c r="AE13" s="63">
        <f>SUM(T6E:T6S!AE14)</f>
        <v>0</v>
      </c>
      <c r="AF13" s="425"/>
    </row>
    <row r="14" spans="1:33" ht="18" customHeight="1" x14ac:dyDescent="0.15">
      <c r="A14" s="136">
        <f>Input!A10</f>
        <v>22</v>
      </c>
      <c r="B14" s="136" t="str">
        <f>Input!B10</f>
        <v>Player 8</v>
      </c>
      <c r="C14" s="73"/>
      <c r="D14" s="63">
        <f>SUM(T6E:T6S!D15)</f>
        <v>0</v>
      </c>
      <c r="E14" s="63">
        <f>SUM(T6E:T6S!E15)</f>
        <v>0</v>
      </c>
      <c r="F14" s="63">
        <f>SUM(T6E:T6S!F15)</f>
        <v>0</v>
      </c>
      <c r="G14" s="63">
        <f>SUM(T6E:T6S!G15)</f>
        <v>0</v>
      </c>
      <c r="H14" s="63">
        <f>SUM(T6E:T6S!H15)</f>
        <v>0</v>
      </c>
      <c r="I14" s="63">
        <f>SUM(T6E:T6S!I15)</f>
        <v>0</v>
      </c>
      <c r="J14" s="63">
        <f>SUM(T6E:T6S!J15)</f>
        <v>0</v>
      </c>
      <c r="K14" s="63">
        <f>SUM(T6E:T6S!K15)</f>
        <v>0</v>
      </c>
      <c r="L14" s="63">
        <f>SUM(T6E:T6S!L15)</f>
        <v>0</v>
      </c>
      <c r="M14" s="63">
        <f>SUM(T6E:T6S!M15)</f>
        <v>0</v>
      </c>
      <c r="N14" s="63">
        <f>SUM(T6E:T6S!N15)</f>
        <v>0</v>
      </c>
      <c r="O14" s="63">
        <f>SUM(T6E:T6S!O15)</f>
        <v>0</v>
      </c>
      <c r="P14" s="63">
        <f>SUM(T6E:T6S!P15)</f>
        <v>0</v>
      </c>
      <c r="Q14" s="63">
        <f>SUM(T6E:T6S!Q15)</f>
        <v>0</v>
      </c>
      <c r="R14" s="63">
        <f>SUM(T6E:T6S!R15)</f>
        <v>0</v>
      </c>
      <c r="S14" s="63">
        <f>SUM(T6E:T6S!S15)</f>
        <v>0</v>
      </c>
      <c r="T14" s="63">
        <f>SUM(T6E:T6S!T15)</f>
        <v>0</v>
      </c>
      <c r="U14" s="63">
        <f>SUM(T6E:T6S!U15)</f>
        <v>0</v>
      </c>
      <c r="V14" s="63">
        <f>SUM(T6E:T6S!V15)</f>
        <v>0</v>
      </c>
      <c r="W14" s="63">
        <f>SUM(T6E:T6S!W15)</f>
        <v>0</v>
      </c>
      <c r="X14" s="28">
        <f t="shared" si="0"/>
        <v>0</v>
      </c>
      <c r="Y14" s="28">
        <f t="shared" si="1"/>
        <v>0</v>
      </c>
      <c r="Z14" s="28">
        <f t="shared" si="2"/>
        <v>0</v>
      </c>
      <c r="AA14" s="28">
        <f t="shared" si="3"/>
        <v>0</v>
      </c>
      <c r="AB14" s="52">
        <f t="shared" si="4"/>
        <v>0</v>
      </c>
      <c r="AC14" s="52">
        <f t="shared" si="5"/>
        <v>0</v>
      </c>
      <c r="AD14" s="52" t="str">
        <f t="shared" si="6"/>
        <v>-</v>
      </c>
      <c r="AE14" s="63">
        <f>SUM(T6E:T6S!AE15)</f>
        <v>0</v>
      </c>
      <c r="AF14" s="425"/>
    </row>
    <row r="15" spans="1:33" ht="18" customHeight="1" x14ac:dyDescent="0.15">
      <c r="A15" s="136">
        <f>Input!A11</f>
        <v>23</v>
      </c>
      <c r="B15" s="136" t="str">
        <f>Input!B11</f>
        <v>Player 9</v>
      </c>
      <c r="C15" s="73"/>
      <c r="D15" s="63">
        <f>SUM(T6E:T6S!D16)</f>
        <v>0</v>
      </c>
      <c r="E15" s="63">
        <f>SUM(T6E:T6S!E16)</f>
        <v>0</v>
      </c>
      <c r="F15" s="63">
        <f>SUM(T6E:T6S!F16)</f>
        <v>0</v>
      </c>
      <c r="G15" s="63">
        <f>SUM(T6E:T6S!G16)</f>
        <v>0</v>
      </c>
      <c r="H15" s="63">
        <f>SUM(T6E:T6S!H16)</f>
        <v>0</v>
      </c>
      <c r="I15" s="63">
        <f>SUM(T6E:T6S!I16)</f>
        <v>0</v>
      </c>
      <c r="J15" s="63">
        <f>SUM(T6E:T6S!J16)</f>
        <v>0</v>
      </c>
      <c r="K15" s="63">
        <f>SUM(T6E:T6S!K16)</f>
        <v>0</v>
      </c>
      <c r="L15" s="63">
        <f>SUM(T6E:T6S!L16)</f>
        <v>0</v>
      </c>
      <c r="M15" s="63">
        <f>SUM(T6E:T6S!M16)</f>
        <v>0</v>
      </c>
      <c r="N15" s="63">
        <f>SUM(T6E:T6S!N16)</f>
        <v>0</v>
      </c>
      <c r="O15" s="63">
        <f>SUM(T6E:T6S!O16)</f>
        <v>0</v>
      </c>
      <c r="P15" s="63">
        <f>SUM(T6E:T6S!P16)</f>
        <v>0</v>
      </c>
      <c r="Q15" s="63">
        <f>SUM(T6E:T6S!Q16)</f>
        <v>0</v>
      </c>
      <c r="R15" s="63">
        <f>SUM(T6E:T6S!R16)</f>
        <v>0</v>
      </c>
      <c r="S15" s="63">
        <f>SUM(T6E:T6S!S16)</f>
        <v>0</v>
      </c>
      <c r="T15" s="63">
        <f>SUM(T6E:T6S!T16)</f>
        <v>0</v>
      </c>
      <c r="U15" s="63">
        <f>SUM(T6E:T6S!U16)</f>
        <v>0</v>
      </c>
      <c r="V15" s="63">
        <f>SUM(T6E:T6S!V16)</f>
        <v>0</v>
      </c>
      <c r="W15" s="63">
        <f>SUM(T6E:T6S!W16)</f>
        <v>0</v>
      </c>
      <c r="X15" s="28">
        <f t="shared" si="0"/>
        <v>0</v>
      </c>
      <c r="Y15" s="28">
        <f t="shared" si="1"/>
        <v>0</v>
      </c>
      <c r="Z15" s="28">
        <f t="shared" si="2"/>
        <v>0</v>
      </c>
      <c r="AA15" s="28">
        <f t="shared" si="3"/>
        <v>0</v>
      </c>
      <c r="AB15" s="52">
        <f t="shared" si="4"/>
        <v>0</v>
      </c>
      <c r="AC15" s="52">
        <f t="shared" si="5"/>
        <v>0</v>
      </c>
      <c r="AD15" s="52" t="str">
        <f t="shared" si="6"/>
        <v>-</v>
      </c>
      <c r="AE15" s="63">
        <f>SUM(T6E:T6S!AE16)</f>
        <v>0</v>
      </c>
      <c r="AF15" s="425"/>
    </row>
    <row r="16" spans="1:33" ht="18" customHeight="1" x14ac:dyDescent="0.15">
      <c r="A16" s="136">
        <f>Input!A12</f>
        <v>24</v>
      </c>
      <c r="B16" s="136" t="str">
        <f>Input!B12</f>
        <v>Player 10</v>
      </c>
      <c r="C16" s="73"/>
      <c r="D16" s="63">
        <f>SUM(T6E:T6S!D17)</f>
        <v>0</v>
      </c>
      <c r="E16" s="63">
        <f>SUM(T6E:T6S!E17)</f>
        <v>0</v>
      </c>
      <c r="F16" s="63">
        <f>SUM(T6E:T6S!F17)</f>
        <v>0</v>
      </c>
      <c r="G16" s="63">
        <f>SUM(T6E:T6S!G17)</f>
        <v>0</v>
      </c>
      <c r="H16" s="63">
        <f>SUM(T6E:T6S!H17)</f>
        <v>0</v>
      </c>
      <c r="I16" s="63">
        <f>SUM(T6E:T6S!I17)</f>
        <v>0</v>
      </c>
      <c r="J16" s="63">
        <f>SUM(T6E:T6S!J17)</f>
        <v>0</v>
      </c>
      <c r="K16" s="63">
        <f>SUM(T6E:T6S!K17)</f>
        <v>0</v>
      </c>
      <c r="L16" s="63">
        <f>SUM(T6E:T6S!L17)</f>
        <v>0</v>
      </c>
      <c r="M16" s="63">
        <f>SUM(T6E:T6S!M17)</f>
        <v>0</v>
      </c>
      <c r="N16" s="63">
        <f>SUM(T6E:T6S!N17)</f>
        <v>0</v>
      </c>
      <c r="O16" s="63">
        <f>SUM(T6E:T6S!O17)</f>
        <v>0</v>
      </c>
      <c r="P16" s="63">
        <f>SUM(T6E:T6S!P17)</f>
        <v>0</v>
      </c>
      <c r="Q16" s="63">
        <f>SUM(T6E:T6S!Q17)</f>
        <v>0</v>
      </c>
      <c r="R16" s="63">
        <f>SUM(T6E:T6S!R17)</f>
        <v>0</v>
      </c>
      <c r="S16" s="63">
        <f>SUM(T6E:T6S!S17)</f>
        <v>0</v>
      </c>
      <c r="T16" s="63">
        <f>SUM(T6E:T6S!T17)</f>
        <v>0</v>
      </c>
      <c r="U16" s="63">
        <f>SUM(T6E:T6S!U17)</f>
        <v>0</v>
      </c>
      <c r="V16" s="63">
        <f>SUM(T6E:T6S!V17)</f>
        <v>0</v>
      </c>
      <c r="W16" s="63">
        <f>SUM(T6E:T6S!W17)</f>
        <v>0</v>
      </c>
      <c r="X16" s="28">
        <f t="shared" si="0"/>
        <v>0</v>
      </c>
      <c r="Y16" s="28">
        <f t="shared" si="1"/>
        <v>0</v>
      </c>
      <c r="Z16" s="28">
        <f t="shared" si="2"/>
        <v>0</v>
      </c>
      <c r="AA16" s="28">
        <f t="shared" si="3"/>
        <v>0</v>
      </c>
      <c r="AB16" s="52">
        <f t="shared" si="4"/>
        <v>0</v>
      </c>
      <c r="AC16" s="52">
        <f t="shared" si="5"/>
        <v>0</v>
      </c>
      <c r="AD16" s="52" t="str">
        <f t="shared" si="6"/>
        <v>-</v>
      </c>
      <c r="AE16" s="63">
        <f>SUM(T6E:T6S!AE17)</f>
        <v>0</v>
      </c>
      <c r="AF16" s="425"/>
    </row>
    <row r="17" spans="1:34" ht="18" customHeight="1" x14ac:dyDescent="0.15">
      <c r="A17" s="136">
        <f>Input!A13</f>
        <v>25</v>
      </c>
      <c r="B17" s="136" t="str">
        <f>Input!B13</f>
        <v>Player 11</v>
      </c>
      <c r="C17" s="73"/>
      <c r="D17" s="63">
        <f>SUM(T6E:T6S!D18)</f>
        <v>0</v>
      </c>
      <c r="E17" s="63">
        <f>SUM(T6E:T6S!E18)</f>
        <v>0</v>
      </c>
      <c r="F17" s="63">
        <f>SUM(T6E:T6S!F18)</f>
        <v>0</v>
      </c>
      <c r="G17" s="63">
        <f>SUM(T6E:T6S!G18)</f>
        <v>0</v>
      </c>
      <c r="H17" s="63">
        <f>SUM(T6E:T6S!H18)</f>
        <v>0</v>
      </c>
      <c r="I17" s="63">
        <f>SUM(T6E:T6S!I18)</f>
        <v>0</v>
      </c>
      <c r="J17" s="63">
        <f>SUM(T6E:T6S!J18)</f>
        <v>0</v>
      </c>
      <c r="K17" s="63">
        <f>SUM(T6E:T6S!K18)</f>
        <v>0</v>
      </c>
      <c r="L17" s="63">
        <f>SUM(T6E:T6S!L18)</f>
        <v>0</v>
      </c>
      <c r="M17" s="63">
        <f>SUM(T6E:T6S!M18)</f>
        <v>0</v>
      </c>
      <c r="N17" s="63">
        <f>SUM(T6E:T6S!N18)</f>
        <v>0</v>
      </c>
      <c r="O17" s="63">
        <f>SUM(T6E:T6S!O18)</f>
        <v>0</v>
      </c>
      <c r="P17" s="63">
        <f>SUM(T6E:T6S!P18)</f>
        <v>0</v>
      </c>
      <c r="Q17" s="63">
        <f>SUM(T6E:T6S!Q18)</f>
        <v>0</v>
      </c>
      <c r="R17" s="63">
        <f>SUM(T6E:T6S!R18)</f>
        <v>0</v>
      </c>
      <c r="S17" s="63">
        <f>SUM(T6E:T6S!S18)</f>
        <v>0</v>
      </c>
      <c r="T17" s="63">
        <f>SUM(T6E:T6S!T18)</f>
        <v>0</v>
      </c>
      <c r="U17" s="63">
        <f>SUM(T6E:T6S!U18)</f>
        <v>0</v>
      </c>
      <c r="V17" s="63">
        <f>SUM(T6E:T6S!V18)</f>
        <v>0</v>
      </c>
      <c r="W17" s="63">
        <f>SUM(T6E:T6S!W18)</f>
        <v>0</v>
      </c>
      <c r="X17" s="28">
        <f t="shared" si="0"/>
        <v>0</v>
      </c>
      <c r="Y17" s="28">
        <f t="shared" si="1"/>
        <v>0</v>
      </c>
      <c r="Z17" s="28">
        <f t="shared" si="2"/>
        <v>0</v>
      </c>
      <c r="AA17" s="28">
        <f t="shared" si="3"/>
        <v>0</v>
      </c>
      <c r="AB17" s="52">
        <f t="shared" si="4"/>
        <v>0</v>
      </c>
      <c r="AC17" s="52">
        <f t="shared" si="5"/>
        <v>0</v>
      </c>
      <c r="AD17" s="52" t="str">
        <f t="shared" si="6"/>
        <v>-</v>
      </c>
      <c r="AE17" s="63">
        <f>SUM(T6E:T6S!AE18)</f>
        <v>0</v>
      </c>
      <c r="AF17" s="425"/>
    </row>
    <row r="18" spans="1:34" ht="18" customHeight="1" x14ac:dyDescent="0.15">
      <c r="A18" s="136">
        <f>Input!A14</f>
        <v>29</v>
      </c>
      <c r="B18" s="136" t="str">
        <f>Input!B14</f>
        <v>Player 12</v>
      </c>
      <c r="C18" s="73"/>
      <c r="D18" s="63">
        <f>SUM(T6E:T6S!D19)</f>
        <v>0</v>
      </c>
      <c r="E18" s="63">
        <f>SUM(T6E:T6S!E19)</f>
        <v>0</v>
      </c>
      <c r="F18" s="63">
        <f>SUM(T6E:T6S!F19)</f>
        <v>0</v>
      </c>
      <c r="G18" s="63">
        <f>SUM(T6E:T6S!G19)</f>
        <v>0</v>
      </c>
      <c r="H18" s="63">
        <f>SUM(T6E:T6S!H19)</f>
        <v>0</v>
      </c>
      <c r="I18" s="63">
        <f>SUM(T6E:T6S!I19)</f>
        <v>0</v>
      </c>
      <c r="J18" s="63">
        <f>SUM(T6E:T6S!J19)</f>
        <v>0</v>
      </c>
      <c r="K18" s="63">
        <f>SUM(T6E:T6S!K19)</f>
        <v>0</v>
      </c>
      <c r="L18" s="63">
        <f>SUM(T6E:T6S!L19)</f>
        <v>0</v>
      </c>
      <c r="M18" s="63">
        <f>SUM(T6E:T6S!M19)</f>
        <v>0</v>
      </c>
      <c r="N18" s="63">
        <f>SUM(T6E:T6S!N19)</f>
        <v>0</v>
      </c>
      <c r="O18" s="63">
        <f>SUM(T6E:T6S!O19)</f>
        <v>0</v>
      </c>
      <c r="P18" s="63">
        <f>SUM(T6E:T6S!P19)</f>
        <v>0</v>
      </c>
      <c r="Q18" s="63">
        <f>SUM(T6E:T6S!Q19)</f>
        <v>0</v>
      </c>
      <c r="R18" s="63">
        <f>SUM(T6E:T6S!R19)</f>
        <v>0</v>
      </c>
      <c r="S18" s="63">
        <f>SUM(T6E:T6S!S19)</f>
        <v>0</v>
      </c>
      <c r="T18" s="63">
        <f>SUM(T6E:T6S!T19)</f>
        <v>0</v>
      </c>
      <c r="U18" s="63">
        <f>SUM(T6E:T6S!U19)</f>
        <v>0</v>
      </c>
      <c r="V18" s="63">
        <f>SUM(T6E:T6S!V19)</f>
        <v>0</v>
      </c>
      <c r="W18" s="63">
        <f>SUM(T6E:T6S!W19)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SUM(T6E:T6S!AE19)</f>
        <v>0</v>
      </c>
      <c r="AF18" s="425"/>
    </row>
    <row r="19" spans="1:34" ht="18" customHeight="1" x14ac:dyDescent="0.15">
      <c r="A19" s="136">
        <f>Input!A15</f>
        <v>30</v>
      </c>
      <c r="B19" s="136" t="str">
        <f>Input!B15</f>
        <v>Player 13</v>
      </c>
      <c r="C19" s="73"/>
      <c r="D19" s="63">
        <f>SUM(T6E:T6S!D20)</f>
        <v>0</v>
      </c>
      <c r="E19" s="63">
        <f>SUM(T6E:T6S!E20)</f>
        <v>0</v>
      </c>
      <c r="F19" s="63">
        <f>SUM(T6E:T6S!F20)</f>
        <v>0</v>
      </c>
      <c r="G19" s="63">
        <f>SUM(T6E:T6S!G20)</f>
        <v>0</v>
      </c>
      <c r="H19" s="63">
        <f>SUM(T6E:T6S!H20)</f>
        <v>0</v>
      </c>
      <c r="I19" s="63">
        <f>SUM(T6E:T6S!I20)</f>
        <v>0</v>
      </c>
      <c r="J19" s="63">
        <f>SUM(T6E:T6S!J20)</f>
        <v>0</v>
      </c>
      <c r="K19" s="63">
        <f>SUM(T6E:T6S!K20)</f>
        <v>0</v>
      </c>
      <c r="L19" s="63">
        <f>SUM(T6E:T6S!L20)</f>
        <v>0</v>
      </c>
      <c r="M19" s="63">
        <f>SUM(T6E:T6S!M20)</f>
        <v>0</v>
      </c>
      <c r="N19" s="63">
        <f>SUM(T6E:T6S!N20)</f>
        <v>0</v>
      </c>
      <c r="O19" s="63">
        <f>SUM(T6E:T6S!O20)</f>
        <v>0</v>
      </c>
      <c r="P19" s="63">
        <f>SUM(T6E:T6S!P20)</f>
        <v>0</v>
      </c>
      <c r="Q19" s="63">
        <f>SUM(T6E:T6S!Q20)</f>
        <v>0</v>
      </c>
      <c r="R19" s="63">
        <f>SUM(T6E:T6S!R20)</f>
        <v>0</v>
      </c>
      <c r="S19" s="63">
        <f>SUM(T6E:T6S!S20)</f>
        <v>0</v>
      </c>
      <c r="T19" s="63">
        <f>SUM(T6E:T6S!T20)</f>
        <v>0</v>
      </c>
      <c r="U19" s="63">
        <f>SUM(T6E:T6S!U20)</f>
        <v>0</v>
      </c>
      <c r="V19" s="63">
        <f>SUM(T6E:T6S!V20)</f>
        <v>0</v>
      </c>
      <c r="W19" s="63">
        <f>SUM(T6E:T6S!W20)</f>
        <v>0</v>
      </c>
      <c r="X19" s="28">
        <f t="shared" si="7"/>
        <v>0</v>
      </c>
      <c r="Y19" s="28">
        <f t="shared" si="8"/>
        <v>0</v>
      </c>
      <c r="Z19" s="28">
        <f t="shared" si="9"/>
        <v>0</v>
      </c>
      <c r="AA19" s="28">
        <f t="shared" si="10"/>
        <v>0</v>
      </c>
      <c r="AB19" s="52">
        <f t="shared" si="11"/>
        <v>0</v>
      </c>
      <c r="AC19" s="52">
        <f t="shared" si="12"/>
        <v>0</v>
      </c>
      <c r="AD19" s="52" t="str">
        <f t="shared" si="13"/>
        <v>-</v>
      </c>
      <c r="AE19" s="63">
        <f>SUM(T6E:T6S!AE20)</f>
        <v>0</v>
      </c>
      <c r="AF19" s="425"/>
    </row>
    <row r="20" spans="1:34" ht="18" customHeight="1" x14ac:dyDescent="0.15">
      <c r="A20" s="136">
        <f>Input!A16</f>
        <v>32</v>
      </c>
      <c r="B20" s="136" t="str">
        <f>Input!B16</f>
        <v>Player 14</v>
      </c>
      <c r="C20" s="73"/>
      <c r="D20" s="63">
        <f>SUM(T6E:T6S!D21)</f>
        <v>0</v>
      </c>
      <c r="E20" s="63">
        <f>SUM(T6E:T6S!E21)</f>
        <v>0</v>
      </c>
      <c r="F20" s="63">
        <f>SUM(T6E:T6S!F21)</f>
        <v>0</v>
      </c>
      <c r="G20" s="63">
        <f>SUM(T6E:T6S!G21)</f>
        <v>0</v>
      </c>
      <c r="H20" s="63">
        <f>SUM(T6E:T6S!H21)</f>
        <v>0</v>
      </c>
      <c r="I20" s="63">
        <f>SUM(T6E:T6S!I21)</f>
        <v>0</v>
      </c>
      <c r="J20" s="63">
        <f>SUM(T6E:T6S!J21)</f>
        <v>0</v>
      </c>
      <c r="K20" s="63">
        <f>SUM(T6E:T6S!K21)</f>
        <v>0</v>
      </c>
      <c r="L20" s="63">
        <f>SUM(T6E:T6S!L21)</f>
        <v>0</v>
      </c>
      <c r="M20" s="63">
        <f>SUM(T6E:T6S!M21)</f>
        <v>0</v>
      </c>
      <c r="N20" s="63">
        <f>SUM(T6E:T6S!N21)</f>
        <v>0</v>
      </c>
      <c r="O20" s="63">
        <f>SUM(T6E:T6S!O21)</f>
        <v>0</v>
      </c>
      <c r="P20" s="63">
        <f>SUM(T6E:T6S!P21)</f>
        <v>0</v>
      </c>
      <c r="Q20" s="63">
        <f>SUM(T6E:T6S!Q21)</f>
        <v>0</v>
      </c>
      <c r="R20" s="63">
        <f>SUM(T6E:T6S!R21)</f>
        <v>0</v>
      </c>
      <c r="S20" s="63">
        <f>SUM(T6E:T6S!S21)</f>
        <v>0</v>
      </c>
      <c r="T20" s="63">
        <f>SUM(T6E:T6S!T21)</f>
        <v>0</v>
      </c>
      <c r="U20" s="63">
        <f>SUM(T6E:T6S!U21)</f>
        <v>0</v>
      </c>
      <c r="V20" s="63">
        <f>SUM(T6E:T6S!V21)</f>
        <v>0</v>
      </c>
      <c r="W20" s="63">
        <f>SUM(T6E:T6S!W21)</f>
        <v>0</v>
      </c>
      <c r="X20" s="28">
        <f t="shared" si="7"/>
        <v>0</v>
      </c>
      <c r="Y20" s="28">
        <f t="shared" si="8"/>
        <v>0</v>
      </c>
      <c r="Z20" s="28">
        <f t="shared" si="9"/>
        <v>0</v>
      </c>
      <c r="AA20" s="28">
        <f t="shared" si="10"/>
        <v>0</v>
      </c>
      <c r="AB20" s="52">
        <f t="shared" si="11"/>
        <v>0</v>
      </c>
      <c r="AC20" s="52">
        <f t="shared" si="12"/>
        <v>0</v>
      </c>
      <c r="AD20" s="52" t="str">
        <f t="shared" si="13"/>
        <v>-</v>
      </c>
      <c r="AE20" s="63">
        <f>SUM(T6E:T6S!AE21)</f>
        <v>0</v>
      </c>
      <c r="AF20" s="425"/>
    </row>
    <row r="21" spans="1:34" ht="18" customHeight="1" x14ac:dyDescent="0.15">
      <c r="A21" s="136">
        <f>Input!A17</f>
        <v>0</v>
      </c>
      <c r="B21" s="136">
        <f>Input!B17</f>
        <v>0</v>
      </c>
      <c r="C21" s="73"/>
      <c r="D21" s="63">
        <f>SUM(T6E:T6S!D22)</f>
        <v>0</v>
      </c>
      <c r="E21" s="63">
        <f>SUM(T6E:T6S!E22)</f>
        <v>0</v>
      </c>
      <c r="F21" s="63">
        <f>SUM(T6E:T6S!F22)</f>
        <v>0</v>
      </c>
      <c r="G21" s="63">
        <f>SUM(T6E:T6S!G22)</f>
        <v>0</v>
      </c>
      <c r="H21" s="63">
        <f>SUM(T6E:T6S!H22)</f>
        <v>0</v>
      </c>
      <c r="I21" s="63">
        <f>SUM(T6E:T6S!I22)</f>
        <v>0</v>
      </c>
      <c r="J21" s="63">
        <f>SUM(T6E:T6S!J22)</f>
        <v>0</v>
      </c>
      <c r="K21" s="63">
        <f>SUM(T6E:T6S!K22)</f>
        <v>0</v>
      </c>
      <c r="L21" s="63">
        <f>SUM(T6E:T6S!L22)</f>
        <v>0</v>
      </c>
      <c r="M21" s="63">
        <f>SUM(T6E:T6S!M22)</f>
        <v>0</v>
      </c>
      <c r="N21" s="63">
        <f>SUM(T6E:T6S!N22)</f>
        <v>0</v>
      </c>
      <c r="O21" s="63">
        <f>SUM(T6E:T6S!O22)</f>
        <v>0</v>
      </c>
      <c r="P21" s="63">
        <f>SUM(T6E:T6S!P22)</f>
        <v>0</v>
      </c>
      <c r="Q21" s="63">
        <f>SUM(T6E:T6S!Q22)</f>
        <v>0</v>
      </c>
      <c r="R21" s="63">
        <f>SUM(T6E:T6S!R22)</f>
        <v>0</v>
      </c>
      <c r="S21" s="63">
        <f>SUM(T6E:T6S!S22)</f>
        <v>0</v>
      </c>
      <c r="T21" s="63">
        <f>SUM(T6E:T6S!T22)</f>
        <v>0</v>
      </c>
      <c r="U21" s="63">
        <f>SUM(T6E:T6S!U22)</f>
        <v>0</v>
      </c>
      <c r="V21" s="63">
        <f>SUM(T6E:T6S!V22)</f>
        <v>0</v>
      </c>
      <c r="W21" s="63">
        <f>SUM(T6E:T6S!W22)</f>
        <v>0</v>
      </c>
      <c r="X21" s="28">
        <f t="shared" si="7"/>
        <v>0</v>
      </c>
      <c r="Y21" s="28">
        <f t="shared" si="8"/>
        <v>0</v>
      </c>
      <c r="Z21" s="28">
        <f t="shared" si="9"/>
        <v>0</v>
      </c>
      <c r="AA21" s="28">
        <f t="shared" si="10"/>
        <v>0</v>
      </c>
      <c r="AB21" s="52">
        <f t="shared" si="11"/>
        <v>0</v>
      </c>
      <c r="AC21" s="52">
        <f t="shared" si="12"/>
        <v>0</v>
      </c>
      <c r="AD21" s="52" t="str">
        <f t="shared" si="13"/>
        <v>-</v>
      </c>
      <c r="AE21" s="63">
        <f>SUM(T6E:T6S!AE22)</f>
        <v>0</v>
      </c>
      <c r="AF21" s="425"/>
    </row>
    <row r="22" spans="1:34" ht="18" customHeight="1" x14ac:dyDescent="0.15">
      <c r="A22" s="136">
        <f>Input!A18</f>
        <v>0</v>
      </c>
      <c r="B22" s="136">
        <f>Input!B18</f>
        <v>0</v>
      </c>
      <c r="C22" s="73"/>
      <c r="D22" s="63">
        <f>SUM(T6E:T6S!D23)</f>
        <v>0</v>
      </c>
      <c r="E22" s="63">
        <f>SUM(T6E:T6S!E23)</f>
        <v>0</v>
      </c>
      <c r="F22" s="63">
        <f>SUM(T6E:T6S!F23)</f>
        <v>0</v>
      </c>
      <c r="G22" s="63">
        <f>SUM(T6E:T6S!G23)</f>
        <v>0</v>
      </c>
      <c r="H22" s="63">
        <f>SUM(T6E:T6S!H23)</f>
        <v>0</v>
      </c>
      <c r="I22" s="63">
        <f>SUM(T6E:T6S!I23)</f>
        <v>0</v>
      </c>
      <c r="J22" s="63">
        <f>SUM(T6E:T6S!J23)</f>
        <v>0</v>
      </c>
      <c r="K22" s="63">
        <f>SUM(T6E:T6S!K23)</f>
        <v>0</v>
      </c>
      <c r="L22" s="63">
        <f>SUM(T6E:T6S!L23)</f>
        <v>0</v>
      </c>
      <c r="M22" s="63">
        <f>SUM(T6E:T6S!M23)</f>
        <v>0</v>
      </c>
      <c r="N22" s="63">
        <f>SUM(T6E:T6S!N23)</f>
        <v>0</v>
      </c>
      <c r="O22" s="63">
        <f>SUM(T6E:T6S!O23)</f>
        <v>0</v>
      </c>
      <c r="P22" s="63">
        <f>SUM(T6E:T6S!P23)</f>
        <v>0</v>
      </c>
      <c r="Q22" s="63">
        <f>SUM(T6E:T6S!Q23)</f>
        <v>0</v>
      </c>
      <c r="R22" s="63">
        <f>SUM(T6E:T6S!R23)</f>
        <v>0</v>
      </c>
      <c r="S22" s="63">
        <f>SUM(T6E:T6S!S23)</f>
        <v>0</v>
      </c>
      <c r="T22" s="63">
        <f>SUM(T6E:T6S!T23)</f>
        <v>0</v>
      </c>
      <c r="U22" s="63">
        <f>SUM(T6E:T6S!U23)</f>
        <v>0</v>
      </c>
      <c r="V22" s="63">
        <f>SUM(T6E:T6S!V23)</f>
        <v>0</v>
      </c>
      <c r="W22" s="63">
        <f>SUM(T6E:T6S!W23)</f>
        <v>0</v>
      </c>
      <c r="X22" s="28">
        <f t="shared" si="7"/>
        <v>0</v>
      </c>
      <c r="Y22" s="28">
        <f t="shared" si="8"/>
        <v>0</v>
      </c>
      <c r="Z22" s="28">
        <f t="shared" si="9"/>
        <v>0</v>
      </c>
      <c r="AA22" s="28">
        <f t="shared" si="10"/>
        <v>0</v>
      </c>
      <c r="AB22" s="52">
        <f t="shared" si="11"/>
        <v>0</v>
      </c>
      <c r="AC22" s="52">
        <f t="shared" si="12"/>
        <v>0</v>
      </c>
      <c r="AD22" s="52" t="str">
        <f t="shared" si="13"/>
        <v>-</v>
      </c>
      <c r="AE22" s="63">
        <f>SUM(T6E:T6S!AE23)</f>
        <v>0</v>
      </c>
      <c r="AF22" s="425"/>
    </row>
    <row r="23" spans="1:34" ht="18" customHeight="1" x14ac:dyDescent="0.15">
      <c r="A23" s="136">
        <f>Input!A19</f>
        <v>0</v>
      </c>
      <c r="B23" s="136">
        <f>Input!B19</f>
        <v>0</v>
      </c>
      <c r="C23" s="73"/>
      <c r="D23" s="63">
        <f>SUM(T6E:T6S!D24)</f>
        <v>0</v>
      </c>
      <c r="E23" s="63">
        <f>SUM(T6E:T6S!E24)</f>
        <v>0</v>
      </c>
      <c r="F23" s="63">
        <f>SUM(T6E:T6S!F24)</f>
        <v>0</v>
      </c>
      <c r="G23" s="63">
        <f>SUM(T6E:T6S!G24)</f>
        <v>0</v>
      </c>
      <c r="H23" s="63">
        <f>SUM(T6E:T6S!H24)</f>
        <v>0</v>
      </c>
      <c r="I23" s="63">
        <f>SUM(T6E:T6S!I24)</f>
        <v>0</v>
      </c>
      <c r="J23" s="63">
        <f>SUM(T6E:T6S!J24)</f>
        <v>0</v>
      </c>
      <c r="K23" s="63">
        <f>SUM(T6E:T6S!K24)</f>
        <v>0</v>
      </c>
      <c r="L23" s="63">
        <f>SUM(T6E:T6S!L24)</f>
        <v>0</v>
      </c>
      <c r="M23" s="63">
        <f>SUM(T6E:T6S!M24)</f>
        <v>0</v>
      </c>
      <c r="N23" s="63">
        <f>SUM(T6E:T6S!N24)</f>
        <v>0</v>
      </c>
      <c r="O23" s="63">
        <f>SUM(T6E:T6S!O24)</f>
        <v>0</v>
      </c>
      <c r="P23" s="63">
        <f>SUM(T6E:T6S!P24)</f>
        <v>0</v>
      </c>
      <c r="Q23" s="63">
        <f>SUM(T6E:T6S!Q24)</f>
        <v>0</v>
      </c>
      <c r="R23" s="63">
        <f>SUM(T6E:T6S!R24)</f>
        <v>0</v>
      </c>
      <c r="S23" s="63">
        <f>SUM(T6E:T6S!S24)</f>
        <v>0</v>
      </c>
      <c r="T23" s="63">
        <f>SUM(T6E:T6S!T24)</f>
        <v>0</v>
      </c>
      <c r="U23" s="63">
        <f>SUM(T6E:T6S!U24)</f>
        <v>0</v>
      </c>
      <c r="V23" s="63">
        <f>SUM(T6E:T6S!V24)</f>
        <v>0</v>
      </c>
      <c r="W23" s="63">
        <f>SUM(T6E:T6S!W24)</f>
        <v>0</v>
      </c>
      <c r="X23" s="28">
        <f t="shared" si="7"/>
        <v>0</v>
      </c>
      <c r="Y23" s="28">
        <f t="shared" si="8"/>
        <v>0</v>
      </c>
      <c r="Z23" s="28">
        <f t="shared" si="9"/>
        <v>0</v>
      </c>
      <c r="AA23" s="28">
        <f t="shared" si="10"/>
        <v>0</v>
      </c>
      <c r="AB23" s="52">
        <f t="shared" si="11"/>
        <v>0</v>
      </c>
      <c r="AC23" s="52">
        <f t="shared" si="12"/>
        <v>0</v>
      </c>
      <c r="AD23" s="52" t="str">
        <f t="shared" si="13"/>
        <v>-</v>
      </c>
      <c r="AE23" s="63">
        <f>SUM(T6E:T6S!AE24)</f>
        <v>0</v>
      </c>
      <c r="AF23" s="425"/>
    </row>
    <row r="24" spans="1:34" ht="18" customHeight="1" x14ac:dyDescent="0.15">
      <c r="A24" s="136">
        <f>Input!A20</f>
        <v>0</v>
      </c>
      <c r="B24" s="136">
        <f>Input!B20</f>
        <v>0</v>
      </c>
      <c r="C24" s="73"/>
      <c r="D24" s="63">
        <f>SUM(T6E:T6S!D25)</f>
        <v>0</v>
      </c>
      <c r="E24" s="63">
        <f>SUM(T6E:T6S!E25)</f>
        <v>0</v>
      </c>
      <c r="F24" s="63">
        <f>SUM(T6E:T6S!F25)</f>
        <v>0</v>
      </c>
      <c r="G24" s="63">
        <f>SUM(T6E:T6S!G25)</f>
        <v>0</v>
      </c>
      <c r="H24" s="63">
        <f>SUM(T6E:T6S!H25)</f>
        <v>0</v>
      </c>
      <c r="I24" s="63">
        <f>SUM(T6E:T6S!I25)</f>
        <v>0</v>
      </c>
      <c r="J24" s="63">
        <f>SUM(T6E:T6S!J25)</f>
        <v>0</v>
      </c>
      <c r="K24" s="63">
        <f>SUM(T6E:T6S!K25)</f>
        <v>0</v>
      </c>
      <c r="L24" s="63">
        <f>SUM(T6E:T6S!L25)</f>
        <v>0</v>
      </c>
      <c r="M24" s="63">
        <f>SUM(T6E:T6S!M25)</f>
        <v>0</v>
      </c>
      <c r="N24" s="63">
        <f>SUM(T6E:T6S!N25)</f>
        <v>0</v>
      </c>
      <c r="O24" s="63">
        <f>SUM(T6E:T6S!O25)</f>
        <v>0</v>
      </c>
      <c r="P24" s="63">
        <f>SUM(T6E:T6S!P25)</f>
        <v>0</v>
      </c>
      <c r="Q24" s="63">
        <f>SUM(T6E:T6S!Q25)</f>
        <v>0</v>
      </c>
      <c r="R24" s="63">
        <f>SUM(T6E:T6S!R25)</f>
        <v>0</v>
      </c>
      <c r="S24" s="63">
        <f>SUM(T6E:T6S!S25)</f>
        <v>0</v>
      </c>
      <c r="T24" s="63">
        <f>SUM(T6E:T6S!T25)</f>
        <v>0</v>
      </c>
      <c r="U24" s="63">
        <f>SUM(T6E:T6S!U25)</f>
        <v>0</v>
      </c>
      <c r="V24" s="63">
        <f>SUM(T6E:T6S!V25)</f>
        <v>0</v>
      </c>
      <c r="W24" s="63">
        <f>SUM(T6E:T6S!W25)</f>
        <v>0</v>
      </c>
      <c r="X24" s="28">
        <f t="shared" si="0"/>
        <v>0</v>
      </c>
      <c r="Y24" s="28">
        <f t="shared" si="1"/>
        <v>0</v>
      </c>
      <c r="Z24" s="28">
        <f t="shared" si="2"/>
        <v>0</v>
      </c>
      <c r="AA24" s="28">
        <f t="shared" si="3"/>
        <v>0</v>
      </c>
      <c r="AB24" s="52">
        <f t="shared" si="4"/>
        <v>0</v>
      </c>
      <c r="AC24" s="52">
        <f t="shared" si="5"/>
        <v>0</v>
      </c>
      <c r="AD24" s="52" t="str">
        <f t="shared" si="6"/>
        <v>-</v>
      </c>
      <c r="AE24" s="63">
        <f>SUM(T6E:T6S!AE25)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121</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SUM(T6E:T6S!D29)</f>
        <v>0</v>
      </c>
      <c r="D28" s="63">
        <f>SUM(T6E:T6S!E29)</f>
        <v>0</v>
      </c>
      <c r="E28" s="63">
        <f>SUM(T6E:T6S!F29)</f>
        <v>0</v>
      </c>
      <c r="F28" s="63">
        <f>SUM(T6E:T6S!G29)</f>
        <v>0</v>
      </c>
      <c r="G28" s="63">
        <f>SUM(T6E:T6S!H29)</f>
        <v>0</v>
      </c>
      <c r="H28" s="63">
        <f>SUM(T6E:T6S!I29)</f>
        <v>0</v>
      </c>
      <c r="I28" s="63">
        <f>SUM(T6E:T6S!J29)</f>
        <v>0</v>
      </c>
      <c r="J28" s="63">
        <f>SUM(T6E:T6S!K29)</f>
        <v>0</v>
      </c>
      <c r="K28" s="63">
        <f>SUM(T6E:T6S!L29)</f>
        <v>0</v>
      </c>
      <c r="L28" s="63">
        <f>SUM(T6E:T6S!M29)</f>
        <v>0</v>
      </c>
      <c r="M28" s="63">
        <f>SUM(T6E:T6S!N29)</f>
        <v>0</v>
      </c>
      <c r="N28" s="63">
        <f>SUM(T6E:T6S!O29)</f>
        <v>0</v>
      </c>
      <c r="O28" s="63">
        <f>SUM(T6E:T6S!P29)</f>
        <v>0</v>
      </c>
      <c r="P28" s="63">
        <f>SUM(T6E:T6S!Q29)</f>
        <v>0</v>
      </c>
      <c r="Q28" s="63">
        <f>SUM(T6E:T6S!R29)</f>
        <v>0</v>
      </c>
      <c r="R28" s="63">
        <f>SUM(T6E:T6S!S29)</f>
        <v>0</v>
      </c>
      <c r="S28" s="63">
        <f>SUM(T6E:T6S!T29)</f>
        <v>0</v>
      </c>
      <c r="T28" s="63">
        <f>SUM(T6E:T6S!U29)</f>
        <v>0</v>
      </c>
      <c r="U28" s="63">
        <f>SUM(T6E:T6S!V29)</f>
        <v>0</v>
      </c>
      <c r="V28" s="63">
        <f>SUM(T6E:T6S!W29)</f>
        <v>0</v>
      </c>
      <c r="W28" s="63">
        <f>SUM(T6E:T6S!X29)</f>
        <v>0</v>
      </c>
      <c r="X28" s="63">
        <f>SUM(T6E:T6S!Y29)</f>
        <v>0</v>
      </c>
      <c r="Y28" s="63">
        <f>SUM(T6E:T6S!Z29)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6" si="24">IF(S28&gt;0,T28/S28,"-")</f>
        <v>-</v>
      </c>
    </row>
    <row r="29" spans="1:34" ht="15.75" customHeight="1" x14ac:dyDescent="0.15">
      <c r="A29" s="136">
        <f t="shared" si="15"/>
        <v>3</v>
      </c>
      <c r="B29" s="136" t="str">
        <f t="shared" si="15"/>
        <v>Player 2</v>
      </c>
      <c r="C29" s="63">
        <f>SUM(T6E:T6S!D30)</f>
        <v>0</v>
      </c>
      <c r="D29" s="63">
        <f>SUM(T6E:T6S!E30)</f>
        <v>0</v>
      </c>
      <c r="E29" s="63">
        <f>SUM(T6E:T6S!F30)</f>
        <v>0</v>
      </c>
      <c r="F29" s="63">
        <f>SUM(T6E:T6S!G30)</f>
        <v>0</v>
      </c>
      <c r="G29" s="63">
        <f>SUM(T6E:T6S!H30)</f>
        <v>0</v>
      </c>
      <c r="H29" s="63">
        <f>SUM(T6E:T6S!I30)</f>
        <v>0</v>
      </c>
      <c r="I29" s="63">
        <f>SUM(T6E:T6S!J30)</f>
        <v>0</v>
      </c>
      <c r="J29" s="63">
        <f>SUM(T6E:T6S!K30)</f>
        <v>0</v>
      </c>
      <c r="K29" s="63">
        <f>SUM(T6E:T6S!L30)</f>
        <v>0</v>
      </c>
      <c r="L29" s="63">
        <f>SUM(T6E:T6S!M30)</f>
        <v>0</v>
      </c>
      <c r="M29" s="63">
        <f>SUM(T6E:T6S!N30)</f>
        <v>0</v>
      </c>
      <c r="N29" s="63">
        <f>SUM(T6E:T6S!O30)</f>
        <v>0</v>
      </c>
      <c r="O29" s="63">
        <f>SUM(T6E:T6S!P30)</f>
        <v>0</v>
      </c>
      <c r="P29" s="63">
        <f>SUM(T6E:T6S!Q30)</f>
        <v>0</v>
      </c>
      <c r="Q29" s="63">
        <f>SUM(T6E:T6S!R30)</f>
        <v>0</v>
      </c>
      <c r="R29" s="63">
        <f>SUM(T6E:T6S!S30)</f>
        <v>0</v>
      </c>
      <c r="S29" s="63">
        <f>SUM(T6E:T6S!T30)</f>
        <v>0</v>
      </c>
      <c r="T29" s="63">
        <f>SUM(T6E:T6S!U30)</f>
        <v>0</v>
      </c>
      <c r="U29" s="63">
        <f>SUM(T6E:T6S!V30)</f>
        <v>0</v>
      </c>
      <c r="V29" s="63">
        <f>SUM(T6E:T6S!W30)</f>
        <v>0</v>
      </c>
      <c r="W29" s="63">
        <f>SUM(T6E:T6S!X30)</f>
        <v>0</v>
      </c>
      <c r="X29" s="63">
        <f>SUM(T6E:T6S!Y30)</f>
        <v>0</v>
      </c>
      <c r="Y29" s="63">
        <f>SUM(T6E:T6S!Z30)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SUM(T6E:T6S!D31)</f>
        <v>0</v>
      </c>
      <c r="D30" s="63">
        <f>SUM(T6E:T6S!E31)</f>
        <v>0</v>
      </c>
      <c r="E30" s="63">
        <f>SUM(T6E:T6S!F31)</f>
        <v>0</v>
      </c>
      <c r="F30" s="63">
        <f>SUM(T6E:T6S!G31)</f>
        <v>0</v>
      </c>
      <c r="G30" s="63">
        <f>SUM(T6E:T6S!H31)</f>
        <v>0</v>
      </c>
      <c r="H30" s="63">
        <f>SUM(T6E:T6S!I31)</f>
        <v>0</v>
      </c>
      <c r="I30" s="63">
        <f>SUM(T6E:T6S!J31)</f>
        <v>0</v>
      </c>
      <c r="J30" s="63">
        <f>SUM(T6E:T6S!K31)</f>
        <v>0</v>
      </c>
      <c r="K30" s="63">
        <f>SUM(T6E:T6S!L31)</f>
        <v>0</v>
      </c>
      <c r="L30" s="63">
        <f>SUM(T6E:T6S!M31)</f>
        <v>0</v>
      </c>
      <c r="M30" s="63">
        <f>SUM(T6E:T6S!N31)</f>
        <v>0</v>
      </c>
      <c r="N30" s="63">
        <f>SUM(T6E:T6S!O31)</f>
        <v>0</v>
      </c>
      <c r="O30" s="63">
        <f>SUM(T6E:T6S!P31)</f>
        <v>0</v>
      </c>
      <c r="P30" s="63">
        <f>SUM(T6E:T6S!Q31)</f>
        <v>0</v>
      </c>
      <c r="Q30" s="63">
        <f>SUM(T6E:T6S!R31)</f>
        <v>0</v>
      </c>
      <c r="R30" s="63">
        <f>SUM(T6E:T6S!S31)</f>
        <v>0</v>
      </c>
      <c r="S30" s="63">
        <f>SUM(T6E:T6S!T31)</f>
        <v>0</v>
      </c>
      <c r="T30" s="63">
        <f>SUM(T6E:T6S!U31)</f>
        <v>0</v>
      </c>
      <c r="U30" s="63">
        <f>SUM(T6E:T6S!V31)</f>
        <v>0</v>
      </c>
      <c r="V30" s="63">
        <f>SUM(T6E:T6S!W31)</f>
        <v>0</v>
      </c>
      <c r="W30" s="63">
        <f>SUM(T6E:T6S!X31)</f>
        <v>0</v>
      </c>
      <c r="X30" s="63">
        <f>SUM(T6E:T6S!Y31)</f>
        <v>0</v>
      </c>
      <c r="Y30" s="63">
        <f>SUM(T6E:T6S!Z31)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SUM(T6E:T6S!D32)</f>
        <v>0</v>
      </c>
      <c r="D31" s="63">
        <f>SUM(T6E:T6S!E32)</f>
        <v>0</v>
      </c>
      <c r="E31" s="63">
        <f>SUM(T6E:T6S!F32)</f>
        <v>0</v>
      </c>
      <c r="F31" s="63">
        <f>SUM(T6E:T6S!G32)</f>
        <v>0</v>
      </c>
      <c r="G31" s="63">
        <f>SUM(T6E:T6S!H32)</f>
        <v>0</v>
      </c>
      <c r="H31" s="63">
        <f>SUM(T6E:T6S!I32)</f>
        <v>0</v>
      </c>
      <c r="I31" s="63">
        <f>SUM(T6E:T6S!J32)</f>
        <v>0</v>
      </c>
      <c r="J31" s="63">
        <f>SUM(T6E:T6S!K32)</f>
        <v>0</v>
      </c>
      <c r="K31" s="63">
        <f>SUM(T6E:T6S!L32)</f>
        <v>0</v>
      </c>
      <c r="L31" s="63">
        <f>SUM(T6E:T6S!M32)</f>
        <v>0</v>
      </c>
      <c r="M31" s="63">
        <f>SUM(T6E:T6S!N32)</f>
        <v>0</v>
      </c>
      <c r="N31" s="63">
        <f>SUM(T6E:T6S!O32)</f>
        <v>0</v>
      </c>
      <c r="O31" s="63">
        <f>SUM(T6E:T6S!P32)</f>
        <v>0</v>
      </c>
      <c r="P31" s="63">
        <f>SUM(T6E:T6S!Q32)</f>
        <v>0</v>
      </c>
      <c r="Q31" s="63">
        <f>SUM(T6E:T6S!R32)</f>
        <v>0</v>
      </c>
      <c r="R31" s="63">
        <f>SUM(T6E:T6S!S32)</f>
        <v>0</v>
      </c>
      <c r="S31" s="63">
        <f>SUM(T6E:T6S!T32)</f>
        <v>0</v>
      </c>
      <c r="T31" s="63">
        <f>SUM(T6E:T6S!U32)</f>
        <v>0</v>
      </c>
      <c r="U31" s="63">
        <f>SUM(T6E:T6S!V32)</f>
        <v>0</v>
      </c>
      <c r="V31" s="63">
        <f>SUM(T6E:T6S!W32)</f>
        <v>0</v>
      </c>
      <c r="W31" s="63">
        <f>SUM(T6E:T6S!X32)</f>
        <v>0</v>
      </c>
      <c r="X31" s="63">
        <f>SUM(T6E:T6S!Y32)</f>
        <v>0</v>
      </c>
      <c r="Y31" s="63">
        <f>SUM(T6E:T6S!Z32)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SUM(T6E:T6S!D33)</f>
        <v>0</v>
      </c>
      <c r="D32" s="63">
        <f>SUM(T6E:T6S!E33)</f>
        <v>0</v>
      </c>
      <c r="E32" s="63">
        <f>SUM(T6E:T6S!F33)</f>
        <v>0</v>
      </c>
      <c r="F32" s="63">
        <f>SUM(T6E:T6S!G33)</f>
        <v>0</v>
      </c>
      <c r="G32" s="63">
        <f>SUM(T6E:T6S!H33)</f>
        <v>0</v>
      </c>
      <c r="H32" s="63">
        <f>SUM(T6E:T6S!I33)</f>
        <v>0</v>
      </c>
      <c r="I32" s="63">
        <f>SUM(T6E:T6S!J33)</f>
        <v>0</v>
      </c>
      <c r="J32" s="63">
        <f>SUM(T6E:T6S!K33)</f>
        <v>0</v>
      </c>
      <c r="K32" s="63">
        <f>SUM(T6E:T6S!L33)</f>
        <v>0</v>
      </c>
      <c r="L32" s="63">
        <f>SUM(T6E:T6S!M33)</f>
        <v>0</v>
      </c>
      <c r="M32" s="63">
        <f>SUM(T6E:T6S!N33)</f>
        <v>0</v>
      </c>
      <c r="N32" s="63">
        <f>SUM(T6E:T6S!O33)</f>
        <v>0</v>
      </c>
      <c r="O32" s="63">
        <f>SUM(T6E:T6S!P33)</f>
        <v>0</v>
      </c>
      <c r="P32" s="63">
        <f>SUM(T6E:T6S!Q33)</f>
        <v>0</v>
      </c>
      <c r="Q32" s="63">
        <f>SUM(T6E:T6S!R33)</f>
        <v>0</v>
      </c>
      <c r="R32" s="63">
        <f>SUM(T6E:T6S!S33)</f>
        <v>0</v>
      </c>
      <c r="S32" s="63">
        <f>SUM(T6E:T6S!T33)</f>
        <v>0</v>
      </c>
      <c r="T32" s="63">
        <f>SUM(T6E:T6S!U33)</f>
        <v>0</v>
      </c>
      <c r="U32" s="63">
        <f>SUM(T6E:T6S!V33)</f>
        <v>0</v>
      </c>
      <c r="V32" s="63">
        <f>SUM(T6E:T6S!W33)</f>
        <v>0</v>
      </c>
      <c r="W32" s="63">
        <f>SUM(T6E:T6S!X33)</f>
        <v>0</v>
      </c>
      <c r="X32" s="63">
        <f>SUM(T6E:T6S!Y33)</f>
        <v>0</v>
      </c>
      <c r="Y32" s="63">
        <f>SUM(T6E:T6S!Z33)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SUM(T6E:T6S!D34)</f>
        <v>0</v>
      </c>
      <c r="D33" s="63">
        <f>SUM(T6E:T6S!E34)</f>
        <v>0</v>
      </c>
      <c r="E33" s="63">
        <f>SUM(T6E:T6S!F34)</f>
        <v>0</v>
      </c>
      <c r="F33" s="63">
        <f>SUM(T6E:T6S!G34)</f>
        <v>0</v>
      </c>
      <c r="G33" s="63">
        <f>SUM(T6E:T6S!H34)</f>
        <v>0</v>
      </c>
      <c r="H33" s="63">
        <f>SUM(T6E:T6S!I34)</f>
        <v>0</v>
      </c>
      <c r="I33" s="63">
        <f>SUM(T6E:T6S!J34)</f>
        <v>0</v>
      </c>
      <c r="J33" s="63">
        <f>SUM(T6E:T6S!K34)</f>
        <v>0</v>
      </c>
      <c r="K33" s="63">
        <f>SUM(T6E:T6S!L34)</f>
        <v>0</v>
      </c>
      <c r="L33" s="63">
        <f>SUM(T6E:T6S!M34)</f>
        <v>0</v>
      </c>
      <c r="M33" s="63">
        <f>SUM(T6E:T6S!N34)</f>
        <v>0</v>
      </c>
      <c r="N33" s="63">
        <f>SUM(T6E:T6S!O34)</f>
        <v>0</v>
      </c>
      <c r="O33" s="63">
        <f>SUM(T6E:T6S!P34)</f>
        <v>0</v>
      </c>
      <c r="P33" s="63">
        <f>SUM(T6E:T6S!Q34)</f>
        <v>0</v>
      </c>
      <c r="Q33" s="63">
        <f>SUM(T6E:T6S!R34)</f>
        <v>0</v>
      </c>
      <c r="R33" s="63">
        <f>SUM(T6E:T6S!S34)</f>
        <v>0</v>
      </c>
      <c r="S33" s="63">
        <f>SUM(T6E:T6S!T34)</f>
        <v>0</v>
      </c>
      <c r="T33" s="63">
        <f>SUM(T6E:T6S!U34)</f>
        <v>0</v>
      </c>
      <c r="U33" s="63">
        <f>SUM(T6E:T6S!V34)</f>
        <v>0</v>
      </c>
      <c r="V33" s="63">
        <f>SUM(T6E:T6S!W34)</f>
        <v>0</v>
      </c>
      <c r="W33" s="63">
        <f>SUM(T6E:T6S!X34)</f>
        <v>0</v>
      </c>
      <c r="X33" s="63">
        <f>SUM(T6E:T6S!Y34)</f>
        <v>0</v>
      </c>
      <c r="Y33" s="63">
        <f>SUM(T6E:T6S!Z34)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SUM(T6E:T6S!D35)</f>
        <v>0</v>
      </c>
      <c r="D34" s="63">
        <f>SUM(T6E:T6S!E35)</f>
        <v>0</v>
      </c>
      <c r="E34" s="63">
        <f>SUM(T6E:T6S!F35)</f>
        <v>0</v>
      </c>
      <c r="F34" s="63">
        <f>SUM(T6E:T6S!G35)</f>
        <v>0</v>
      </c>
      <c r="G34" s="63">
        <f>SUM(T6E:T6S!H35)</f>
        <v>0</v>
      </c>
      <c r="H34" s="63">
        <f>SUM(T6E:T6S!I35)</f>
        <v>0</v>
      </c>
      <c r="I34" s="63">
        <f>SUM(T6E:T6S!J35)</f>
        <v>0</v>
      </c>
      <c r="J34" s="63">
        <f>SUM(T6E:T6S!K35)</f>
        <v>0</v>
      </c>
      <c r="K34" s="63">
        <f>SUM(T6E:T6S!L35)</f>
        <v>0</v>
      </c>
      <c r="L34" s="63">
        <f>SUM(T6E:T6S!M35)</f>
        <v>0</v>
      </c>
      <c r="M34" s="63">
        <f>SUM(T6E:T6S!N35)</f>
        <v>0</v>
      </c>
      <c r="N34" s="63">
        <f>SUM(T6E:T6S!O35)</f>
        <v>0</v>
      </c>
      <c r="O34" s="63">
        <f>SUM(T6E:T6S!P35)</f>
        <v>0</v>
      </c>
      <c r="P34" s="63">
        <f>SUM(T6E:T6S!Q35)</f>
        <v>0</v>
      </c>
      <c r="Q34" s="63">
        <f>SUM(T6E:T6S!R35)</f>
        <v>0</v>
      </c>
      <c r="R34" s="63">
        <f>SUM(T6E:T6S!S35)</f>
        <v>0</v>
      </c>
      <c r="S34" s="63">
        <f>SUM(T6E:T6S!T35)</f>
        <v>0</v>
      </c>
      <c r="T34" s="63">
        <f>SUM(T6E:T6S!U35)</f>
        <v>0</v>
      </c>
      <c r="U34" s="63">
        <f>SUM(T6E:T6S!V35)</f>
        <v>0</v>
      </c>
      <c r="V34" s="63">
        <f>SUM(T6E:T6S!W35)</f>
        <v>0</v>
      </c>
      <c r="W34" s="63">
        <f>SUM(T6E:T6S!X35)</f>
        <v>0</v>
      </c>
      <c r="X34" s="63">
        <f>SUM(T6E:T6S!Y35)</f>
        <v>0</v>
      </c>
      <c r="Y34" s="63">
        <f>SUM(T6E:T6S!Z35)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SUM(T6E:T6S!D36)</f>
        <v>0</v>
      </c>
      <c r="D35" s="63">
        <f>SUM(T6E:T6S!E36)</f>
        <v>0</v>
      </c>
      <c r="E35" s="63">
        <f>SUM(T6E:T6S!F36)</f>
        <v>0</v>
      </c>
      <c r="F35" s="63">
        <f>SUM(T6E:T6S!G36)</f>
        <v>0</v>
      </c>
      <c r="G35" s="63">
        <f>SUM(T6E:T6S!H36)</f>
        <v>0</v>
      </c>
      <c r="H35" s="63">
        <f>SUM(T6E:T6S!I36)</f>
        <v>0</v>
      </c>
      <c r="I35" s="63">
        <f>SUM(T6E:T6S!J36)</f>
        <v>0</v>
      </c>
      <c r="J35" s="63">
        <f>SUM(T6E:T6S!K36)</f>
        <v>0</v>
      </c>
      <c r="K35" s="63">
        <f>SUM(T6E:T6S!L36)</f>
        <v>0</v>
      </c>
      <c r="L35" s="63">
        <f>SUM(T6E:T6S!M36)</f>
        <v>0</v>
      </c>
      <c r="M35" s="63">
        <f>SUM(T6E:T6S!N36)</f>
        <v>0</v>
      </c>
      <c r="N35" s="63">
        <f>SUM(T6E:T6S!O36)</f>
        <v>0</v>
      </c>
      <c r="O35" s="63">
        <f>SUM(T6E:T6S!P36)</f>
        <v>0</v>
      </c>
      <c r="P35" s="63">
        <f>SUM(T6E:T6S!Q36)</f>
        <v>0</v>
      </c>
      <c r="Q35" s="63">
        <f>SUM(T6E:T6S!R36)</f>
        <v>0</v>
      </c>
      <c r="R35" s="63">
        <f>SUM(T6E:T6S!S36)</f>
        <v>0</v>
      </c>
      <c r="S35" s="63">
        <f>SUM(T6E:T6S!T36)</f>
        <v>0</v>
      </c>
      <c r="T35" s="63">
        <f>SUM(T6E:T6S!U36)</f>
        <v>0</v>
      </c>
      <c r="U35" s="63">
        <f>SUM(T6E:T6S!V36)</f>
        <v>0</v>
      </c>
      <c r="V35" s="63">
        <f>SUM(T6E:T6S!W36)</f>
        <v>0</v>
      </c>
      <c r="W35" s="63">
        <f>SUM(T6E:T6S!X36)</f>
        <v>0</v>
      </c>
      <c r="X35" s="63">
        <f>SUM(T6E:T6S!Y36)</f>
        <v>0</v>
      </c>
      <c r="Y35" s="63">
        <f>SUM(T6E:T6S!Z36)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SUM(T6E:T6S!D37)</f>
        <v>0</v>
      </c>
      <c r="D36" s="63">
        <f>SUM(T6E:T6S!E37)</f>
        <v>0</v>
      </c>
      <c r="E36" s="63">
        <f>SUM(T6E:T6S!F37)</f>
        <v>0</v>
      </c>
      <c r="F36" s="63">
        <f>SUM(T6E:T6S!G37)</f>
        <v>0</v>
      </c>
      <c r="G36" s="63">
        <f>SUM(T6E:T6S!H37)</f>
        <v>0</v>
      </c>
      <c r="H36" s="63">
        <f>SUM(T6E:T6S!I37)</f>
        <v>0</v>
      </c>
      <c r="I36" s="63">
        <f>SUM(T6E:T6S!J37)</f>
        <v>0</v>
      </c>
      <c r="J36" s="63">
        <f>SUM(T6E:T6S!K37)</f>
        <v>0</v>
      </c>
      <c r="K36" s="63">
        <f>SUM(T6E:T6S!L37)</f>
        <v>0</v>
      </c>
      <c r="L36" s="63">
        <f>SUM(T6E:T6S!M37)</f>
        <v>0</v>
      </c>
      <c r="M36" s="63">
        <f>SUM(T6E:T6S!N37)</f>
        <v>0</v>
      </c>
      <c r="N36" s="63">
        <f>SUM(T6E:T6S!O37)</f>
        <v>0</v>
      </c>
      <c r="O36" s="63">
        <f>SUM(T6E:T6S!P37)</f>
        <v>0</v>
      </c>
      <c r="P36" s="63">
        <f>SUM(T6E:T6S!Q37)</f>
        <v>0</v>
      </c>
      <c r="Q36" s="63">
        <f>SUM(T6E:T6S!R37)</f>
        <v>0</v>
      </c>
      <c r="R36" s="63">
        <f>SUM(T6E:T6S!S37)</f>
        <v>0</v>
      </c>
      <c r="S36" s="63">
        <f>SUM(T6E:T6S!T37)</f>
        <v>0</v>
      </c>
      <c r="T36" s="63">
        <f>SUM(T6E:T6S!U37)</f>
        <v>0</v>
      </c>
      <c r="U36" s="63">
        <f>SUM(T6E:T6S!V37)</f>
        <v>0</v>
      </c>
      <c r="V36" s="63">
        <f>SUM(T6E:T6S!W37)</f>
        <v>0</v>
      </c>
      <c r="W36" s="63">
        <f>SUM(T6E:T6S!X37)</f>
        <v>0</v>
      </c>
      <c r="X36" s="63">
        <f>SUM(T6E:T6S!Y37)</f>
        <v>0</v>
      </c>
      <c r="Y36" s="63">
        <f>SUM(T6E:T6S!Z37)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SUM(T6E:T6S!D38)</f>
        <v>0</v>
      </c>
      <c r="D37" s="63">
        <f>SUM(T6E:T6S!E38)</f>
        <v>0</v>
      </c>
      <c r="E37" s="63">
        <f>SUM(T6E:T6S!F38)</f>
        <v>0</v>
      </c>
      <c r="F37" s="63">
        <f>SUM(T6E:T6S!G38)</f>
        <v>0</v>
      </c>
      <c r="G37" s="63">
        <f>SUM(T6E:T6S!H38)</f>
        <v>0</v>
      </c>
      <c r="H37" s="63">
        <f>SUM(T6E:T6S!I38)</f>
        <v>0</v>
      </c>
      <c r="I37" s="63">
        <f>SUM(T6E:T6S!J38)</f>
        <v>0</v>
      </c>
      <c r="J37" s="63">
        <f>SUM(T6E:T6S!K38)</f>
        <v>0</v>
      </c>
      <c r="K37" s="63">
        <f>SUM(T6E:T6S!L38)</f>
        <v>0</v>
      </c>
      <c r="L37" s="63">
        <f>SUM(T6E:T6S!M38)</f>
        <v>0</v>
      </c>
      <c r="M37" s="63">
        <f>SUM(T6E:T6S!N38)</f>
        <v>0</v>
      </c>
      <c r="N37" s="63">
        <f>SUM(T6E:T6S!O38)</f>
        <v>0</v>
      </c>
      <c r="O37" s="63">
        <f>SUM(T6E:T6S!P38)</f>
        <v>0</v>
      </c>
      <c r="P37" s="63">
        <f>SUM(T6E:T6S!Q38)</f>
        <v>0</v>
      </c>
      <c r="Q37" s="63">
        <f>SUM(T6E:T6S!R38)</f>
        <v>0</v>
      </c>
      <c r="R37" s="63">
        <f>SUM(T6E:T6S!S38)</f>
        <v>0</v>
      </c>
      <c r="S37" s="63">
        <f>SUM(T6E:T6S!T38)</f>
        <v>0</v>
      </c>
      <c r="T37" s="63">
        <f>SUM(T6E:T6S!U38)</f>
        <v>0</v>
      </c>
      <c r="U37" s="63">
        <f>SUM(T6E:T6S!V38)</f>
        <v>0</v>
      </c>
      <c r="V37" s="63">
        <f>SUM(T6E:T6S!W38)</f>
        <v>0</v>
      </c>
      <c r="W37" s="63">
        <f>SUM(T6E:T6S!X38)</f>
        <v>0</v>
      </c>
      <c r="X37" s="63">
        <f>SUM(T6E:T6S!Y38)</f>
        <v>0</v>
      </c>
      <c r="Y37" s="63">
        <f>SUM(T6E:T6S!Z38)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SUM(T6E:T6S!D39)</f>
        <v>0</v>
      </c>
      <c r="D38" s="63">
        <f>SUM(T6E:T6S!E39)</f>
        <v>0</v>
      </c>
      <c r="E38" s="63">
        <f>SUM(T6E:T6S!F39)</f>
        <v>0</v>
      </c>
      <c r="F38" s="63">
        <f>SUM(T6E:T6S!G39)</f>
        <v>0</v>
      </c>
      <c r="G38" s="63">
        <f>SUM(T6E:T6S!H39)</f>
        <v>0</v>
      </c>
      <c r="H38" s="63">
        <f>SUM(T6E:T6S!I39)</f>
        <v>0</v>
      </c>
      <c r="I38" s="63">
        <f>SUM(T6E:T6S!J39)</f>
        <v>0</v>
      </c>
      <c r="J38" s="63">
        <f>SUM(T6E:T6S!K39)</f>
        <v>0</v>
      </c>
      <c r="K38" s="63">
        <f>SUM(T6E:T6S!L39)</f>
        <v>0</v>
      </c>
      <c r="L38" s="63">
        <f>SUM(T6E:T6S!M39)</f>
        <v>0</v>
      </c>
      <c r="M38" s="63">
        <f>SUM(T6E:T6S!N39)</f>
        <v>0</v>
      </c>
      <c r="N38" s="63">
        <f>SUM(T6E:T6S!O39)</f>
        <v>0</v>
      </c>
      <c r="O38" s="63">
        <f>SUM(T6E:T6S!P39)</f>
        <v>0</v>
      </c>
      <c r="P38" s="63">
        <f>SUM(T6E:T6S!Q39)</f>
        <v>0</v>
      </c>
      <c r="Q38" s="63">
        <f>SUM(T6E:T6S!R39)</f>
        <v>0</v>
      </c>
      <c r="R38" s="63">
        <f>SUM(T6E:T6S!S39)</f>
        <v>0</v>
      </c>
      <c r="S38" s="63">
        <f>SUM(T6E:T6S!T39)</f>
        <v>0</v>
      </c>
      <c r="T38" s="63">
        <f>SUM(T6E:T6S!U39)</f>
        <v>0</v>
      </c>
      <c r="U38" s="63">
        <f>SUM(T6E:T6S!V39)</f>
        <v>0</v>
      </c>
      <c r="V38" s="63">
        <f>SUM(T6E:T6S!W39)</f>
        <v>0</v>
      </c>
      <c r="W38" s="63">
        <f>SUM(T6E:T6S!X39)</f>
        <v>0</v>
      </c>
      <c r="X38" s="63">
        <f>SUM(T6E:T6S!Y39)</f>
        <v>0</v>
      </c>
      <c r="Y38" s="63">
        <f>SUM(T6E:T6S!Z39)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SUM(T6E:T6S!D40)</f>
        <v>0</v>
      </c>
      <c r="D39" s="63">
        <f>SUM(T6E:T6S!E40)</f>
        <v>0</v>
      </c>
      <c r="E39" s="63">
        <f>SUM(T6E:T6S!F40)</f>
        <v>0</v>
      </c>
      <c r="F39" s="63">
        <f>SUM(T6E:T6S!G40)</f>
        <v>0</v>
      </c>
      <c r="G39" s="63">
        <f>SUM(T6E:T6S!H40)</f>
        <v>0</v>
      </c>
      <c r="H39" s="63">
        <f>SUM(T6E:T6S!I40)</f>
        <v>0</v>
      </c>
      <c r="I39" s="63">
        <f>SUM(T6E:T6S!J40)</f>
        <v>0</v>
      </c>
      <c r="J39" s="63">
        <f>SUM(T6E:T6S!K40)</f>
        <v>0</v>
      </c>
      <c r="K39" s="63">
        <f>SUM(T6E:T6S!L40)</f>
        <v>0</v>
      </c>
      <c r="L39" s="63">
        <f>SUM(T6E:T6S!M40)</f>
        <v>0</v>
      </c>
      <c r="M39" s="63">
        <f>SUM(T6E:T6S!N40)</f>
        <v>0</v>
      </c>
      <c r="N39" s="63">
        <f>SUM(T6E:T6S!O40)</f>
        <v>0</v>
      </c>
      <c r="O39" s="63">
        <f>SUM(T6E:T6S!P40)</f>
        <v>0</v>
      </c>
      <c r="P39" s="63">
        <f>SUM(T6E:T6S!Q40)</f>
        <v>0</v>
      </c>
      <c r="Q39" s="63">
        <f>SUM(T6E:T6S!R40)</f>
        <v>0</v>
      </c>
      <c r="R39" s="63">
        <f>SUM(T6E:T6S!S40)</f>
        <v>0</v>
      </c>
      <c r="S39" s="63">
        <f>SUM(T6E:T6S!T40)</f>
        <v>0</v>
      </c>
      <c r="T39" s="63">
        <f>SUM(T6E:T6S!U40)</f>
        <v>0</v>
      </c>
      <c r="U39" s="63">
        <f>SUM(T6E:T6S!V40)</f>
        <v>0</v>
      </c>
      <c r="V39" s="63">
        <f>SUM(T6E:T6S!W40)</f>
        <v>0</v>
      </c>
      <c r="W39" s="63">
        <f>SUM(T6E:T6S!X40)</f>
        <v>0</v>
      </c>
      <c r="X39" s="63">
        <f>SUM(T6E:T6S!Y40)</f>
        <v>0</v>
      </c>
      <c r="Y39" s="63">
        <f>SUM(T6E:T6S!Z40)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SUM(T6E:T6S!D41)</f>
        <v>0</v>
      </c>
      <c r="D40" s="63">
        <f>SUM(T6E:T6S!E41)</f>
        <v>0</v>
      </c>
      <c r="E40" s="63">
        <f>SUM(T6E:T6S!F41)</f>
        <v>0</v>
      </c>
      <c r="F40" s="63">
        <f>SUM(T6E:T6S!G41)</f>
        <v>0</v>
      </c>
      <c r="G40" s="63">
        <f>SUM(T6E:T6S!H41)</f>
        <v>0</v>
      </c>
      <c r="H40" s="63">
        <f>SUM(T6E:T6S!I41)</f>
        <v>0</v>
      </c>
      <c r="I40" s="63">
        <f>SUM(T6E:T6S!J41)</f>
        <v>0</v>
      </c>
      <c r="J40" s="63">
        <f>SUM(T6E:T6S!K41)</f>
        <v>0</v>
      </c>
      <c r="K40" s="63">
        <f>SUM(T6E:T6S!L41)</f>
        <v>0</v>
      </c>
      <c r="L40" s="63">
        <f>SUM(T6E:T6S!M41)</f>
        <v>0</v>
      </c>
      <c r="M40" s="63">
        <f>SUM(T6E:T6S!N41)</f>
        <v>0</v>
      </c>
      <c r="N40" s="63">
        <f>SUM(T6E:T6S!O41)</f>
        <v>0</v>
      </c>
      <c r="O40" s="63">
        <f>SUM(T6E:T6S!P41)</f>
        <v>0</v>
      </c>
      <c r="P40" s="63">
        <f>SUM(T6E:T6S!Q41)</f>
        <v>0</v>
      </c>
      <c r="Q40" s="63">
        <f>SUM(T6E:T6S!R41)</f>
        <v>0</v>
      </c>
      <c r="R40" s="63">
        <f>SUM(T6E:T6S!S41)</f>
        <v>0</v>
      </c>
      <c r="S40" s="63">
        <f>SUM(T6E:T6S!T41)</f>
        <v>0</v>
      </c>
      <c r="T40" s="63">
        <f>SUM(T6E:T6S!U41)</f>
        <v>0</v>
      </c>
      <c r="U40" s="63">
        <f>SUM(T6E:T6S!V41)</f>
        <v>0</v>
      </c>
      <c r="V40" s="63">
        <f>SUM(T6E:T6S!W41)</f>
        <v>0</v>
      </c>
      <c r="W40" s="63">
        <f>SUM(T6E:T6S!X41)</f>
        <v>0</v>
      </c>
      <c r="X40" s="63">
        <f>SUM(T6E:T6S!Y41)</f>
        <v>0</v>
      </c>
      <c r="Y40" s="63">
        <f>SUM(T6E:T6S!Z41)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SUM(T6E:T6S!D42)</f>
        <v>0</v>
      </c>
      <c r="D41" s="63">
        <f>SUM(T6E:T6S!E42)</f>
        <v>0</v>
      </c>
      <c r="E41" s="63">
        <f>SUM(T6E:T6S!F42)</f>
        <v>0</v>
      </c>
      <c r="F41" s="63">
        <f>SUM(T6E:T6S!G42)</f>
        <v>0</v>
      </c>
      <c r="G41" s="63">
        <f>SUM(T6E:T6S!H42)</f>
        <v>0</v>
      </c>
      <c r="H41" s="63">
        <f>SUM(T6E:T6S!I42)</f>
        <v>0</v>
      </c>
      <c r="I41" s="63">
        <f>SUM(T6E:T6S!J42)</f>
        <v>0</v>
      </c>
      <c r="J41" s="63">
        <f>SUM(T6E:T6S!K42)</f>
        <v>0</v>
      </c>
      <c r="K41" s="63">
        <f>SUM(T6E:T6S!L42)</f>
        <v>0</v>
      </c>
      <c r="L41" s="63">
        <f>SUM(T6E:T6S!M42)</f>
        <v>0</v>
      </c>
      <c r="M41" s="63">
        <f>SUM(T6E:T6S!N42)</f>
        <v>0</v>
      </c>
      <c r="N41" s="63">
        <f>SUM(T6E:T6S!O42)</f>
        <v>0</v>
      </c>
      <c r="O41" s="63">
        <f>SUM(T6E:T6S!P42)</f>
        <v>0</v>
      </c>
      <c r="P41" s="63">
        <f>SUM(T6E:T6S!Q42)</f>
        <v>0</v>
      </c>
      <c r="Q41" s="63">
        <f>SUM(T6E:T6S!R42)</f>
        <v>0</v>
      </c>
      <c r="R41" s="63">
        <f>SUM(T6E:T6S!S42)</f>
        <v>0</v>
      </c>
      <c r="S41" s="63">
        <f>SUM(T6E:T6S!T42)</f>
        <v>0</v>
      </c>
      <c r="T41" s="63">
        <f>SUM(T6E:T6S!U42)</f>
        <v>0</v>
      </c>
      <c r="U41" s="63">
        <f>SUM(T6E:T6S!V42)</f>
        <v>0</v>
      </c>
      <c r="V41" s="63">
        <f>SUM(T6E:T6S!W42)</f>
        <v>0</v>
      </c>
      <c r="W41" s="63">
        <f>SUM(T6E:T6S!X42)</f>
        <v>0</v>
      </c>
      <c r="X41" s="63">
        <f>SUM(T6E:T6S!Y42)</f>
        <v>0</v>
      </c>
      <c r="Y41" s="63">
        <f>SUM(T6E:T6S!Z42)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SUM(T6E:T6S!D43)</f>
        <v>0</v>
      </c>
      <c r="D42" s="63">
        <f>SUM(T6E:T6S!E43)</f>
        <v>0</v>
      </c>
      <c r="E42" s="63">
        <f>SUM(T6E:T6S!F43)</f>
        <v>0</v>
      </c>
      <c r="F42" s="63">
        <f>SUM(T6E:T6S!G43)</f>
        <v>0</v>
      </c>
      <c r="G42" s="63">
        <f>SUM(T6E:T6S!H43)</f>
        <v>0</v>
      </c>
      <c r="H42" s="63">
        <f>SUM(T6E:T6S!I43)</f>
        <v>0</v>
      </c>
      <c r="I42" s="63">
        <f>SUM(T6E:T6S!J43)</f>
        <v>0</v>
      </c>
      <c r="J42" s="63">
        <f>SUM(T6E:T6S!K43)</f>
        <v>0</v>
      </c>
      <c r="K42" s="63">
        <f>SUM(T6E:T6S!L43)</f>
        <v>0</v>
      </c>
      <c r="L42" s="63">
        <f>SUM(T6E:T6S!M43)</f>
        <v>0</v>
      </c>
      <c r="M42" s="63">
        <f>SUM(T6E:T6S!N43)</f>
        <v>0</v>
      </c>
      <c r="N42" s="63">
        <f>SUM(T6E:T6S!O43)</f>
        <v>0</v>
      </c>
      <c r="O42" s="63">
        <f>SUM(T6E:T6S!P43)</f>
        <v>0</v>
      </c>
      <c r="P42" s="63">
        <f>SUM(T6E:T6S!Q43)</f>
        <v>0</v>
      </c>
      <c r="Q42" s="63">
        <f>SUM(T6E:T6S!R43)</f>
        <v>0</v>
      </c>
      <c r="R42" s="63">
        <f>SUM(T6E:T6S!S43)</f>
        <v>0</v>
      </c>
      <c r="S42" s="63">
        <f>SUM(T6E:T6S!T43)</f>
        <v>0</v>
      </c>
      <c r="T42" s="63">
        <f>SUM(T6E:T6S!U43)</f>
        <v>0</v>
      </c>
      <c r="U42" s="63">
        <f>SUM(T6E:T6S!V43)</f>
        <v>0</v>
      </c>
      <c r="V42" s="63">
        <f>SUM(T6E:T6S!W43)</f>
        <v>0</v>
      </c>
      <c r="W42" s="63">
        <f>SUM(T6E:T6S!X43)</f>
        <v>0</v>
      </c>
      <c r="X42" s="63">
        <f>SUM(T6E:T6S!Y43)</f>
        <v>0</v>
      </c>
      <c r="Y42" s="63">
        <f>SUM(T6E:T6S!Z43)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SUM(T6E:T6S!D44)</f>
        <v>0</v>
      </c>
      <c r="D43" s="63">
        <f>SUM(T6E:T6S!E44)</f>
        <v>0</v>
      </c>
      <c r="E43" s="63">
        <f>SUM(T6E:T6S!F44)</f>
        <v>0</v>
      </c>
      <c r="F43" s="63">
        <f>SUM(T6E:T6S!G44)</f>
        <v>0</v>
      </c>
      <c r="G43" s="63">
        <f>SUM(T6E:T6S!H44)</f>
        <v>0</v>
      </c>
      <c r="H43" s="63">
        <f>SUM(T6E:T6S!I44)</f>
        <v>0</v>
      </c>
      <c r="I43" s="63">
        <f>SUM(T6E:T6S!J44)</f>
        <v>0</v>
      </c>
      <c r="J43" s="63">
        <f>SUM(T6E:T6S!K44)</f>
        <v>0</v>
      </c>
      <c r="K43" s="63">
        <f>SUM(T6E:T6S!L44)</f>
        <v>0</v>
      </c>
      <c r="L43" s="63">
        <f>SUM(T6E:T6S!M44)</f>
        <v>0</v>
      </c>
      <c r="M43" s="63">
        <f>SUM(T6E:T6S!N44)</f>
        <v>0</v>
      </c>
      <c r="N43" s="63">
        <f>SUM(T6E:T6S!O44)</f>
        <v>0</v>
      </c>
      <c r="O43" s="63">
        <f>SUM(T6E:T6S!P44)</f>
        <v>0</v>
      </c>
      <c r="P43" s="63">
        <f>SUM(T6E:T6S!Q44)</f>
        <v>0</v>
      </c>
      <c r="Q43" s="63">
        <f>SUM(T6E:T6S!R44)</f>
        <v>0</v>
      </c>
      <c r="R43" s="63">
        <f>SUM(T6E:T6S!S44)</f>
        <v>0</v>
      </c>
      <c r="S43" s="63">
        <f>SUM(T6E:T6S!T44)</f>
        <v>0</v>
      </c>
      <c r="T43" s="63">
        <f>SUM(T6E:T6S!U44)</f>
        <v>0</v>
      </c>
      <c r="U43" s="63">
        <f>SUM(T6E:T6S!V44)</f>
        <v>0</v>
      </c>
      <c r="V43" s="63">
        <f>SUM(T6E:T6S!W44)</f>
        <v>0</v>
      </c>
      <c r="W43" s="63">
        <f>SUM(T6E:T6S!X44)</f>
        <v>0</v>
      </c>
      <c r="X43" s="63">
        <f>SUM(T6E:T6S!Y44)</f>
        <v>0</v>
      </c>
      <c r="Y43" s="63">
        <f>SUM(T6E:T6S!Z44)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SUM(T6E:T6S!D45)</f>
        <v>0</v>
      </c>
      <c r="D44" s="63">
        <f>SUM(T6E:T6S!E45)</f>
        <v>0</v>
      </c>
      <c r="E44" s="63">
        <f>SUM(T6E:T6S!F45)</f>
        <v>0</v>
      </c>
      <c r="F44" s="63">
        <f>SUM(T6E:T6S!G45)</f>
        <v>0</v>
      </c>
      <c r="G44" s="63">
        <f>SUM(T6E:T6S!H45)</f>
        <v>0</v>
      </c>
      <c r="H44" s="63">
        <f>SUM(T6E:T6S!I45)</f>
        <v>0</v>
      </c>
      <c r="I44" s="63">
        <f>SUM(T6E:T6S!J45)</f>
        <v>0</v>
      </c>
      <c r="J44" s="63">
        <f>SUM(T6E:T6S!K45)</f>
        <v>0</v>
      </c>
      <c r="K44" s="63">
        <f>SUM(T6E:T6S!L45)</f>
        <v>0</v>
      </c>
      <c r="L44" s="63">
        <f>SUM(T6E:T6S!M45)</f>
        <v>0</v>
      </c>
      <c r="M44" s="63">
        <f>SUM(T6E:T6S!N45)</f>
        <v>0</v>
      </c>
      <c r="N44" s="63">
        <f>SUM(T6E:T6S!O45)</f>
        <v>0</v>
      </c>
      <c r="O44" s="63">
        <f>SUM(T6E:T6S!P45)</f>
        <v>0</v>
      </c>
      <c r="P44" s="63">
        <f>SUM(T6E:T6S!Q45)</f>
        <v>0</v>
      </c>
      <c r="Q44" s="63">
        <f>SUM(T6E:T6S!R45)</f>
        <v>0</v>
      </c>
      <c r="R44" s="63">
        <f>SUM(T6E:T6S!S45)</f>
        <v>0</v>
      </c>
      <c r="S44" s="63">
        <f>SUM(T6E:T6S!T45)</f>
        <v>0</v>
      </c>
      <c r="T44" s="63">
        <f>SUM(T6E:T6S!U45)</f>
        <v>0</v>
      </c>
      <c r="U44" s="63">
        <f>SUM(T6E:T6S!V45)</f>
        <v>0</v>
      </c>
      <c r="V44" s="63">
        <f>SUM(T6E:T6S!W45)</f>
        <v>0</v>
      </c>
      <c r="W44" s="63">
        <f>SUM(T6E:T6S!X45)</f>
        <v>0</v>
      </c>
      <c r="X44" s="63">
        <f>SUM(T6E:T6S!Y45)</f>
        <v>0</v>
      </c>
      <c r="Y44" s="63">
        <f>SUM(T6E:T6S!Z45)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SUM(T6E:T6S!D46)</f>
        <v>0</v>
      </c>
      <c r="D45" s="63">
        <f>SUM(T6E:T6S!E46)</f>
        <v>0</v>
      </c>
      <c r="E45" s="63">
        <f>SUM(T6E:T6S!F46)</f>
        <v>0</v>
      </c>
      <c r="F45" s="63">
        <f>SUM(T6E:T6S!G46)</f>
        <v>0</v>
      </c>
      <c r="G45" s="63">
        <f>SUM(T6E:T6S!H46)</f>
        <v>0</v>
      </c>
      <c r="H45" s="63">
        <f>SUM(T6E:T6S!I46)</f>
        <v>0</v>
      </c>
      <c r="I45" s="63">
        <f>SUM(T6E:T6S!J46)</f>
        <v>0</v>
      </c>
      <c r="J45" s="63">
        <f>SUM(T6E:T6S!K46)</f>
        <v>0</v>
      </c>
      <c r="K45" s="63">
        <f>SUM(T6E:T6S!L46)</f>
        <v>0</v>
      </c>
      <c r="L45" s="63">
        <f>SUM(T6E:T6S!M46)</f>
        <v>0</v>
      </c>
      <c r="M45" s="63">
        <f>SUM(T6E:T6S!N46)</f>
        <v>0</v>
      </c>
      <c r="N45" s="63">
        <f>SUM(T6E:T6S!O46)</f>
        <v>0</v>
      </c>
      <c r="O45" s="63">
        <f>SUM(T6E:T6S!P46)</f>
        <v>0</v>
      </c>
      <c r="P45" s="63">
        <f>SUM(T6E:T6S!Q46)</f>
        <v>0</v>
      </c>
      <c r="Q45" s="63">
        <f>SUM(T6E:T6S!R46)</f>
        <v>0</v>
      </c>
      <c r="R45" s="63">
        <f>SUM(T6E:T6S!S46)</f>
        <v>0</v>
      </c>
      <c r="S45" s="63">
        <f>SUM(T6E:T6S!T46)</f>
        <v>0</v>
      </c>
      <c r="T45" s="63">
        <f>SUM(T6E:T6S!U46)</f>
        <v>0</v>
      </c>
      <c r="U45" s="63">
        <f>SUM(T6E:T6S!V46)</f>
        <v>0</v>
      </c>
      <c r="V45" s="63">
        <f>SUM(T6E:T6S!W46)</f>
        <v>0</v>
      </c>
      <c r="W45" s="63">
        <f>SUM(T6E:T6S!X46)</f>
        <v>0</v>
      </c>
      <c r="X45" s="63">
        <f>SUM(T6E:T6S!Y46)</f>
        <v>0</v>
      </c>
      <c r="Y45" s="63">
        <f>SUM(T6E:T6S!Z46)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X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 t="shared" si="25"/>
        <v>0</v>
      </c>
      <c r="Y46" s="279">
        <f>SUM(Y28:Y45)</f>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c r="AH46" s="281" t="str">
        <f t="shared" si="24"/>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SUM(T6E:T6S!V51)</f>
        <v>0</v>
      </c>
      <c r="L49" s="63">
        <f>SUM(T6E:T6S!W51)</f>
        <v>0</v>
      </c>
      <c r="M49" s="63">
        <f>SUM(T6E:T6S!X51)</f>
        <v>0</v>
      </c>
      <c r="N49" s="63">
        <f>SUM(T6E:T6S!Y51)</f>
        <v>0</v>
      </c>
      <c r="O49" s="63">
        <f>SUM(T6E:T6S!Z51)</f>
        <v>0</v>
      </c>
      <c r="P49" s="63">
        <f>SUM(T6E:T6S!AA51)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SUM(T6E:T6S!V52)</f>
        <v>0</v>
      </c>
      <c r="L50" s="63">
        <f>SUM(T6E:T6S!W52)</f>
        <v>0</v>
      </c>
      <c r="M50" s="63">
        <f>SUM(T6E:T6S!X52)</f>
        <v>0</v>
      </c>
      <c r="N50" s="63">
        <f>SUM(T6E:T6S!Y52)</f>
        <v>0</v>
      </c>
      <c r="O50" s="63">
        <f>SUM(T6E:T6S!Z52)</f>
        <v>0</v>
      </c>
      <c r="P50" s="63">
        <f>SUM(T6E:T6S!AA52)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SUM(T6E:T6S!V53)</f>
        <v>0</v>
      </c>
      <c r="L51" s="63">
        <f>SUM(T6E:T6S!W53)</f>
        <v>0</v>
      </c>
      <c r="M51" s="63">
        <f>SUM(T6E:T6S!X53)</f>
        <v>0</v>
      </c>
      <c r="N51" s="63">
        <f>SUM(T6E:T6S!Y53)</f>
        <v>0</v>
      </c>
      <c r="O51" s="63">
        <f>SUM(T6E:T6S!Z53)</f>
        <v>0</v>
      </c>
      <c r="P51" s="63">
        <f>SUM(T6E:T6S!AA53)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SUM(T6E:T6S!V54)</f>
        <v>0</v>
      </c>
      <c r="L52" s="63">
        <f>SUM(T6E:T6S!W54)</f>
        <v>0</v>
      </c>
      <c r="M52" s="63">
        <f>SUM(T6E:T6S!X54)</f>
        <v>0</v>
      </c>
      <c r="N52" s="63">
        <f>SUM(T6E:T6S!Y54)</f>
        <v>0</v>
      </c>
      <c r="O52" s="63">
        <f>SUM(T6E:T6S!Z54)</f>
        <v>0</v>
      </c>
      <c r="P52" s="63">
        <f>SUM(T6E:T6S!AA54)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SUM(T6E:T6S!V55)</f>
        <v>0</v>
      </c>
      <c r="L53" s="63">
        <f>SUM(T6E:T6S!W55)</f>
        <v>0</v>
      </c>
      <c r="M53" s="63">
        <f>SUM(T6E:T6S!X55)</f>
        <v>0</v>
      </c>
      <c r="N53" s="63">
        <f>SUM(T6E:T6S!Y55)</f>
        <v>0</v>
      </c>
      <c r="O53" s="63">
        <f>SUM(T6E:T6S!Z55)</f>
        <v>0</v>
      </c>
      <c r="P53" s="63">
        <f>SUM(T6E:T6S!AA55)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SUM(T6E:T6S!V56)</f>
        <v>0</v>
      </c>
      <c r="L54" s="63">
        <f>SUM(T6E:T6S!W56)</f>
        <v>0</v>
      </c>
      <c r="M54" s="63">
        <f>SUM(T6E:T6S!X56)</f>
        <v>0</v>
      </c>
      <c r="N54" s="63">
        <f>SUM(T6E:T6S!Y56)</f>
        <v>0</v>
      </c>
      <c r="O54" s="63">
        <f>SUM(T6E:T6S!Z56)</f>
        <v>0</v>
      </c>
      <c r="P54" s="63">
        <f>SUM(T6E:T6S!AA56)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SUM(T6E:T6S!V57)</f>
        <v>0</v>
      </c>
      <c r="L55" s="63">
        <f>SUM(T6E:T6S!W57)</f>
        <v>0</v>
      </c>
      <c r="M55" s="63">
        <f>SUM(T6E:T6S!X57)</f>
        <v>0</v>
      </c>
      <c r="N55" s="63">
        <f>SUM(T6E:T6S!Y57)</f>
        <v>0</v>
      </c>
      <c r="O55" s="63">
        <f>SUM(T6E:T6S!Z57)</f>
        <v>0</v>
      </c>
      <c r="P55" s="63">
        <f>SUM(T6E:T6S!AA57)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SUM(T6E:T6S!V58)</f>
        <v>0</v>
      </c>
      <c r="L56" s="63">
        <f>SUM(T6E:T6S!W58)</f>
        <v>0</v>
      </c>
      <c r="M56" s="63">
        <f>SUM(T6E:T6S!X58)</f>
        <v>0</v>
      </c>
      <c r="N56" s="63">
        <f>SUM(T6E:T6S!Y58)</f>
        <v>0</v>
      </c>
      <c r="O56" s="63">
        <f>SUM(T6E:T6S!Z58)</f>
        <v>0</v>
      </c>
      <c r="P56" s="63">
        <f>SUM(T6E:T6S!AA58)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SUM(T6E:T6S!V59)</f>
        <v>0</v>
      </c>
      <c r="L57" s="63">
        <f>SUM(T6E:T6S!W59)</f>
        <v>0</v>
      </c>
      <c r="M57" s="63">
        <f>SUM(T6E:T6S!X59)</f>
        <v>0</v>
      </c>
      <c r="N57" s="63">
        <f>SUM(T6E:T6S!Y59)</f>
        <v>0</v>
      </c>
      <c r="O57" s="63">
        <f>SUM(T6E:T6S!Z59)</f>
        <v>0</v>
      </c>
      <c r="P57" s="63">
        <f>SUM(T6E:T6S!AA59)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SUM(T6E:T6S!V60)</f>
        <v>0</v>
      </c>
      <c r="L58" s="63">
        <f>SUM(T6E:T6S!W60)</f>
        <v>0</v>
      </c>
      <c r="M58" s="63">
        <f>SUM(T6E:T6S!X60)</f>
        <v>0</v>
      </c>
      <c r="N58" s="63">
        <f>SUM(T6E:T6S!Y60)</f>
        <v>0</v>
      </c>
      <c r="O58" s="63">
        <f>SUM(T6E:T6S!Z60)</f>
        <v>0</v>
      </c>
      <c r="P58" s="63">
        <f>SUM(T6E:T6S!AA60)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SUM(T6E:T6S!V61)</f>
        <v>0</v>
      </c>
      <c r="L59" s="63">
        <f>SUM(T6E:T6S!W61)</f>
        <v>0</v>
      </c>
      <c r="M59" s="63">
        <f>SUM(T6E:T6S!X61)</f>
        <v>0</v>
      </c>
      <c r="N59" s="63">
        <f>SUM(T6E:T6S!Y61)</f>
        <v>0</v>
      </c>
      <c r="O59" s="63">
        <f>SUM(T6E:T6S!Z61)</f>
        <v>0</v>
      </c>
      <c r="P59" s="63">
        <f>SUM(T6E:T6S!AA61)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SUM(T6E:T6S!V62)</f>
        <v>0</v>
      </c>
      <c r="L60" s="63">
        <f>SUM(T6E:T6S!W62)</f>
        <v>0</v>
      </c>
      <c r="M60" s="63">
        <f>SUM(T6E:T6S!X62)</f>
        <v>0</v>
      </c>
      <c r="N60" s="63">
        <f>SUM(T6E:T6S!Y62)</f>
        <v>0</v>
      </c>
      <c r="O60" s="63">
        <f>SUM(T6E:T6S!Z62)</f>
        <v>0</v>
      </c>
      <c r="P60" s="63">
        <f>SUM(T6E:T6S!AA62)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SUM(T6E:T6S!V63)</f>
        <v>0</v>
      </c>
      <c r="L61" s="63">
        <f>SUM(T6E:T6S!W63)</f>
        <v>0</v>
      </c>
      <c r="M61" s="63">
        <f>SUM(T6E:T6S!X63)</f>
        <v>0</v>
      </c>
      <c r="N61" s="63">
        <f>SUM(T6E:T6S!Y63)</f>
        <v>0</v>
      </c>
      <c r="O61" s="63">
        <f>SUM(T6E:T6S!Z63)</f>
        <v>0</v>
      </c>
      <c r="P61" s="63">
        <f>SUM(T6E:T6S!AA63)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SUM(T6E:T6S!V64)</f>
        <v>0</v>
      </c>
      <c r="L62" s="63">
        <f>SUM(T6E:T6S!W64)</f>
        <v>0</v>
      </c>
      <c r="M62" s="63">
        <f>SUM(T6E:T6S!X64)</f>
        <v>0</v>
      </c>
      <c r="N62" s="63">
        <f>SUM(T6E:T6S!Y64)</f>
        <v>0</v>
      </c>
      <c r="O62" s="63">
        <f>SUM(T6E:T6S!Z64)</f>
        <v>0</v>
      </c>
      <c r="P62" s="63">
        <f>SUM(T6E:T6S!AA64)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SUM(T6E:T6S!V65)</f>
        <v>0</v>
      </c>
      <c r="L63" s="63">
        <f>SUM(T6E:T6S!W65)</f>
        <v>0</v>
      </c>
      <c r="M63" s="63">
        <f>SUM(T6E:T6S!X65)</f>
        <v>0</v>
      </c>
      <c r="N63" s="63">
        <f>SUM(T6E:T6S!Y65)</f>
        <v>0</v>
      </c>
      <c r="O63" s="63">
        <f>SUM(T6E:T6S!Z65)</f>
        <v>0</v>
      </c>
      <c r="P63" s="63">
        <f>SUM(T6E:T6S!AA65)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SUM(T6E:T6S!V66)</f>
        <v>0</v>
      </c>
      <c r="L64" s="63">
        <f>SUM(T6E:T6S!W66)</f>
        <v>0</v>
      </c>
      <c r="M64" s="63">
        <f>SUM(T6E:T6S!X66)</f>
        <v>0</v>
      </c>
      <c r="N64" s="63">
        <f>SUM(T6E:T6S!Y66)</f>
        <v>0</v>
      </c>
      <c r="O64" s="63">
        <f>SUM(T6E:T6S!Z66)</f>
        <v>0</v>
      </c>
      <c r="P64" s="63">
        <f>SUM(T6E:T6S!AA66)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SUM(T6E:T6S!V67)</f>
        <v>0</v>
      </c>
      <c r="L65" s="63">
        <f>SUM(T6E:T6S!W67)</f>
        <v>0</v>
      </c>
      <c r="M65" s="63">
        <f>SUM(T6E:T6S!X67)</f>
        <v>0</v>
      </c>
      <c r="N65" s="63">
        <f>SUM(T6E:T6S!Y67)</f>
        <v>0</v>
      </c>
      <c r="O65" s="63">
        <f>SUM(T6E:T6S!Z67)</f>
        <v>0</v>
      </c>
      <c r="P65" s="63">
        <f>SUM(T6E:T6S!AA67)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SUM(T6E:T6S!V68)</f>
        <v>0</v>
      </c>
      <c r="L66" s="63">
        <f>SUM(T6E:T6S!W68)</f>
        <v>0</v>
      </c>
      <c r="M66" s="63">
        <f>SUM(T6E:T6S!X68)</f>
        <v>0</v>
      </c>
      <c r="N66" s="63">
        <f>SUM(T6E:T6S!Y68)</f>
        <v>0</v>
      </c>
      <c r="O66" s="63">
        <f>SUM(T6E:T6S!Z68)</f>
        <v>0</v>
      </c>
      <c r="P66" s="63">
        <f>SUM(T6E:T6S!AA68)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7"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SUM(T7E:T7S!E2)</f>
        <v>0</v>
      </c>
      <c r="G2" s="439">
        <f>SUM(T7E:T7S!F2)</f>
        <v>0</v>
      </c>
      <c r="H2" s="199"/>
      <c r="I2" s="384" t="s">
        <v>111</v>
      </c>
      <c r="J2" s="440">
        <f>SUM(T7E:T7S!W1)</f>
        <v>0</v>
      </c>
      <c r="K2" s="199"/>
      <c r="L2" s="384" t="s">
        <v>111</v>
      </c>
      <c r="M2" s="440">
        <f>SUM(T7E:T7S!T1)</f>
        <v>0</v>
      </c>
      <c r="N2" s="199"/>
      <c r="O2" s="384" t="s">
        <v>111</v>
      </c>
      <c r="P2" s="440">
        <f>SUM(T7E:T7S!M1)</f>
        <v>0</v>
      </c>
      <c r="Q2" s="199"/>
      <c r="R2" s="384" t="s">
        <v>111</v>
      </c>
      <c r="S2" s="440">
        <f>SUM(T7E:T7S!Q1)</f>
        <v>0</v>
      </c>
      <c r="T2" s="199"/>
      <c r="U2" s="384" t="s">
        <v>111</v>
      </c>
      <c r="V2" s="440">
        <f>SUM(T7E:T7S!J1)</f>
        <v>0</v>
      </c>
      <c r="W2" s="199"/>
      <c r="X2" s="384" t="s">
        <v>111</v>
      </c>
      <c r="Y2" s="440">
        <f>SUM(T7E:T7S!Z1)</f>
        <v>0</v>
      </c>
      <c r="Z2" s="298"/>
    </row>
    <row r="3" spans="1:33" ht="14" thickBot="1" x14ac:dyDescent="0.2">
      <c r="A3" s="6"/>
      <c r="B3" s="1061" t="s">
        <v>90</v>
      </c>
      <c r="C3" s="1062"/>
      <c r="D3" s="305">
        <f>L46</f>
        <v>0</v>
      </c>
      <c r="E3" s="162">
        <f>K46</f>
        <v>0</v>
      </c>
      <c r="F3" s="439">
        <f>SUM(T7E:T7S!E3)</f>
        <v>0</v>
      </c>
      <c r="G3" s="439">
        <f>SUM(T7E:T7S!F3)</f>
        <v>0</v>
      </c>
      <c r="H3" s="199"/>
      <c r="I3" s="384" t="s">
        <v>112</v>
      </c>
      <c r="J3" s="440">
        <f>SUM(T7E:T7S!W2)</f>
        <v>0</v>
      </c>
      <c r="K3" s="199"/>
      <c r="L3" s="384" t="s">
        <v>112</v>
      </c>
      <c r="M3" s="440">
        <f>SUM(T7E:T7S!T2)</f>
        <v>0</v>
      </c>
      <c r="N3" s="199"/>
      <c r="O3" s="384" t="s">
        <v>112</v>
      </c>
      <c r="P3" s="440">
        <f>SUM(T7E:T7S!M2)</f>
        <v>0</v>
      </c>
      <c r="Q3" s="199"/>
      <c r="R3" s="384" t="s">
        <v>112</v>
      </c>
      <c r="S3" s="440">
        <f>SUM(T7E:T7S!Q2)</f>
        <v>0</v>
      </c>
      <c r="T3" s="199"/>
      <c r="U3" s="384" t="s">
        <v>112</v>
      </c>
      <c r="V3" s="440">
        <f>SUM(T7E:T7S!J2)</f>
        <v>0</v>
      </c>
      <c r="W3" s="199"/>
      <c r="X3" s="384" t="s">
        <v>112</v>
      </c>
      <c r="Y3" s="440">
        <f>SUM(T7E:T7S!Z2)</f>
        <v>0</v>
      </c>
      <c r="Z3" s="298"/>
      <c r="AA3" s="27" t="s">
        <v>87</v>
      </c>
      <c r="AB3" s="27" t="s">
        <v>86</v>
      </c>
      <c r="AC3" s="27" t="s">
        <v>85</v>
      </c>
      <c r="AD3" s="25" t="s">
        <v>85</v>
      </c>
    </row>
    <row r="4" spans="1:33" x14ac:dyDescent="0.15">
      <c r="A4" s="6"/>
      <c r="B4" s="1063"/>
      <c r="C4" s="1063"/>
      <c r="D4" s="387"/>
      <c r="E4" s="387"/>
      <c r="F4" s="388"/>
      <c r="G4" s="388"/>
      <c r="H4" s="199"/>
      <c r="I4" s="384" t="s">
        <v>189</v>
      </c>
      <c r="J4" s="440">
        <f>SUM(T7E:T7S!W3)</f>
        <v>0</v>
      </c>
      <c r="K4" s="199"/>
      <c r="L4" s="384" t="s">
        <v>189</v>
      </c>
      <c r="M4" s="440">
        <f>SUM(T7E:T7S!T3)</f>
        <v>0</v>
      </c>
      <c r="N4" s="199"/>
      <c r="O4" s="384" t="s">
        <v>189</v>
      </c>
      <c r="P4" s="440">
        <f>SUM(T7E:T7S!M3)</f>
        <v>0</v>
      </c>
      <c r="Q4" s="199"/>
      <c r="R4" s="384" t="s">
        <v>189</v>
      </c>
      <c r="S4" s="440">
        <f>SUM(T7E:T7S!Q3)</f>
        <v>0</v>
      </c>
      <c r="T4" s="199"/>
      <c r="U4" s="384" t="s">
        <v>189</v>
      </c>
      <c r="V4" s="440">
        <f>SUM(T7E:T7S!J3)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SUM(T7E:T7S!D8)</f>
        <v>0</v>
      </c>
      <c r="E7" s="63">
        <f>SUM(T7E:T7S!E8)</f>
        <v>0</v>
      </c>
      <c r="F7" s="63">
        <f>SUM(T7E:T7S!F8)</f>
        <v>0</v>
      </c>
      <c r="G7" s="63">
        <f>SUM(T7E:T7S!G8)</f>
        <v>0</v>
      </c>
      <c r="H7" s="63">
        <f>SUM(T7E:T7S!H8)</f>
        <v>0</v>
      </c>
      <c r="I7" s="63">
        <f>SUM(T7E:T7S!I8)</f>
        <v>0</v>
      </c>
      <c r="J7" s="63">
        <f>SUM(T7E:T7S!J8)</f>
        <v>0</v>
      </c>
      <c r="K7" s="63">
        <f>SUM(T7E:T7S!K8)</f>
        <v>0</v>
      </c>
      <c r="L7" s="63">
        <f>SUM(T7E:T7S!L8)</f>
        <v>0</v>
      </c>
      <c r="M7" s="63">
        <f>SUM(T7E:T7S!M8)</f>
        <v>0</v>
      </c>
      <c r="N7" s="63">
        <f>SUM(T7E:T7S!N8)</f>
        <v>0</v>
      </c>
      <c r="O7" s="63">
        <f>SUM(T7E:T7S!O8)</f>
        <v>0</v>
      </c>
      <c r="P7" s="63">
        <f>SUM(T7E:T7S!P8)</f>
        <v>0</v>
      </c>
      <c r="Q7" s="63">
        <f>SUM(T7E:T7S!Q8)</f>
        <v>0</v>
      </c>
      <c r="R7" s="63">
        <f>SUM(T7E:T7S!R8)</f>
        <v>0</v>
      </c>
      <c r="S7" s="63">
        <f>SUM(T7E:T7S!S8)</f>
        <v>0</v>
      </c>
      <c r="T7" s="63">
        <f>SUM(T7E:T7S!T8)</f>
        <v>0</v>
      </c>
      <c r="U7" s="63">
        <f>SUM(T7E:T7S!U8)</f>
        <v>0</v>
      </c>
      <c r="V7" s="63">
        <f>SUM(T7E:T7S!V8)</f>
        <v>0</v>
      </c>
      <c r="W7" s="63">
        <f>SUM(T7E:T7S!W8)</f>
        <v>0</v>
      </c>
      <c r="X7" s="28">
        <f t="shared" ref="X7:X24" si="0">IF(D7&gt;0,F7/D7,0)</f>
        <v>0</v>
      </c>
      <c r="Y7" s="28">
        <f t="shared" ref="Y7:Y24" si="1">IF(G7&gt;0,H7/G7,0)</f>
        <v>0</v>
      </c>
      <c r="Z7" s="28">
        <f t="shared" ref="Z7:Z24" si="2">IF(D7&gt;0,(F7+J7+K7+K7+L7+L7+L7)/D7,0)</f>
        <v>0</v>
      </c>
      <c r="AA7" s="28">
        <f t="shared" ref="AA7:AA24" si="3">IF(T7&gt;0,U7/T7,0)</f>
        <v>0</v>
      </c>
      <c r="AB7" s="52">
        <f t="shared" ref="AB7:AB24" si="4">IF(D7&gt;0,R7/D7,0)</f>
        <v>0</v>
      </c>
      <c r="AC7" s="52">
        <f t="shared" ref="AC7:AC24" si="5">IF(D7&gt;0,P7/D7,0)</f>
        <v>0</v>
      </c>
      <c r="AD7" s="52" t="str">
        <f t="shared" ref="AD7:AD24" si="6">IF(R7&gt;0,P7/R7,"-")</f>
        <v>-</v>
      </c>
      <c r="AE7" s="63">
        <f>SUM(T7E:T7S!AE8)</f>
        <v>0</v>
      </c>
      <c r="AF7" s="425"/>
    </row>
    <row r="8" spans="1:33" ht="18" customHeight="1" x14ac:dyDescent="0.15">
      <c r="A8" s="136">
        <f>Input!A4</f>
        <v>3</v>
      </c>
      <c r="B8" s="136" t="str">
        <f>Input!B4</f>
        <v>Player 2</v>
      </c>
      <c r="C8" s="73"/>
      <c r="D8" s="63">
        <f>SUM(T7E:T7S!D9)</f>
        <v>0</v>
      </c>
      <c r="E8" s="63">
        <f>SUM(T7E:T7S!E9)</f>
        <v>0</v>
      </c>
      <c r="F8" s="63">
        <f>SUM(T7E:T7S!F9)</f>
        <v>0</v>
      </c>
      <c r="G8" s="63">
        <f>SUM(T7E:T7S!G9)</f>
        <v>0</v>
      </c>
      <c r="H8" s="63">
        <f>SUM(T7E:T7S!H9)</f>
        <v>0</v>
      </c>
      <c r="I8" s="63">
        <f>SUM(T7E:T7S!I9)</f>
        <v>0</v>
      </c>
      <c r="J8" s="63">
        <f>SUM(T7E:T7S!J9)</f>
        <v>0</v>
      </c>
      <c r="K8" s="63">
        <f>SUM(T7E:T7S!K9)</f>
        <v>0</v>
      </c>
      <c r="L8" s="63">
        <f>SUM(T7E:T7S!L9)</f>
        <v>0</v>
      </c>
      <c r="M8" s="63">
        <f>SUM(T7E:T7S!M9)</f>
        <v>0</v>
      </c>
      <c r="N8" s="63">
        <f>SUM(T7E:T7S!N9)</f>
        <v>0</v>
      </c>
      <c r="O8" s="63">
        <f>SUM(T7E:T7S!O9)</f>
        <v>0</v>
      </c>
      <c r="P8" s="63">
        <f>SUM(T7E:T7S!P9)</f>
        <v>0</v>
      </c>
      <c r="Q8" s="63">
        <f>SUM(T7E:T7S!Q9)</f>
        <v>0</v>
      </c>
      <c r="R8" s="63">
        <f>SUM(T7E:T7S!R9)</f>
        <v>0</v>
      </c>
      <c r="S8" s="63">
        <f>SUM(T7E:T7S!S9)</f>
        <v>0</v>
      </c>
      <c r="T8" s="63">
        <f>SUM(T7E:T7S!T9)</f>
        <v>0</v>
      </c>
      <c r="U8" s="63">
        <f>SUM(T7E:T7S!U9)</f>
        <v>0</v>
      </c>
      <c r="V8" s="63">
        <f>SUM(T7E:T7S!V9)</f>
        <v>0</v>
      </c>
      <c r="W8" s="63">
        <f>SUM(T7E:T7S!W9)</f>
        <v>0</v>
      </c>
      <c r="X8" s="28">
        <f t="shared" si="0"/>
        <v>0</v>
      </c>
      <c r="Y8" s="28">
        <f t="shared" si="1"/>
        <v>0</v>
      </c>
      <c r="Z8" s="28">
        <f t="shared" si="2"/>
        <v>0</v>
      </c>
      <c r="AA8" s="28">
        <f t="shared" si="3"/>
        <v>0</v>
      </c>
      <c r="AB8" s="52">
        <f t="shared" si="4"/>
        <v>0</v>
      </c>
      <c r="AC8" s="52">
        <f t="shared" si="5"/>
        <v>0</v>
      </c>
      <c r="AD8" s="52" t="str">
        <f t="shared" si="6"/>
        <v>-</v>
      </c>
      <c r="AE8" s="63">
        <f>SUM(T7E:T7S!AE9)</f>
        <v>0</v>
      </c>
      <c r="AF8" s="425"/>
    </row>
    <row r="9" spans="1:33" ht="18" customHeight="1" x14ac:dyDescent="0.15">
      <c r="A9" s="136">
        <f>Input!A5</f>
        <v>5</v>
      </c>
      <c r="B9" s="136" t="str">
        <f>Input!B5</f>
        <v>Player 3</v>
      </c>
      <c r="C9" s="73"/>
      <c r="D9" s="63">
        <f>SUM(T7E:T7S!D10)</f>
        <v>0</v>
      </c>
      <c r="E9" s="63">
        <f>SUM(T7E:T7S!E10)</f>
        <v>0</v>
      </c>
      <c r="F9" s="63">
        <f>SUM(T7E:T7S!F10)</f>
        <v>0</v>
      </c>
      <c r="G9" s="63">
        <f>SUM(T7E:T7S!G10)</f>
        <v>0</v>
      </c>
      <c r="H9" s="63">
        <f>SUM(T7E:T7S!H10)</f>
        <v>0</v>
      </c>
      <c r="I9" s="63">
        <f>SUM(T7E:T7S!I10)</f>
        <v>0</v>
      </c>
      <c r="J9" s="63">
        <f>SUM(T7E:T7S!J10)</f>
        <v>0</v>
      </c>
      <c r="K9" s="63">
        <f>SUM(T7E:T7S!K10)</f>
        <v>0</v>
      </c>
      <c r="L9" s="63">
        <f>SUM(T7E:T7S!L10)</f>
        <v>0</v>
      </c>
      <c r="M9" s="63">
        <f>SUM(T7E:T7S!M10)</f>
        <v>0</v>
      </c>
      <c r="N9" s="63">
        <f>SUM(T7E:T7S!N10)</f>
        <v>0</v>
      </c>
      <c r="O9" s="63">
        <f>SUM(T7E:T7S!O10)</f>
        <v>0</v>
      </c>
      <c r="P9" s="63">
        <f>SUM(T7E:T7S!P10)</f>
        <v>0</v>
      </c>
      <c r="Q9" s="63">
        <f>SUM(T7E:T7S!Q10)</f>
        <v>0</v>
      </c>
      <c r="R9" s="63">
        <f>SUM(T7E:T7S!R10)</f>
        <v>0</v>
      </c>
      <c r="S9" s="63">
        <f>SUM(T7E:T7S!S10)</f>
        <v>0</v>
      </c>
      <c r="T9" s="63">
        <f>SUM(T7E:T7S!T10)</f>
        <v>0</v>
      </c>
      <c r="U9" s="63">
        <f>SUM(T7E:T7S!U10)</f>
        <v>0</v>
      </c>
      <c r="V9" s="63">
        <f>SUM(T7E:T7S!V10)</f>
        <v>0</v>
      </c>
      <c r="W9" s="63">
        <f>SUM(T7E:T7S!W10)</f>
        <v>0</v>
      </c>
      <c r="X9" s="28">
        <f t="shared" si="0"/>
        <v>0</v>
      </c>
      <c r="Y9" s="28">
        <f t="shared" si="1"/>
        <v>0</v>
      </c>
      <c r="Z9" s="28">
        <f t="shared" si="2"/>
        <v>0</v>
      </c>
      <c r="AA9" s="28">
        <f t="shared" si="3"/>
        <v>0</v>
      </c>
      <c r="AB9" s="52">
        <f t="shared" si="4"/>
        <v>0</v>
      </c>
      <c r="AC9" s="52">
        <f t="shared" si="5"/>
        <v>0</v>
      </c>
      <c r="AD9" s="52" t="str">
        <f t="shared" si="6"/>
        <v>-</v>
      </c>
      <c r="AE9" s="63">
        <f>SUM(T7E:T7S!AE10)</f>
        <v>0</v>
      </c>
      <c r="AF9" s="425"/>
    </row>
    <row r="10" spans="1:33" ht="18" customHeight="1" x14ac:dyDescent="0.15">
      <c r="A10" s="136">
        <f>Input!A6</f>
        <v>9</v>
      </c>
      <c r="B10" s="136" t="str">
        <f>Input!B6</f>
        <v>Player 4</v>
      </c>
      <c r="C10" s="73"/>
      <c r="D10" s="63">
        <f>SUM(T7E:T7S!D11)</f>
        <v>0</v>
      </c>
      <c r="E10" s="63">
        <f>SUM(T7E:T7S!E11)</f>
        <v>0</v>
      </c>
      <c r="F10" s="63">
        <f>SUM(T7E:T7S!F11)</f>
        <v>0</v>
      </c>
      <c r="G10" s="63">
        <f>SUM(T7E:T7S!G11)</f>
        <v>0</v>
      </c>
      <c r="H10" s="63">
        <f>SUM(T7E:T7S!H11)</f>
        <v>0</v>
      </c>
      <c r="I10" s="63">
        <f>SUM(T7E:T7S!I11)</f>
        <v>0</v>
      </c>
      <c r="J10" s="63">
        <f>SUM(T7E:T7S!J11)</f>
        <v>0</v>
      </c>
      <c r="K10" s="63">
        <f>SUM(T7E:T7S!K11)</f>
        <v>0</v>
      </c>
      <c r="L10" s="63">
        <f>SUM(T7E:T7S!L11)</f>
        <v>0</v>
      </c>
      <c r="M10" s="63">
        <f>SUM(T7E:T7S!M11)</f>
        <v>0</v>
      </c>
      <c r="N10" s="63">
        <f>SUM(T7E:T7S!N11)</f>
        <v>0</v>
      </c>
      <c r="O10" s="63">
        <f>SUM(T7E:T7S!O11)</f>
        <v>0</v>
      </c>
      <c r="P10" s="63">
        <f>SUM(T7E:T7S!P11)</f>
        <v>0</v>
      </c>
      <c r="Q10" s="63">
        <f>SUM(T7E:T7S!Q11)</f>
        <v>0</v>
      </c>
      <c r="R10" s="63">
        <f>SUM(T7E:T7S!R11)</f>
        <v>0</v>
      </c>
      <c r="S10" s="63">
        <f>SUM(T7E:T7S!S11)</f>
        <v>0</v>
      </c>
      <c r="T10" s="63">
        <f>SUM(T7E:T7S!T11)</f>
        <v>0</v>
      </c>
      <c r="U10" s="63">
        <f>SUM(T7E:T7S!U11)</f>
        <v>0</v>
      </c>
      <c r="V10" s="63">
        <f>SUM(T7E:T7S!V11)</f>
        <v>0</v>
      </c>
      <c r="W10" s="63">
        <f>SUM(T7E:T7S!W11)</f>
        <v>0</v>
      </c>
      <c r="X10" s="28">
        <f t="shared" si="0"/>
        <v>0</v>
      </c>
      <c r="Y10" s="28">
        <f t="shared" si="1"/>
        <v>0</v>
      </c>
      <c r="Z10" s="28">
        <f t="shared" si="2"/>
        <v>0</v>
      </c>
      <c r="AA10" s="28">
        <f t="shared" si="3"/>
        <v>0</v>
      </c>
      <c r="AB10" s="52">
        <f t="shared" si="4"/>
        <v>0</v>
      </c>
      <c r="AC10" s="52">
        <f t="shared" si="5"/>
        <v>0</v>
      </c>
      <c r="AD10" s="52" t="str">
        <f t="shared" si="6"/>
        <v>-</v>
      </c>
      <c r="AE10" s="63">
        <f>SUM(T7E:T7S!AE11)</f>
        <v>0</v>
      </c>
      <c r="AF10" s="425"/>
    </row>
    <row r="11" spans="1:33" ht="18" customHeight="1" x14ac:dyDescent="0.15">
      <c r="A11" s="136">
        <f>Input!A7</f>
        <v>1</v>
      </c>
      <c r="B11" s="136" t="str">
        <f>Input!B7</f>
        <v>Player 5</v>
      </c>
      <c r="C11" s="73"/>
      <c r="D11" s="63">
        <f>SUM(T7E:T7S!D12)</f>
        <v>0</v>
      </c>
      <c r="E11" s="63">
        <f>SUM(T7E:T7S!E12)</f>
        <v>0</v>
      </c>
      <c r="F11" s="63">
        <f>SUM(T7E:T7S!F12)</f>
        <v>0</v>
      </c>
      <c r="G11" s="63">
        <f>SUM(T7E:T7S!G12)</f>
        <v>0</v>
      </c>
      <c r="H11" s="63">
        <f>SUM(T7E:T7S!H12)</f>
        <v>0</v>
      </c>
      <c r="I11" s="63">
        <f>SUM(T7E:T7S!I12)</f>
        <v>0</v>
      </c>
      <c r="J11" s="63">
        <f>SUM(T7E:T7S!J12)</f>
        <v>0</v>
      </c>
      <c r="K11" s="63">
        <f>SUM(T7E:T7S!K12)</f>
        <v>0</v>
      </c>
      <c r="L11" s="63">
        <f>SUM(T7E:T7S!L12)</f>
        <v>0</v>
      </c>
      <c r="M11" s="63">
        <f>SUM(T7E:T7S!M12)</f>
        <v>0</v>
      </c>
      <c r="N11" s="63">
        <f>SUM(T7E:T7S!N12)</f>
        <v>0</v>
      </c>
      <c r="O11" s="63">
        <f>SUM(T7E:T7S!O12)</f>
        <v>0</v>
      </c>
      <c r="P11" s="63">
        <f>SUM(T7E:T7S!P12)</f>
        <v>0</v>
      </c>
      <c r="Q11" s="63">
        <f>SUM(T7E:T7S!Q12)</f>
        <v>0</v>
      </c>
      <c r="R11" s="63">
        <f>SUM(T7E:T7S!R12)</f>
        <v>0</v>
      </c>
      <c r="S11" s="63">
        <f>SUM(T7E:T7S!S12)</f>
        <v>0</v>
      </c>
      <c r="T11" s="63">
        <f>SUM(T7E:T7S!T12)</f>
        <v>0</v>
      </c>
      <c r="U11" s="63">
        <f>SUM(T7E:T7S!U12)</f>
        <v>0</v>
      </c>
      <c r="V11" s="63">
        <f>SUM(T7E:T7S!V12)</f>
        <v>0</v>
      </c>
      <c r="W11" s="63">
        <f>SUM(T7E:T7S!W12)</f>
        <v>0</v>
      </c>
      <c r="X11" s="28">
        <f t="shared" si="0"/>
        <v>0</v>
      </c>
      <c r="Y11" s="28">
        <f t="shared" si="1"/>
        <v>0</v>
      </c>
      <c r="Z11" s="28">
        <f t="shared" si="2"/>
        <v>0</v>
      </c>
      <c r="AA11" s="28">
        <f t="shared" si="3"/>
        <v>0</v>
      </c>
      <c r="AB11" s="52">
        <f t="shared" si="4"/>
        <v>0</v>
      </c>
      <c r="AC11" s="52">
        <f t="shared" si="5"/>
        <v>0</v>
      </c>
      <c r="AD11" s="52" t="str">
        <f t="shared" si="6"/>
        <v>-</v>
      </c>
      <c r="AE11" s="63">
        <f>SUM(T7E:T7S!AE12)</f>
        <v>0</v>
      </c>
      <c r="AF11" s="425"/>
    </row>
    <row r="12" spans="1:33" ht="18" customHeight="1" x14ac:dyDescent="0.15">
      <c r="A12" s="136">
        <f>Input!A8</f>
        <v>14</v>
      </c>
      <c r="B12" s="136" t="str">
        <f>Input!B8</f>
        <v>Player 6</v>
      </c>
      <c r="C12" s="73"/>
      <c r="D12" s="63">
        <f>SUM(T7E:T7S!D13)</f>
        <v>0</v>
      </c>
      <c r="E12" s="63">
        <f>SUM(T7E:T7S!E13)</f>
        <v>0</v>
      </c>
      <c r="F12" s="63">
        <f>SUM(T7E:T7S!F13)</f>
        <v>0</v>
      </c>
      <c r="G12" s="63">
        <f>SUM(T7E:T7S!G13)</f>
        <v>0</v>
      </c>
      <c r="H12" s="63">
        <f>SUM(T7E:T7S!H13)</f>
        <v>0</v>
      </c>
      <c r="I12" s="63">
        <f>SUM(T7E:T7S!I13)</f>
        <v>0</v>
      </c>
      <c r="J12" s="63">
        <f>SUM(T7E:T7S!J13)</f>
        <v>0</v>
      </c>
      <c r="K12" s="63">
        <f>SUM(T7E:T7S!K13)</f>
        <v>0</v>
      </c>
      <c r="L12" s="63">
        <f>SUM(T7E:T7S!L13)</f>
        <v>0</v>
      </c>
      <c r="M12" s="63">
        <f>SUM(T7E:T7S!M13)</f>
        <v>0</v>
      </c>
      <c r="N12" s="63">
        <f>SUM(T7E:T7S!N13)</f>
        <v>0</v>
      </c>
      <c r="O12" s="63">
        <f>SUM(T7E:T7S!O13)</f>
        <v>0</v>
      </c>
      <c r="P12" s="63">
        <f>SUM(T7E:T7S!P13)</f>
        <v>0</v>
      </c>
      <c r="Q12" s="63">
        <f>SUM(T7E:T7S!Q13)</f>
        <v>0</v>
      </c>
      <c r="R12" s="63">
        <f>SUM(T7E:T7S!R13)</f>
        <v>0</v>
      </c>
      <c r="S12" s="63">
        <f>SUM(T7E:T7S!S13)</f>
        <v>0</v>
      </c>
      <c r="T12" s="63">
        <f>SUM(T7E:T7S!T13)</f>
        <v>0</v>
      </c>
      <c r="U12" s="63">
        <f>SUM(T7E:T7S!U13)</f>
        <v>0</v>
      </c>
      <c r="V12" s="63">
        <f>SUM(T7E:T7S!V13)</f>
        <v>0</v>
      </c>
      <c r="W12" s="63">
        <f>SUM(T7E:T7S!W13)</f>
        <v>0</v>
      </c>
      <c r="X12" s="28">
        <f t="shared" si="0"/>
        <v>0</v>
      </c>
      <c r="Y12" s="28">
        <f t="shared" si="1"/>
        <v>0</v>
      </c>
      <c r="Z12" s="28">
        <f t="shared" si="2"/>
        <v>0</v>
      </c>
      <c r="AA12" s="28">
        <f t="shared" si="3"/>
        <v>0</v>
      </c>
      <c r="AB12" s="52">
        <f t="shared" si="4"/>
        <v>0</v>
      </c>
      <c r="AC12" s="52">
        <f t="shared" si="5"/>
        <v>0</v>
      </c>
      <c r="AD12" s="52" t="str">
        <f t="shared" si="6"/>
        <v>-</v>
      </c>
      <c r="AE12" s="63">
        <f>SUM(T7E:T7S!AE13)</f>
        <v>0</v>
      </c>
      <c r="AF12" s="425"/>
    </row>
    <row r="13" spans="1:33" ht="18" customHeight="1" x14ac:dyDescent="0.15">
      <c r="A13" s="136">
        <f>Input!A9</f>
        <v>15</v>
      </c>
      <c r="B13" s="136" t="str">
        <f>Input!B9</f>
        <v>Player 7</v>
      </c>
      <c r="C13" s="73"/>
      <c r="D13" s="63">
        <f>SUM(T7E:T7S!D14)</f>
        <v>0</v>
      </c>
      <c r="E13" s="63">
        <f>SUM(T7E:T7S!E14)</f>
        <v>0</v>
      </c>
      <c r="F13" s="63">
        <f>SUM(T7E:T7S!F14)</f>
        <v>0</v>
      </c>
      <c r="G13" s="63">
        <f>SUM(T7E:T7S!G14)</f>
        <v>0</v>
      </c>
      <c r="H13" s="63">
        <f>SUM(T7E:T7S!H14)</f>
        <v>0</v>
      </c>
      <c r="I13" s="63">
        <f>SUM(T7E:T7S!I14)</f>
        <v>0</v>
      </c>
      <c r="J13" s="63">
        <f>SUM(T7E:T7S!J14)</f>
        <v>0</v>
      </c>
      <c r="K13" s="63">
        <f>SUM(T7E:T7S!K14)</f>
        <v>0</v>
      </c>
      <c r="L13" s="63">
        <f>SUM(T7E:T7S!L14)</f>
        <v>0</v>
      </c>
      <c r="M13" s="63">
        <f>SUM(T7E:T7S!M14)</f>
        <v>0</v>
      </c>
      <c r="N13" s="63">
        <f>SUM(T7E:T7S!N14)</f>
        <v>0</v>
      </c>
      <c r="O13" s="63">
        <f>SUM(T7E:T7S!O14)</f>
        <v>0</v>
      </c>
      <c r="P13" s="63">
        <f>SUM(T7E:T7S!P14)</f>
        <v>0</v>
      </c>
      <c r="Q13" s="63">
        <f>SUM(T7E:T7S!Q14)</f>
        <v>0</v>
      </c>
      <c r="R13" s="63">
        <f>SUM(T7E:T7S!R14)</f>
        <v>0</v>
      </c>
      <c r="S13" s="63">
        <f>SUM(T7E:T7S!S14)</f>
        <v>0</v>
      </c>
      <c r="T13" s="63">
        <f>SUM(T7E:T7S!T14)</f>
        <v>0</v>
      </c>
      <c r="U13" s="63">
        <f>SUM(T7E:T7S!U14)</f>
        <v>0</v>
      </c>
      <c r="V13" s="63">
        <f>SUM(T7E:T7S!V14)</f>
        <v>0</v>
      </c>
      <c r="W13" s="63">
        <f>SUM(T7E:T7S!W14)</f>
        <v>0</v>
      </c>
      <c r="X13" s="28">
        <f t="shared" si="0"/>
        <v>0</v>
      </c>
      <c r="Y13" s="28">
        <f t="shared" si="1"/>
        <v>0</v>
      </c>
      <c r="Z13" s="28">
        <f t="shared" si="2"/>
        <v>0</v>
      </c>
      <c r="AA13" s="28">
        <f t="shared" si="3"/>
        <v>0</v>
      </c>
      <c r="AB13" s="52">
        <f t="shared" si="4"/>
        <v>0</v>
      </c>
      <c r="AC13" s="52">
        <f t="shared" si="5"/>
        <v>0</v>
      </c>
      <c r="AD13" s="52" t="str">
        <f t="shared" si="6"/>
        <v>-</v>
      </c>
      <c r="AE13" s="63">
        <f>SUM(T7E:T7S!AE14)</f>
        <v>0</v>
      </c>
      <c r="AF13" s="425"/>
    </row>
    <row r="14" spans="1:33" ht="18" customHeight="1" x14ac:dyDescent="0.15">
      <c r="A14" s="136">
        <f>Input!A10</f>
        <v>22</v>
      </c>
      <c r="B14" s="136" t="str">
        <f>Input!B10</f>
        <v>Player 8</v>
      </c>
      <c r="C14" s="73"/>
      <c r="D14" s="63">
        <f>SUM(T7E:T7S!D15)</f>
        <v>0</v>
      </c>
      <c r="E14" s="63">
        <f>SUM(T7E:T7S!E15)</f>
        <v>0</v>
      </c>
      <c r="F14" s="63">
        <f>SUM(T7E:T7S!F15)</f>
        <v>0</v>
      </c>
      <c r="G14" s="63">
        <f>SUM(T7E:T7S!G15)</f>
        <v>0</v>
      </c>
      <c r="H14" s="63">
        <f>SUM(T7E:T7S!H15)</f>
        <v>0</v>
      </c>
      <c r="I14" s="63">
        <f>SUM(T7E:T7S!I15)</f>
        <v>0</v>
      </c>
      <c r="J14" s="63">
        <f>SUM(T7E:T7S!J15)</f>
        <v>0</v>
      </c>
      <c r="K14" s="63">
        <f>SUM(T7E:T7S!K15)</f>
        <v>0</v>
      </c>
      <c r="L14" s="63">
        <f>SUM(T7E:T7S!L15)</f>
        <v>0</v>
      </c>
      <c r="M14" s="63">
        <f>SUM(T7E:T7S!M15)</f>
        <v>0</v>
      </c>
      <c r="N14" s="63">
        <f>SUM(T7E:T7S!N15)</f>
        <v>0</v>
      </c>
      <c r="O14" s="63">
        <f>SUM(T7E:T7S!O15)</f>
        <v>0</v>
      </c>
      <c r="P14" s="63">
        <f>SUM(T7E:T7S!P15)</f>
        <v>0</v>
      </c>
      <c r="Q14" s="63">
        <f>SUM(T7E:T7S!Q15)</f>
        <v>0</v>
      </c>
      <c r="R14" s="63">
        <f>SUM(T7E:T7S!R15)</f>
        <v>0</v>
      </c>
      <c r="S14" s="63">
        <f>SUM(T7E:T7S!S15)</f>
        <v>0</v>
      </c>
      <c r="T14" s="63">
        <f>SUM(T7E:T7S!T15)</f>
        <v>0</v>
      </c>
      <c r="U14" s="63">
        <f>SUM(T7E:T7S!U15)</f>
        <v>0</v>
      </c>
      <c r="V14" s="63">
        <f>SUM(T7E:T7S!V15)</f>
        <v>0</v>
      </c>
      <c r="W14" s="63">
        <f>SUM(T7E:T7S!W15)</f>
        <v>0</v>
      </c>
      <c r="X14" s="28">
        <f t="shared" si="0"/>
        <v>0</v>
      </c>
      <c r="Y14" s="28">
        <f t="shared" si="1"/>
        <v>0</v>
      </c>
      <c r="Z14" s="28">
        <f t="shared" si="2"/>
        <v>0</v>
      </c>
      <c r="AA14" s="28">
        <f t="shared" si="3"/>
        <v>0</v>
      </c>
      <c r="AB14" s="52">
        <f t="shared" si="4"/>
        <v>0</v>
      </c>
      <c r="AC14" s="52">
        <f t="shared" si="5"/>
        <v>0</v>
      </c>
      <c r="AD14" s="52" t="str">
        <f t="shared" si="6"/>
        <v>-</v>
      </c>
      <c r="AE14" s="63">
        <f>SUM(T7E:T7S!AE15)</f>
        <v>0</v>
      </c>
      <c r="AF14" s="425"/>
    </row>
    <row r="15" spans="1:33" ht="18" customHeight="1" x14ac:dyDescent="0.15">
      <c r="A15" s="136">
        <f>Input!A11</f>
        <v>23</v>
      </c>
      <c r="B15" s="136" t="str">
        <f>Input!B11</f>
        <v>Player 9</v>
      </c>
      <c r="C15" s="73"/>
      <c r="D15" s="63">
        <f>SUM(T7E:T7S!D16)</f>
        <v>0</v>
      </c>
      <c r="E15" s="63">
        <f>SUM(T7E:T7S!E16)</f>
        <v>0</v>
      </c>
      <c r="F15" s="63">
        <f>SUM(T7E:T7S!F16)</f>
        <v>0</v>
      </c>
      <c r="G15" s="63">
        <f>SUM(T7E:T7S!G16)</f>
        <v>0</v>
      </c>
      <c r="H15" s="63">
        <f>SUM(T7E:T7S!H16)</f>
        <v>0</v>
      </c>
      <c r="I15" s="63">
        <f>SUM(T7E:T7S!I16)</f>
        <v>0</v>
      </c>
      <c r="J15" s="63">
        <f>SUM(T7E:T7S!J16)</f>
        <v>0</v>
      </c>
      <c r="K15" s="63">
        <f>SUM(T7E:T7S!K16)</f>
        <v>0</v>
      </c>
      <c r="L15" s="63">
        <f>SUM(T7E:T7S!L16)</f>
        <v>0</v>
      </c>
      <c r="M15" s="63">
        <f>SUM(T7E:T7S!M16)</f>
        <v>0</v>
      </c>
      <c r="N15" s="63">
        <f>SUM(T7E:T7S!N16)</f>
        <v>0</v>
      </c>
      <c r="O15" s="63">
        <f>SUM(T7E:T7S!O16)</f>
        <v>0</v>
      </c>
      <c r="P15" s="63">
        <f>SUM(T7E:T7S!P16)</f>
        <v>0</v>
      </c>
      <c r="Q15" s="63">
        <f>SUM(T7E:T7S!Q16)</f>
        <v>0</v>
      </c>
      <c r="R15" s="63">
        <f>SUM(T7E:T7S!R16)</f>
        <v>0</v>
      </c>
      <c r="S15" s="63">
        <f>SUM(T7E:T7S!S16)</f>
        <v>0</v>
      </c>
      <c r="T15" s="63">
        <f>SUM(T7E:T7S!T16)</f>
        <v>0</v>
      </c>
      <c r="U15" s="63">
        <f>SUM(T7E:T7S!U16)</f>
        <v>0</v>
      </c>
      <c r="V15" s="63">
        <f>SUM(T7E:T7S!V16)</f>
        <v>0</v>
      </c>
      <c r="W15" s="63">
        <f>SUM(T7E:T7S!W16)</f>
        <v>0</v>
      </c>
      <c r="X15" s="28">
        <f t="shared" si="0"/>
        <v>0</v>
      </c>
      <c r="Y15" s="28">
        <f t="shared" si="1"/>
        <v>0</v>
      </c>
      <c r="Z15" s="28">
        <f t="shared" si="2"/>
        <v>0</v>
      </c>
      <c r="AA15" s="28">
        <f t="shared" si="3"/>
        <v>0</v>
      </c>
      <c r="AB15" s="52">
        <f t="shared" si="4"/>
        <v>0</v>
      </c>
      <c r="AC15" s="52">
        <f t="shared" si="5"/>
        <v>0</v>
      </c>
      <c r="AD15" s="52" t="str">
        <f t="shared" si="6"/>
        <v>-</v>
      </c>
      <c r="AE15" s="63">
        <f>SUM(T7E:T7S!AE16)</f>
        <v>0</v>
      </c>
      <c r="AF15" s="425"/>
    </row>
    <row r="16" spans="1:33" ht="18" customHeight="1" x14ac:dyDescent="0.15">
      <c r="A16" s="136">
        <f>Input!A12</f>
        <v>24</v>
      </c>
      <c r="B16" s="136" t="str">
        <f>Input!B12</f>
        <v>Player 10</v>
      </c>
      <c r="C16" s="73"/>
      <c r="D16" s="63">
        <f>SUM(T7E:T7S!D17)</f>
        <v>0</v>
      </c>
      <c r="E16" s="63">
        <f>SUM(T7E:T7S!E17)</f>
        <v>0</v>
      </c>
      <c r="F16" s="63">
        <f>SUM(T7E:T7S!F17)</f>
        <v>0</v>
      </c>
      <c r="G16" s="63">
        <f>SUM(T7E:T7S!G17)</f>
        <v>0</v>
      </c>
      <c r="H16" s="63">
        <f>SUM(T7E:T7S!H17)</f>
        <v>0</v>
      </c>
      <c r="I16" s="63">
        <f>SUM(T7E:T7S!I17)</f>
        <v>0</v>
      </c>
      <c r="J16" s="63">
        <f>SUM(T7E:T7S!J17)</f>
        <v>0</v>
      </c>
      <c r="K16" s="63">
        <f>SUM(T7E:T7S!K17)</f>
        <v>0</v>
      </c>
      <c r="L16" s="63">
        <f>SUM(T7E:T7S!L17)</f>
        <v>0</v>
      </c>
      <c r="M16" s="63">
        <f>SUM(T7E:T7S!M17)</f>
        <v>0</v>
      </c>
      <c r="N16" s="63">
        <f>SUM(T7E:T7S!N17)</f>
        <v>0</v>
      </c>
      <c r="O16" s="63">
        <f>SUM(T7E:T7S!O17)</f>
        <v>0</v>
      </c>
      <c r="P16" s="63">
        <f>SUM(T7E:T7S!P17)</f>
        <v>0</v>
      </c>
      <c r="Q16" s="63">
        <f>SUM(T7E:T7S!Q17)</f>
        <v>0</v>
      </c>
      <c r="R16" s="63">
        <f>SUM(T7E:T7S!R17)</f>
        <v>0</v>
      </c>
      <c r="S16" s="63">
        <f>SUM(T7E:T7S!S17)</f>
        <v>0</v>
      </c>
      <c r="T16" s="63">
        <f>SUM(T7E:T7S!T17)</f>
        <v>0</v>
      </c>
      <c r="U16" s="63">
        <f>SUM(T7E:T7S!U17)</f>
        <v>0</v>
      </c>
      <c r="V16" s="63">
        <f>SUM(T7E:T7S!V17)</f>
        <v>0</v>
      </c>
      <c r="W16" s="63">
        <f>SUM(T7E:T7S!W17)</f>
        <v>0</v>
      </c>
      <c r="X16" s="28">
        <f t="shared" si="0"/>
        <v>0</v>
      </c>
      <c r="Y16" s="28">
        <f t="shared" si="1"/>
        <v>0</v>
      </c>
      <c r="Z16" s="28">
        <f t="shared" si="2"/>
        <v>0</v>
      </c>
      <c r="AA16" s="28">
        <f t="shared" si="3"/>
        <v>0</v>
      </c>
      <c r="AB16" s="52">
        <f t="shared" si="4"/>
        <v>0</v>
      </c>
      <c r="AC16" s="52">
        <f t="shared" si="5"/>
        <v>0</v>
      </c>
      <c r="AD16" s="52" t="str">
        <f t="shared" si="6"/>
        <v>-</v>
      </c>
      <c r="AE16" s="63">
        <f>SUM(T7E:T7S!AE17)</f>
        <v>0</v>
      </c>
      <c r="AF16" s="425"/>
    </row>
    <row r="17" spans="1:34" ht="18" customHeight="1" x14ac:dyDescent="0.15">
      <c r="A17" s="136">
        <f>Input!A13</f>
        <v>25</v>
      </c>
      <c r="B17" s="136" t="str">
        <f>Input!B13</f>
        <v>Player 11</v>
      </c>
      <c r="C17" s="73"/>
      <c r="D17" s="63">
        <f>SUM(T7E:T7S!D18)</f>
        <v>0</v>
      </c>
      <c r="E17" s="63">
        <f>SUM(T7E:T7S!E18)</f>
        <v>0</v>
      </c>
      <c r="F17" s="63">
        <f>SUM(T7E:T7S!F18)</f>
        <v>0</v>
      </c>
      <c r="G17" s="63">
        <f>SUM(T7E:T7S!G18)</f>
        <v>0</v>
      </c>
      <c r="H17" s="63">
        <f>SUM(T7E:T7S!H18)</f>
        <v>0</v>
      </c>
      <c r="I17" s="63">
        <f>SUM(T7E:T7S!I18)</f>
        <v>0</v>
      </c>
      <c r="J17" s="63">
        <f>SUM(T7E:T7S!J18)</f>
        <v>0</v>
      </c>
      <c r="K17" s="63">
        <f>SUM(T7E:T7S!K18)</f>
        <v>0</v>
      </c>
      <c r="L17" s="63">
        <f>SUM(T7E:T7S!L18)</f>
        <v>0</v>
      </c>
      <c r="M17" s="63">
        <f>SUM(T7E:T7S!M18)</f>
        <v>0</v>
      </c>
      <c r="N17" s="63">
        <f>SUM(T7E:T7S!N18)</f>
        <v>0</v>
      </c>
      <c r="O17" s="63">
        <f>SUM(T7E:T7S!O18)</f>
        <v>0</v>
      </c>
      <c r="P17" s="63">
        <f>SUM(T7E:T7S!P18)</f>
        <v>0</v>
      </c>
      <c r="Q17" s="63">
        <f>SUM(T7E:T7S!Q18)</f>
        <v>0</v>
      </c>
      <c r="R17" s="63">
        <f>SUM(T7E:T7S!R18)</f>
        <v>0</v>
      </c>
      <c r="S17" s="63">
        <f>SUM(T7E:T7S!S18)</f>
        <v>0</v>
      </c>
      <c r="T17" s="63">
        <f>SUM(T7E:T7S!T18)</f>
        <v>0</v>
      </c>
      <c r="U17" s="63">
        <f>SUM(T7E:T7S!U18)</f>
        <v>0</v>
      </c>
      <c r="V17" s="63">
        <f>SUM(T7E:T7S!V18)</f>
        <v>0</v>
      </c>
      <c r="W17" s="63">
        <f>SUM(T7E:T7S!W18)</f>
        <v>0</v>
      </c>
      <c r="X17" s="28">
        <f t="shared" si="0"/>
        <v>0</v>
      </c>
      <c r="Y17" s="28">
        <f t="shared" si="1"/>
        <v>0</v>
      </c>
      <c r="Z17" s="28">
        <f t="shared" si="2"/>
        <v>0</v>
      </c>
      <c r="AA17" s="28">
        <f t="shared" si="3"/>
        <v>0</v>
      </c>
      <c r="AB17" s="52">
        <f t="shared" si="4"/>
        <v>0</v>
      </c>
      <c r="AC17" s="52">
        <f t="shared" si="5"/>
        <v>0</v>
      </c>
      <c r="AD17" s="52" t="str">
        <f t="shared" si="6"/>
        <v>-</v>
      </c>
      <c r="AE17" s="63">
        <f>SUM(T7E:T7S!AE18)</f>
        <v>0</v>
      </c>
      <c r="AF17" s="425"/>
    </row>
    <row r="18" spans="1:34" ht="18" customHeight="1" x14ac:dyDescent="0.15">
      <c r="A18" s="136">
        <f>Input!A14</f>
        <v>29</v>
      </c>
      <c r="B18" s="136" t="str">
        <f>Input!B14</f>
        <v>Player 12</v>
      </c>
      <c r="C18" s="73"/>
      <c r="D18" s="63">
        <f>SUM(T7E:T7S!D19)</f>
        <v>0</v>
      </c>
      <c r="E18" s="63">
        <f>SUM(T7E:T7S!E19)</f>
        <v>0</v>
      </c>
      <c r="F18" s="63">
        <f>SUM(T7E:T7S!F19)</f>
        <v>0</v>
      </c>
      <c r="G18" s="63">
        <f>SUM(T7E:T7S!G19)</f>
        <v>0</v>
      </c>
      <c r="H18" s="63">
        <f>SUM(T7E:T7S!H19)</f>
        <v>0</v>
      </c>
      <c r="I18" s="63">
        <f>SUM(T7E:T7S!I19)</f>
        <v>0</v>
      </c>
      <c r="J18" s="63">
        <f>SUM(T7E:T7S!J19)</f>
        <v>0</v>
      </c>
      <c r="K18" s="63">
        <f>SUM(T7E:T7S!K19)</f>
        <v>0</v>
      </c>
      <c r="L18" s="63">
        <f>SUM(T7E:T7S!L19)</f>
        <v>0</v>
      </c>
      <c r="M18" s="63">
        <f>SUM(T7E:T7S!M19)</f>
        <v>0</v>
      </c>
      <c r="N18" s="63">
        <f>SUM(T7E:T7S!N19)</f>
        <v>0</v>
      </c>
      <c r="O18" s="63">
        <f>SUM(T7E:T7S!O19)</f>
        <v>0</v>
      </c>
      <c r="P18" s="63">
        <f>SUM(T7E:T7S!P19)</f>
        <v>0</v>
      </c>
      <c r="Q18" s="63">
        <f>SUM(T7E:T7S!Q19)</f>
        <v>0</v>
      </c>
      <c r="R18" s="63">
        <f>SUM(T7E:T7S!R19)</f>
        <v>0</v>
      </c>
      <c r="S18" s="63">
        <f>SUM(T7E:T7S!S19)</f>
        <v>0</v>
      </c>
      <c r="T18" s="63">
        <f>SUM(T7E:T7S!T19)</f>
        <v>0</v>
      </c>
      <c r="U18" s="63">
        <f>SUM(T7E:T7S!U19)</f>
        <v>0</v>
      </c>
      <c r="V18" s="63">
        <f>SUM(T7E:T7S!V19)</f>
        <v>0</v>
      </c>
      <c r="W18" s="63">
        <f>SUM(T7E:T7S!W19)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SUM(T7E:T7S!AE19)</f>
        <v>0</v>
      </c>
      <c r="AF18" s="425"/>
    </row>
    <row r="19" spans="1:34" ht="18" customHeight="1" x14ac:dyDescent="0.15">
      <c r="A19" s="136">
        <f>Input!A15</f>
        <v>30</v>
      </c>
      <c r="B19" s="136" t="str">
        <f>Input!B15</f>
        <v>Player 13</v>
      </c>
      <c r="C19" s="73"/>
      <c r="D19" s="63">
        <f>SUM(T7E:T7S!D20)</f>
        <v>0</v>
      </c>
      <c r="E19" s="63">
        <f>SUM(T7E:T7S!E20)</f>
        <v>0</v>
      </c>
      <c r="F19" s="63">
        <f>SUM(T7E:T7S!F20)</f>
        <v>0</v>
      </c>
      <c r="G19" s="63">
        <f>SUM(T7E:T7S!G20)</f>
        <v>0</v>
      </c>
      <c r="H19" s="63">
        <f>SUM(T7E:T7S!H20)</f>
        <v>0</v>
      </c>
      <c r="I19" s="63">
        <f>SUM(T7E:T7S!I20)</f>
        <v>0</v>
      </c>
      <c r="J19" s="63">
        <f>SUM(T7E:T7S!J20)</f>
        <v>0</v>
      </c>
      <c r="K19" s="63">
        <f>SUM(T7E:T7S!K20)</f>
        <v>0</v>
      </c>
      <c r="L19" s="63">
        <f>SUM(T7E:T7S!L20)</f>
        <v>0</v>
      </c>
      <c r="M19" s="63">
        <f>SUM(T7E:T7S!M20)</f>
        <v>0</v>
      </c>
      <c r="N19" s="63">
        <f>SUM(T7E:T7S!N20)</f>
        <v>0</v>
      </c>
      <c r="O19" s="63">
        <f>SUM(T7E:T7S!O20)</f>
        <v>0</v>
      </c>
      <c r="P19" s="63">
        <f>SUM(T7E:T7S!P20)</f>
        <v>0</v>
      </c>
      <c r="Q19" s="63">
        <f>SUM(T7E:T7S!Q20)</f>
        <v>0</v>
      </c>
      <c r="R19" s="63">
        <f>SUM(T7E:T7S!R20)</f>
        <v>0</v>
      </c>
      <c r="S19" s="63">
        <f>SUM(T7E:T7S!S20)</f>
        <v>0</v>
      </c>
      <c r="T19" s="63">
        <f>SUM(T7E:T7S!T20)</f>
        <v>0</v>
      </c>
      <c r="U19" s="63">
        <f>SUM(T7E:T7S!U20)</f>
        <v>0</v>
      </c>
      <c r="V19" s="63">
        <f>SUM(T7E:T7S!V20)</f>
        <v>0</v>
      </c>
      <c r="W19" s="63">
        <f>SUM(T7E:T7S!W20)</f>
        <v>0</v>
      </c>
      <c r="X19" s="28">
        <f t="shared" si="7"/>
        <v>0</v>
      </c>
      <c r="Y19" s="28">
        <f t="shared" si="8"/>
        <v>0</v>
      </c>
      <c r="Z19" s="28">
        <f t="shared" si="9"/>
        <v>0</v>
      </c>
      <c r="AA19" s="28">
        <f t="shared" si="10"/>
        <v>0</v>
      </c>
      <c r="AB19" s="52">
        <f t="shared" si="11"/>
        <v>0</v>
      </c>
      <c r="AC19" s="52">
        <f t="shared" si="12"/>
        <v>0</v>
      </c>
      <c r="AD19" s="52" t="str">
        <f t="shared" si="13"/>
        <v>-</v>
      </c>
      <c r="AE19" s="63">
        <f>SUM(T7E:T7S!AE20)</f>
        <v>0</v>
      </c>
      <c r="AF19" s="425"/>
    </row>
    <row r="20" spans="1:34" ht="18" customHeight="1" x14ac:dyDescent="0.15">
      <c r="A20" s="136">
        <f>Input!A16</f>
        <v>32</v>
      </c>
      <c r="B20" s="136" t="str">
        <f>Input!B16</f>
        <v>Player 14</v>
      </c>
      <c r="C20" s="73"/>
      <c r="D20" s="63">
        <f>SUM(T7E:T7S!D21)</f>
        <v>0</v>
      </c>
      <c r="E20" s="63">
        <f>SUM(T7E:T7S!E21)</f>
        <v>0</v>
      </c>
      <c r="F20" s="63">
        <f>SUM(T7E:T7S!F21)</f>
        <v>0</v>
      </c>
      <c r="G20" s="63">
        <f>SUM(T7E:T7S!G21)</f>
        <v>0</v>
      </c>
      <c r="H20" s="63">
        <f>SUM(T7E:T7S!H21)</f>
        <v>0</v>
      </c>
      <c r="I20" s="63">
        <f>SUM(T7E:T7S!I21)</f>
        <v>0</v>
      </c>
      <c r="J20" s="63">
        <f>SUM(T7E:T7S!J21)</f>
        <v>0</v>
      </c>
      <c r="K20" s="63">
        <f>SUM(T7E:T7S!K21)</f>
        <v>0</v>
      </c>
      <c r="L20" s="63">
        <f>SUM(T7E:T7S!L21)</f>
        <v>0</v>
      </c>
      <c r="M20" s="63">
        <f>SUM(T7E:T7S!M21)</f>
        <v>0</v>
      </c>
      <c r="N20" s="63">
        <f>SUM(T7E:T7S!N21)</f>
        <v>0</v>
      </c>
      <c r="O20" s="63">
        <f>SUM(T7E:T7S!O21)</f>
        <v>0</v>
      </c>
      <c r="P20" s="63">
        <f>SUM(T7E:T7S!P21)</f>
        <v>0</v>
      </c>
      <c r="Q20" s="63">
        <f>SUM(T7E:T7S!Q21)</f>
        <v>0</v>
      </c>
      <c r="R20" s="63">
        <f>SUM(T7E:T7S!R21)</f>
        <v>0</v>
      </c>
      <c r="S20" s="63">
        <f>SUM(T7E:T7S!S21)</f>
        <v>0</v>
      </c>
      <c r="T20" s="63">
        <f>SUM(T7E:T7S!T21)</f>
        <v>0</v>
      </c>
      <c r="U20" s="63">
        <f>SUM(T7E:T7S!U21)</f>
        <v>0</v>
      </c>
      <c r="V20" s="63">
        <f>SUM(T7E:T7S!V21)</f>
        <v>0</v>
      </c>
      <c r="W20" s="63">
        <f>SUM(T7E:T7S!W21)</f>
        <v>0</v>
      </c>
      <c r="X20" s="28">
        <f t="shared" si="7"/>
        <v>0</v>
      </c>
      <c r="Y20" s="28">
        <f t="shared" si="8"/>
        <v>0</v>
      </c>
      <c r="Z20" s="28">
        <f t="shared" si="9"/>
        <v>0</v>
      </c>
      <c r="AA20" s="28">
        <f t="shared" si="10"/>
        <v>0</v>
      </c>
      <c r="AB20" s="52">
        <f t="shared" si="11"/>
        <v>0</v>
      </c>
      <c r="AC20" s="52">
        <f t="shared" si="12"/>
        <v>0</v>
      </c>
      <c r="AD20" s="52" t="str">
        <f t="shared" si="13"/>
        <v>-</v>
      </c>
      <c r="AE20" s="63">
        <f>SUM(T7E:T7S!AE21)</f>
        <v>0</v>
      </c>
      <c r="AF20" s="425"/>
    </row>
    <row r="21" spans="1:34" ht="18" customHeight="1" x14ac:dyDescent="0.15">
      <c r="A21" s="136">
        <f>Input!A17</f>
        <v>0</v>
      </c>
      <c r="B21" s="136">
        <f>Input!B17</f>
        <v>0</v>
      </c>
      <c r="C21" s="73"/>
      <c r="D21" s="63">
        <f>SUM(T7E:T7S!D22)</f>
        <v>0</v>
      </c>
      <c r="E21" s="63">
        <f>SUM(T7E:T7S!E22)</f>
        <v>0</v>
      </c>
      <c r="F21" s="63">
        <f>SUM(T7E:T7S!F22)</f>
        <v>0</v>
      </c>
      <c r="G21" s="63">
        <f>SUM(T7E:T7S!G22)</f>
        <v>0</v>
      </c>
      <c r="H21" s="63">
        <f>SUM(T7E:T7S!H22)</f>
        <v>0</v>
      </c>
      <c r="I21" s="63">
        <f>SUM(T7E:T7S!I22)</f>
        <v>0</v>
      </c>
      <c r="J21" s="63">
        <f>SUM(T7E:T7S!J22)</f>
        <v>0</v>
      </c>
      <c r="K21" s="63">
        <f>SUM(T7E:T7S!K22)</f>
        <v>0</v>
      </c>
      <c r="L21" s="63">
        <f>SUM(T7E:T7S!L22)</f>
        <v>0</v>
      </c>
      <c r="M21" s="63">
        <f>SUM(T7E:T7S!M22)</f>
        <v>0</v>
      </c>
      <c r="N21" s="63">
        <f>SUM(T7E:T7S!N22)</f>
        <v>0</v>
      </c>
      <c r="O21" s="63">
        <f>SUM(T7E:T7S!O22)</f>
        <v>0</v>
      </c>
      <c r="P21" s="63">
        <f>SUM(T7E:T7S!P22)</f>
        <v>0</v>
      </c>
      <c r="Q21" s="63">
        <f>SUM(T7E:T7S!Q22)</f>
        <v>0</v>
      </c>
      <c r="R21" s="63">
        <f>SUM(T7E:T7S!R22)</f>
        <v>0</v>
      </c>
      <c r="S21" s="63">
        <f>SUM(T7E:T7S!S22)</f>
        <v>0</v>
      </c>
      <c r="T21" s="63">
        <f>SUM(T7E:T7S!T22)</f>
        <v>0</v>
      </c>
      <c r="U21" s="63">
        <f>SUM(T7E:T7S!U22)</f>
        <v>0</v>
      </c>
      <c r="V21" s="63">
        <f>SUM(T7E:T7S!V22)</f>
        <v>0</v>
      </c>
      <c r="W21" s="63">
        <f>SUM(T7E:T7S!W22)</f>
        <v>0</v>
      </c>
      <c r="X21" s="28">
        <f t="shared" si="7"/>
        <v>0</v>
      </c>
      <c r="Y21" s="28">
        <f t="shared" si="8"/>
        <v>0</v>
      </c>
      <c r="Z21" s="28">
        <f t="shared" si="9"/>
        <v>0</v>
      </c>
      <c r="AA21" s="28">
        <f t="shared" si="10"/>
        <v>0</v>
      </c>
      <c r="AB21" s="52">
        <f t="shared" si="11"/>
        <v>0</v>
      </c>
      <c r="AC21" s="52">
        <f t="shared" si="12"/>
        <v>0</v>
      </c>
      <c r="AD21" s="52" t="str">
        <f t="shared" si="13"/>
        <v>-</v>
      </c>
      <c r="AE21" s="63">
        <f>SUM(T7E:T7S!AE22)</f>
        <v>0</v>
      </c>
      <c r="AF21" s="425"/>
    </row>
    <row r="22" spans="1:34" ht="18" customHeight="1" x14ac:dyDescent="0.15">
      <c r="A22" s="136">
        <f>Input!A18</f>
        <v>0</v>
      </c>
      <c r="B22" s="136">
        <f>Input!B18</f>
        <v>0</v>
      </c>
      <c r="C22" s="73"/>
      <c r="D22" s="63">
        <f>SUM(T7E:T7S!D23)</f>
        <v>0</v>
      </c>
      <c r="E22" s="63">
        <f>SUM(T7E:T7S!E23)</f>
        <v>0</v>
      </c>
      <c r="F22" s="63">
        <f>SUM(T7E:T7S!F23)</f>
        <v>0</v>
      </c>
      <c r="G22" s="63">
        <f>SUM(T7E:T7S!G23)</f>
        <v>0</v>
      </c>
      <c r="H22" s="63">
        <f>SUM(T7E:T7S!H23)</f>
        <v>0</v>
      </c>
      <c r="I22" s="63">
        <f>SUM(T7E:T7S!I23)</f>
        <v>0</v>
      </c>
      <c r="J22" s="63">
        <f>SUM(T7E:T7S!J23)</f>
        <v>0</v>
      </c>
      <c r="K22" s="63">
        <f>SUM(T7E:T7S!K23)</f>
        <v>0</v>
      </c>
      <c r="L22" s="63">
        <f>SUM(T7E:T7S!L23)</f>
        <v>0</v>
      </c>
      <c r="M22" s="63">
        <f>SUM(T7E:T7S!M23)</f>
        <v>0</v>
      </c>
      <c r="N22" s="63">
        <f>SUM(T7E:T7S!N23)</f>
        <v>0</v>
      </c>
      <c r="O22" s="63">
        <f>SUM(T7E:T7S!O23)</f>
        <v>0</v>
      </c>
      <c r="P22" s="63">
        <f>SUM(T7E:T7S!P23)</f>
        <v>0</v>
      </c>
      <c r="Q22" s="63">
        <f>SUM(T7E:T7S!Q23)</f>
        <v>0</v>
      </c>
      <c r="R22" s="63">
        <f>SUM(T7E:T7S!R23)</f>
        <v>0</v>
      </c>
      <c r="S22" s="63">
        <f>SUM(T7E:T7S!S23)</f>
        <v>0</v>
      </c>
      <c r="T22" s="63">
        <f>SUM(T7E:T7S!T23)</f>
        <v>0</v>
      </c>
      <c r="U22" s="63">
        <f>SUM(T7E:T7S!U23)</f>
        <v>0</v>
      </c>
      <c r="V22" s="63">
        <f>SUM(T7E:T7S!V23)</f>
        <v>0</v>
      </c>
      <c r="W22" s="63">
        <f>SUM(T7E:T7S!W23)</f>
        <v>0</v>
      </c>
      <c r="X22" s="28">
        <f t="shared" si="7"/>
        <v>0</v>
      </c>
      <c r="Y22" s="28">
        <f t="shared" si="8"/>
        <v>0</v>
      </c>
      <c r="Z22" s="28">
        <f t="shared" si="9"/>
        <v>0</v>
      </c>
      <c r="AA22" s="28">
        <f t="shared" si="10"/>
        <v>0</v>
      </c>
      <c r="AB22" s="52">
        <f t="shared" si="11"/>
        <v>0</v>
      </c>
      <c r="AC22" s="52">
        <f t="shared" si="12"/>
        <v>0</v>
      </c>
      <c r="AD22" s="52" t="str">
        <f t="shared" si="13"/>
        <v>-</v>
      </c>
      <c r="AE22" s="63">
        <f>SUM(T7E:T7S!AE23)</f>
        <v>0</v>
      </c>
      <c r="AF22" s="425"/>
    </row>
    <row r="23" spans="1:34" ht="18" customHeight="1" x14ac:dyDescent="0.15">
      <c r="A23" s="136">
        <f>Input!A19</f>
        <v>0</v>
      </c>
      <c r="B23" s="136">
        <f>Input!B19</f>
        <v>0</v>
      </c>
      <c r="C23" s="73"/>
      <c r="D23" s="63">
        <f>SUM(T7E:T7S!D24)</f>
        <v>0</v>
      </c>
      <c r="E23" s="63">
        <f>SUM(T7E:T7S!E24)</f>
        <v>0</v>
      </c>
      <c r="F23" s="63">
        <f>SUM(T7E:T7S!F24)</f>
        <v>0</v>
      </c>
      <c r="G23" s="63">
        <f>SUM(T7E:T7S!G24)</f>
        <v>0</v>
      </c>
      <c r="H23" s="63">
        <f>SUM(T7E:T7S!H24)</f>
        <v>0</v>
      </c>
      <c r="I23" s="63">
        <f>SUM(T7E:T7S!I24)</f>
        <v>0</v>
      </c>
      <c r="J23" s="63">
        <f>SUM(T7E:T7S!J24)</f>
        <v>0</v>
      </c>
      <c r="K23" s="63">
        <f>SUM(T7E:T7S!K24)</f>
        <v>0</v>
      </c>
      <c r="L23" s="63">
        <f>SUM(T7E:T7S!L24)</f>
        <v>0</v>
      </c>
      <c r="M23" s="63">
        <f>SUM(T7E:T7S!M24)</f>
        <v>0</v>
      </c>
      <c r="N23" s="63">
        <f>SUM(T7E:T7S!N24)</f>
        <v>0</v>
      </c>
      <c r="O23" s="63">
        <f>SUM(T7E:T7S!O24)</f>
        <v>0</v>
      </c>
      <c r="P23" s="63">
        <f>SUM(T7E:T7S!P24)</f>
        <v>0</v>
      </c>
      <c r="Q23" s="63">
        <f>SUM(T7E:T7S!Q24)</f>
        <v>0</v>
      </c>
      <c r="R23" s="63">
        <f>SUM(T7E:T7S!R24)</f>
        <v>0</v>
      </c>
      <c r="S23" s="63">
        <f>SUM(T7E:T7S!S24)</f>
        <v>0</v>
      </c>
      <c r="T23" s="63">
        <f>SUM(T7E:T7S!T24)</f>
        <v>0</v>
      </c>
      <c r="U23" s="63">
        <f>SUM(T7E:T7S!U24)</f>
        <v>0</v>
      </c>
      <c r="V23" s="63">
        <f>SUM(T7E:T7S!V24)</f>
        <v>0</v>
      </c>
      <c r="W23" s="63">
        <f>SUM(T7E:T7S!W24)</f>
        <v>0</v>
      </c>
      <c r="X23" s="28">
        <f t="shared" si="7"/>
        <v>0</v>
      </c>
      <c r="Y23" s="28">
        <f t="shared" si="8"/>
        <v>0</v>
      </c>
      <c r="Z23" s="28">
        <f t="shared" si="9"/>
        <v>0</v>
      </c>
      <c r="AA23" s="28">
        <f t="shared" si="10"/>
        <v>0</v>
      </c>
      <c r="AB23" s="52">
        <f t="shared" si="11"/>
        <v>0</v>
      </c>
      <c r="AC23" s="52">
        <f t="shared" si="12"/>
        <v>0</v>
      </c>
      <c r="AD23" s="52" t="str">
        <f t="shared" si="13"/>
        <v>-</v>
      </c>
      <c r="AE23" s="63">
        <f>SUM(T7E:T7S!AE24)</f>
        <v>0</v>
      </c>
      <c r="AF23" s="425"/>
    </row>
    <row r="24" spans="1:34" ht="18" customHeight="1" x14ac:dyDescent="0.15">
      <c r="A24" s="136">
        <f>Input!A20</f>
        <v>0</v>
      </c>
      <c r="B24" s="136">
        <f>Input!B20</f>
        <v>0</v>
      </c>
      <c r="C24" s="73"/>
      <c r="D24" s="63">
        <f>SUM(T7E:T7S!D25)</f>
        <v>0</v>
      </c>
      <c r="E24" s="63">
        <f>SUM(T7E:T7S!E25)</f>
        <v>0</v>
      </c>
      <c r="F24" s="63">
        <f>SUM(T7E:T7S!F25)</f>
        <v>0</v>
      </c>
      <c r="G24" s="63">
        <f>SUM(T7E:T7S!G25)</f>
        <v>0</v>
      </c>
      <c r="H24" s="63">
        <f>SUM(T7E:T7S!H25)</f>
        <v>0</v>
      </c>
      <c r="I24" s="63">
        <f>SUM(T7E:T7S!I25)</f>
        <v>0</v>
      </c>
      <c r="J24" s="63">
        <f>SUM(T7E:T7S!J25)</f>
        <v>0</v>
      </c>
      <c r="K24" s="63">
        <f>SUM(T7E:T7S!K25)</f>
        <v>0</v>
      </c>
      <c r="L24" s="63">
        <f>SUM(T7E:T7S!L25)</f>
        <v>0</v>
      </c>
      <c r="M24" s="63">
        <f>SUM(T7E:T7S!M25)</f>
        <v>0</v>
      </c>
      <c r="N24" s="63">
        <f>SUM(T7E:T7S!N25)</f>
        <v>0</v>
      </c>
      <c r="O24" s="63">
        <f>SUM(T7E:T7S!O25)</f>
        <v>0</v>
      </c>
      <c r="P24" s="63">
        <f>SUM(T7E:T7S!P25)</f>
        <v>0</v>
      </c>
      <c r="Q24" s="63">
        <f>SUM(T7E:T7S!Q25)</f>
        <v>0</v>
      </c>
      <c r="R24" s="63">
        <f>SUM(T7E:T7S!R25)</f>
        <v>0</v>
      </c>
      <c r="S24" s="63">
        <f>SUM(T7E:T7S!S25)</f>
        <v>0</v>
      </c>
      <c r="T24" s="63">
        <f>SUM(T7E:T7S!T25)</f>
        <v>0</v>
      </c>
      <c r="U24" s="63">
        <f>SUM(T7E:T7S!U25)</f>
        <v>0</v>
      </c>
      <c r="V24" s="63">
        <f>SUM(T7E:T7S!V25)</f>
        <v>0</v>
      </c>
      <c r="W24" s="63">
        <f>SUM(T7E:T7S!W25)</f>
        <v>0</v>
      </c>
      <c r="X24" s="28">
        <f t="shared" si="0"/>
        <v>0</v>
      </c>
      <c r="Y24" s="28">
        <f t="shared" si="1"/>
        <v>0</v>
      </c>
      <c r="Z24" s="28">
        <f t="shared" si="2"/>
        <v>0</v>
      </c>
      <c r="AA24" s="28">
        <f t="shared" si="3"/>
        <v>0</v>
      </c>
      <c r="AB24" s="52">
        <f t="shared" si="4"/>
        <v>0</v>
      </c>
      <c r="AC24" s="52">
        <f t="shared" si="5"/>
        <v>0</v>
      </c>
      <c r="AD24" s="52" t="str">
        <f t="shared" si="6"/>
        <v>-</v>
      </c>
      <c r="AE24" s="63">
        <f>SUM(T7E:T7S!AE25)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899" t="str">
        <f>IF(U25&gt;0,T25/(T25+U25),"-")</f>
        <v>-</v>
      </c>
      <c r="Y25" s="284" t="str">
        <f>IF(D25&gt;0,T25/D25,"-")</f>
        <v>-</v>
      </c>
      <c r="Z25" s="284" t="str">
        <f>IF(D25&gt;0,(U25)/D25,"-")</f>
        <v>-</v>
      </c>
      <c r="AA25" s="284" t="str">
        <f>IF(D25&gt;0,(U25+T25)/D25,"-")</f>
        <v>-</v>
      </c>
      <c r="AB25" s="285" t="str">
        <f>IF(D25&gt;0,(K25*Input!E1)/D25,"-")</f>
        <v>-</v>
      </c>
      <c r="AC25" s="286" t="str">
        <f>IF(E25&gt;0,I25/E25,"-")</f>
        <v>-</v>
      </c>
      <c r="AD25" s="285" t="str">
        <f>IF((E25+G25+I25+M25+O25)&gt;0, (G25+I25+M25+O25)/(E25+G25+M25+O25),"-")</f>
        <v>-</v>
      </c>
      <c r="AE25" s="281" t="str">
        <f>IF(N25&gt;0,N25/D25,"-")</f>
        <v>-</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121</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SUM(T7E:T7S!D29)</f>
        <v>0</v>
      </c>
      <c r="D28" s="63">
        <f>SUM(T7E:T7S!E29)</f>
        <v>0</v>
      </c>
      <c r="E28" s="63">
        <f>SUM(T7E:T7S!F29)</f>
        <v>0</v>
      </c>
      <c r="F28" s="63">
        <f>SUM(T7E:T7S!G29)</f>
        <v>0</v>
      </c>
      <c r="G28" s="63">
        <f>SUM(T7E:T7S!H29)</f>
        <v>0</v>
      </c>
      <c r="H28" s="63">
        <f>SUM(T7E:T7S!I29)</f>
        <v>0</v>
      </c>
      <c r="I28" s="63">
        <f>SUM(T7E:T7S!J29)</f>
        <v>0</v>
      </c>
      <c r="J28" s="63">
        <f>SUM(T7E:T7S!K29)</f>
        <v>0</v>
      </c>
      <c r="K28" s="63">
        <f>SUM(T7E:T7S!L29)</f>
        <v>0</v>
      </c>
      <c r="L28" s="63">
        <f>SUM(T7E:T7S!M29)</f>
        <v>0</v>
      </c>
      <c r="M28" s="63">
        <f>SUM(T7E:T7S!N29)</f>
        <v>0</v>
      </c>
      <c r="N28" s="63">
        <f>SUM(T7E:T7S!O29)</f>
        <v>0</v>
      </c>
      <c r="O28" s="63">
        <f>SUM(T7E:T7S!P29)</f>
        <v>0</v>
      </c>
      <c r="P28" s="63">
        <f>SUM(T7E:T7S!Q29)</f>
        <v>0</v>
      </c>
      <c r="Q28" s="63">
        <f>SUM(T7E:T7S!R29)</f>
        <v>0</v>
      </c>
      <c r="R28" s="63">
        <f>SUM(T7E:T7S!S29)</f>
        <v>0</v>
      </c>
      <c r="S28" s="63">
        <f>SUM(T7E:T7S!T29)</f>
        <v>0</v>
      </c>
      <c r="T28" s="63">
        <f>SUM(T7E:T7S!U29)</f>
        <v>0</v>
      </c>
      <c r="U28" s="63">
        <f>SUM(T7E:T7S!V29)</f>
        <v>0</v>
      </c>
      <c r="V28" s="63">
        <f>SUM(T7E:T7S!W29)</f>
        <v>0</v>
      </c>
      <c r="W28" s="63">
        <f>SUM(T7E:T7S!X29)</f>
        <v>0</v>
      </c>
      <c r="X28" s="63">
        <f>SUM(T7E:T7S!Y29)</f>
        <v>0</v>
      </c>
      <c r="Y28" s="63">
        <f>SUM(T7E:T7S!Z29)</f>
        <v>0</v>
      </c>
      <c r="Z28" s="146" t="str">
        <f t="shared" ref="Z28:Z45" si="16">IF((W28+V28)&gt;0,W28/(W28+V28),"-")</f>
        <v>-</v>
      </c>
      <c r="AA28" s="55" t="str">
        <f t="shared" ref="AA28:AA45" si="17">IF(F28&gt;0,V28/F28,"-")</f>
        <v>-</v>
      </c>
      <c r="AB28" s="55" t="str">
        <f t="shared" ref="AB28:AB45" si="18">IF(F28&gt;0,W28/F28,"-")</f>
        <v>-</v>
      </c>
      <c r="AC28" s="55" t="str">
        <f t="shared" ref="AC28:AC45" si="19">IF(F28&gt;0,(V28+W28)/F28,"-")</f>
        <v>-</v>
      </c>
      <c r="AD28" s="47" t="str">
        <f t="shared" ref="AD28:AD45" si="20">IF(F28&gt;0,(M28*6)/F28,"-")</f>
        <v>-</v>
      </c>
      <c r="AE28" s="54" t="str">
        <f t="shared" ref="AE28:AE45" si="21">IF(G28&gt;0,K28/G28,"-")</f>
        <v>-</v>
      </c>
      <c r="AF28" s="47" t="str">
        <f t="shared" ref="AF28:AF45" si="22">IF((G28+I28+K28+O28+Q28)&gt;0, (I28+K28+O28+Q28)/(G28+I28+O28+Q28),"-")</f>
        <v>-</v>
      </c>
      <c r="AG28" s="55" t="str">
        <f t="shared" ref="AG28:AG45" si="23">IF(F28&gt;0,P28/F28,"-")</f>
        <v>-</v>
      </c>
      <c r="AH28" s="28" t="str">
        <f t="shared" ref="AH28:AH45" si="24">IF(S28&gt;0,T28/S28,"-")</f>
        <v>-</v>
      </c>
    </row>
    <row r="29" spans="1:34" ht="15.75" customHeight="1" x14ac:dyDescent="0.15">
      <c r="A29" s="136">
        <f t="shared" si="15"/>
        <v>3</v>
      </c>
      <c r="B29" s="136" t="str">
        <f t="shared" si="15"/>
        <v>Player 2</v>
      </c>
      <c r="C29" s="63">
        <f>SUM(T7E:T7S!D30)</f>
        <v>0</v>
      </c>
      <c r="D29" s="63">
        <f>SUM(T7E:T7S!E30)</f>
        <v>0</v>
      </c>
      <c r="E29" s="63">
        <f>SUM(T7E:T7S!F30)</f>
        <v>0</v>
      </c>
      <c r="F29" s="63">
        <f>SUM(T7E:T7S!G30)</f>
        <v>0</v>
      </c>
      <c r="G29" s="63">
        <f>SUM(T7E:T7S!H30)</f>
        <v>0</v>
      </c>
      <c r="H29" s="63">
        <f>SUM(T7E:T7S!I30)</f>
        <v>0</v>
      </c>
      <c r="I29" s="63">
        <f>SUM(T7E:T7S!J30)</f>
        <v>0</v>
      </c>
      <c r="J29" s="63">
        <f>SUM(T7E:T7S!K30)</f>
        <v>0</v>
      </c>
      <c r="K29" s="63">
        <f>SUM(T7E:T7S!L30)</f>
        <v>0</v>
      </c>
      <c r="L29" s="63">
        <f>SUM(T7E:T7S!M30)</f>
        <v>0</v>
      </c>
      <c r="M29" s="63">
        <f>SUM(T7E:T7S!N30)</f>
        <v>0</v>
      </c>
      <c r="N29" s="63">
        <f>SUM(T7E:T7S!O30)</f>
        <v>0</v>
      </c>
      <c r="O29" s="63">
        <f>SUM(T7E:T7S!P30)</f>
        <v>0</v>
      </c>
      <c r="P29" s="63">
        <f>SUM(T7E:T7S!Q30)</f>
        <v>0</v>
      </c>
      <c r="Q29" s="63">
        <f>SUM(T7E:T7S!R30)</f>
        <v>0</v>
      </c>
      <c r="R29" s="63">
        <f>SUM(T7E:T7S!S30)</f>
        <v>0</v>
      </c>
      <c r="S29" s="63">
        <f>SUM(T7E:T7S!T30)</f>
        <v>0</v>
      </c>
      <c r="T29" s="63">
        <f>SUM(T7E:T7S!U30)</f>
        <v>0</v>
      </c>
      <c r="U29" s="63">
        <f>SUM(T7E:T7S!V30)</f>
        <v>0</v>
      </c>
      <c r="V29" s="63">
        <f>SUM(T7E:T7S!W30)</f>
        <v>0</v>
      </c>
      <c r="W29" s="63">
        <f>SUM(T7E:T7S!X30)</f>
        <v>0</v>
      </c>
      <c r="X29" s="63">
        <f>SUM(T7E:T7S!Y30)</f>
        <v>0</v>
      </c>
      <c r="Y29" s="63">
        <f>SUM(T7E:T7S!Z30)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SUM(T7E:T7S!D31)</f>
        <v>0</v>
      </c>
      <c r="D30" s="63">
        <f>SUM(T7E:T7S!E31)</f>
        <v>0</v>
      </c>
      <c r="E30" s="63">
        <f>SUM(T7E:T7S!F31)</f>
        <v>0</v>
      </c>
      <c r="F30" s="63">
        <f>SUM(T7E:T7S!G31)</f>
        <v>0</v>
      </c>
      <c r="G30" s="63">
        <f>SUM(T7E:T7S!H31)</f>
        <v>0</v>
      </c>
      <c r="H30" s="63">
        <f>SUM(T7E:T7S!I31)</f>
        <v>0</v>
      </c>
      <c r="I30" s="63">
        <f>SUM(T7E:T7S!J31)</f>
        <v>0</v>
      </c>
      <c r="J30" s="63">
        <f>SUM(T7E:T7S!K31)</f>
        <v>0</v>
      </c>
      <c r="K30" s="63">
        <f>SUM(T7E:T7S!L31)</f>
        <v>0</v>
      </c>
      <c r="L30" s="63">
        <f>SUM(T7E:T7S!M31)</f>
        <v>0</v>
      </c>
      <c r="M30" s="63">
        <f>SUM(T7E:T7S!N31)</f>
        <v>0</v>
      </c>
      <c r="N30" s="63">
        <f>SUM(T7E:T7S!O31)</f>
        <v>0</v>
      </c>
      <c r="O30" s="63">
        <f>SUM(T7E:T7S!P31)</f>
        <v>0</v>
      </c>
      <c r="P30" s="63">
        <f>SUM(T7E:T7S!Q31)</f>
        <v>0</v>
      </c>
      <c r="Q30" s="63">
        <f>SUM(T7E:T7S!R31)</f>
        <v>0</v>
      </c>
      <c r="R30" s="63">
        <f>SUM(T7E:T7S!S31)</f>
        <v>0</v>
      </c>
      <c r="S30" s="63">
        <f>SUM(T7E:T7S!T31)</f>
        <v>0</v>
      </c>
      <c r="T30" s="63">
        <f>SUM(T7E:T7S!U31)</f>
        <v>0</v>
      </c>
      <c r="U30" s="63">
        <f>SUM(T7E:T7S!V31)</f>
        <v>0</v>
      </c>
      <c r="V30" s="63">
        <f>SUM(T7E:T7S!W31)</f>
        <v>0</v>
      </c>
      <c r="W30" s="63">
        <f>SUM(T7E:T7S!X31)</f>
        <v>0</v>
      </c>
      <c r="X30" s="63">
        <f>SUM(T7E:T7S!Y31)</f>
        <v>0</v>
      </c>
      <c r="Y30" s="63">
        <f>SUM(T7E:T7S!Z31)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SUM(T7E:T7S!D32)</f>
        <v>0</v>
      </c>
      <c r="D31" s="63">
        <f>SUM(T7E:T7S!E32)</f>
        <v>0</v>
      </c>
      <c r="E31" s="63">
        <f>SUM(T7E:T7S!F32)</f>
        <v>0</v>
      </c>
      <c r="F31" s="63">
        <f>SUM(T7E:T7S!G32)</f>
        <v>0</v>
      </c>
      <c r="G31" s="63">
        <f>SUM(T7E:T7S!H32)</f>
        <v>0</v>
      </c>
      <c r="H31" s="63">
        <f>SUM(T7E:T7S!I32)</f>
        <v>0</v>
      </c>
      <c r="I31" s="63">
        <f>SUM(T7E:T7S!J32)</f>
        <v>0</v>
      </c>
      <c r="J31" s="63">
        <f>SUM(T7E:T7S!K32)</f>
        <v>0</v>
      </c>
      <c r="K31" s="63">
        <f>SUM(T7E:T7S!L32)</f>
        <v>0</v>
      </c>
      <c r="L31" s="63">
        <f>SUM(T7E:T7S!M32)</f>
        <v>0</v>
      </c>
      <c r="M31" s="63">
        <f>SUM(T7E:T7S!N32)</f>
        <v>0</v>
      </c>
      <c r="N31" s="63">
        <f>SUM(T7E:T7S!O32)</f>
        <v>0</v>
      </c>
      <c r="O31" s="63">
        <f>SUM(T7E:T7S!P32)</f>
        <v>0</v>
      </c>
      <c r="P31" s="63">
        <f>SUM(T7E:T7S!Q32)</f>
        <v>0</v>
      </c>
      <c r="Q31" s="63">
        <f>SUM(T7E:T7S!R32)</f>
        <v>0</v>
      </c>
      <c r="R31" s="63">
        <f>SUM(T7E:T7S!S32)</f>
        <v>0</v>
      </c>
      <c r="S31" s="63">
        <f>SUM(T7E:T7S!T32)</f>
        <v>0</v>
      </c>
      <c r="T31" s="63">
        <f>SUM(T7E:T7S!U32)</f>
        <v>0</v>
      </c>
      <c r="U31" s="63">
        <f>SUM(T7E:T7S!V32)</f>
        <v>0</v>
      </c>
      <c r="V31" s="63">
        <f>SUM(T7E:T7S!W32)</f>
        <v>0</v>
      </c>
      <c r="W31" s="63">
        <f>SUM(T7E:T7S!X32)</f>
        <v>0</v>
      </c>
      <c r="X31" s="63">
        <f>SUM(T7E:T7S!Y32)</f>
        <v>0</v>
      </c>
      <c r="Y31" s="63">
        <f>SUM(T7E:T7S!Z32)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SUM(T7E:T7S!D33)</f>
        <v>0</v>
      </c>
      <c r="D32" s="63">
        <f>SUM(T7E:T7S!E33)</f>
        <v>0</v>
      </c>
      <c r="E32" s="63">
        <f>SUM(T7E:T7S!F33)</f>
        <v>0</v>
      </c>
      <c r="F32" s="63">
        <f>SUM(T7E:T7S!G33)</f>
        <v>0</v>
      </c>
      <c r="G32" s="63">
        <f>SUM(T7E:T7S!H33)</f>
        <v>0</v>
      </c>
      <c r="H32" s="63">
        <f>SUM(T7E:T7S!I33)</f>
        <v>0</v>
      </c>
      <c r="I32" s="63">
        <f>SUM(T7E:T7S!J33)</f>
        <v>0</v>
      </c>
      <c r="J32" s="63">
        <f>SUM(T7E:T7S!K33)</f>
        <v>0</v>
      </c>
      <c r="K32" s="63">
        <f>SUM(T7E:T7S!L33)</f>
        <v>0</v>
      </c>
      <c r="L32" s="63">
        <f>SUM(T7E:T7S!M33)</f>
        <v>0</v>
      </c>
      <c r="M32" s="63">
        <f>SUM(T7E:T7S!N33)</f>
        <v>0</v>
      </c>
      <c r="N32" s="63">
        <f>SUM(T7E:T7S!O33)</f>
        <v>0</v>
      </c>
      <c r="O32" s="63">
        <f>SUM(T7E:T7S!P33)</f>
        <v>0</v>
      </c>
      <c r="P32" s="63">
        <f>SUM(T7E:T7S!Q33)</f>
        <v>0</v>
      </c>
      <c r="Q32" s="63">
        <f>SUM(T7E:T7S!R33)</f>
        <v>0</v>
      </c>
      <c r="R32" s="63">
        <f>SUM(T7E:T7S!S33)</f>
        <v>0</v>
      </c>
      <c r="S32" s="63">
        <f>SUM(T7E:T7S!T33)</f>
        <v>0</v>
      </c>
      <c r="T32" s="63">
        <f>SUM(T7E:T7S!U33)</f>
        <v>0</v>
      </c>
      <c r="U32" s="63">
        <f>SUM(T7E:T7S!V33)</f>
        <v>0</v>
      </c>
      <c r="V32" s="63">
        <f>SUM(T7E:T7S!W33)</f>
        <v>0</v>
      </c>
      <c r="W32" s="63">
        <f>SUM(T7E:T7S!X33)</f>
        <v>0</v>
      </c>
      <c r="X32" s="63">
        <f>SUM(T7E:T7S!Y33)</f>
        <v>0</v>
      </c>
      <c r="Y32" s="63">
        <f>SUM(T7E:T7S!Z33)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SUM(T7E:T7S!D34)</f>
        <v>0</v>
      </c>
      <c r="D33" s="63">
        <f>SUM(T7E:T7S!E34)</f>
        <v>0</v>
      </c>
      <c r="E33" s="63">
        <f>SUM(T7E:T7S!F34)</f>
        <v>0</v>
      </c>
      <c r="F33" s="63">
        <f>SUM(T7E:T7S!G34)</f>
        <v>0</v>
      </c>
      <c r="G33" s="63">
        <f>SUM(T7E:T7S!H34)</f>
        <v>0</v>
      </c>
      <c r="H33" s="63">
        <f>SUM(T7E:T7S!I34)</f>
        <v>0</v>
      </c>
      <c r="I33" s="63">
        <f>SUM(T7E:T7S!J34)</f>
        <v>0</v>
      </c>
      <c r="J33" s="63">
        <f>SUM(T7E:T7S!K34)</f>
        <v>0</v>
      </c>
      <c r="K33" s="63">
        <f>SUM(T7E:T7S!L34)</f>
        <v>0</v>
      </c>
      <c r="L33" s="63">
        <f>SUM(T7E:T7S!M34)</f>
        <v>0</v>
      </c>
      <c r="M33" s="63">
        <f>SUM(T7E:T7S!N34)</f>
        <v>0</v>
      </c>
      <c r="N33" s="63">
        <f>SUM(T7E:T7S!O34)</f>
        <v>0</v>
      </c>
      <c r="O33" s="63">
        <f>SUM(T7E:T7S!P34)</f>
        <v>0</v>
      </c>
      <c r="P33" s="63">
        <f>SUM(T7E:T7S!Q34)</f>
        <v>0</v>
      </c>
      <c r="Q33" s="63">
        <f>SUM(T7E:T7S!R34)</f>
        <v>0</v>
      </c>
      <c r="R33" s="63">
        <f>SUM(T7E:T7S!S34)</f>
        <v>0</v>
      </c>
      <c r="S33" s="63">
        <f>SUM(T7E:T7S!T34)</f>
        <v>0</v>
      </c>
      <c r="T33" s="63">
        <f>SUM(T7E:T7S!U34)</f>
        <v>0</v>
      </c>
      <c r="U33" s="63">
        <f>SUM(T7E:T7S!V34)</f>
        <v>0</v>
      </c>
      <c r="V33" s="63">
        <f>SUM(T7E:T7S!W34)</f>
        <v>0</v>
      </c>
      <c r="W33" s="63">
        <f>SUM(T7E:T7S!X34)</f>
        <v>0</v>
      </c>
      <c r="X33" s="63">
        <f>SUM(T7E:T7S!Y34)</f>
        <v>0</v>
      </c>
      <c r="Y33" s="63">
        <f>SUM(T7E:T7S!Z34)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SUM(T7E:T7S!D35)</f>
        <v>0</v>
      </c>
      <c r="D34" s="63">
        <f>SUM(T7E:T7S!E35)</f>
        <v>0</v>
      </c>
      <c r="E34" s="63">
        <f>SUM(T7E:T7S!F35)</f>
        <v>0</v>
      </c>
      <c r="F34" s="63">
        <f>SUM(T7E:T7S!G35)</f>
        <v>0</v>
      </c>
      <c r="G34" s="63">
        <f>SUM(T7E:T7S!H35)</f>
        <v>0</v>
      </c>
      <c r="H34" s="63">
        <f>SUM(T7E:T7S!I35)</f>
        <v>0</v>
      </c>
      <c r="I34" s="63">
        <f>SUM(T7E:T7S!J35)</f>
        <v>0</v>
      </c>
      <c r="J34" s="63">
        <f>SUM(T7E:T7S!K35)</f>
        <v>0</v>
      </c>
      <c r="K34" s="63">
        <f>SUM(T7E:T7S!L35)</f>
        <v>0</v>
      </c>
      <c r="L34" s="63">
        <f>SUM(T7E:T7S!M35)</f>
        <v>0</v>
      </c>
      <c r="M34" s="63">
        <f>SUM(T7E:T7S!N35)</f>
        <v>0</v>
      </c>
      <c r="N34" s="63">
        <f>SUM(T7E:T7S!O35)</f>
        <v>0</v>
      </c>
      <c r="O34" s="63">
        <f>SUM(T7E:T7S!P35)</f>
        <v>0</v>
      </c>
      <c r="P34" s="63">
        <f>SUM(T7E:T7S!Q35)</f>
        <v>0</v>
      </c>
      <c r="Q34" s="63">
        <f>SUM(T7E:T7S!R35)</f>
        <v>0</v>
      </c>
      <c r="R34" s="63">
        <f>SUM(T7E:T7S!S35)</f>
        <v>0</v>
      </c>
      <c r="S34" s="63">
        <f>SUM(T7E:T7S!T35)</f>
        <v>0</v>
      </c>
      <c r="T34" s="63">
        <f>SUM(T7E:T7S!U35)</f>
        <v>0</v>
      </c>
      <c r="U34" s="63">
        <f>SUM(T7E:T7S!V35)</f>
        <v>0</v>
      </c>
      <c r="V34" s="63">
        <f>SUM(T7E:T7S!W35)</f>
        <v>0</v>
      </c>
      <c r="W34" s="63">
        <f>SUM(T7E:T7S!X35)</f>
        <v>0</v>
      </c>
      <c r="X34" s="63">
        <f>SUM(T7E:T7S!Y35)</f>
        <v>0</v>
      </c>
      <c r="Y34" s="63">
        <f>SUM(T7E:T7S!Z35)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SUM(T7E:T7S!D36)</f>
        <v>0</v>
      </c>
      <c r="D35" s="63">
        <f>SUM(T7E:T7S!E36)</f>
        <v>0</v>
      </c>
      <c r="E35" s="63">
        <f>SUM(T7E:T7S!F36)</f>
        <v>0</v>
      </c>
      <c r="F35" s="63">
        <f>SUM(T7E:T7S!G36)</f>
        <v>0</v>
      </c>
      <c r="G35" s="63">
        <f>SUM(T7E:T7S!H36)</f>
        <v>0</v>
      </c>
      <c r="H35" s="63">
        <f>SUM(T7E:T7S!I36)</f>
        <v>0</v>
      </c>
      <c r="I35" s="63">
        <f>SUM(T7E:T7S!J36)</f>
        <v>0</v>
      </c>
      <c r="J35" s="63">
        <f>SUM(T7E:T7S!K36)</f>
        <v>0</v>
      </c>
      <c r="K35" s="63">
        <f>SUM(T7E:T7S!L36)</f>
        <v>0</v>
      </c>
      <c r="L35" s="63">
        <f>SUM(T7E:T7S!M36)</f>
        <v>0</v>
      </c>
      <c r="M35" s="63">
        <f>SUM(T7E:T7S!N36)</f>
        <v>0</v>
      </c>
      <c r="N35" s="63">
        <f>SUM(T7E:T7S!O36)</f>
        <v>0</v>
      </c>
      <c r="O35" s="63">
        <f>SUM(T7E:T7S!P36)</f>
        <v>0</v>
      </c>
      <c r="P35" s="63">
        <f>SUM(T7E:T7S!Q36)</f>
        <v>0</v>
      </c>
      <c r="Q35" s="63">
        <f>SUM(T7E:T7S!R36)</f>
        <v>0</v>
      </c>
      <c r="R35" s="63">
        <f>SUM(T7E:T7S!S36)</f>
        <v>0</v>
      </c>
      <c r="S35" s="63">
        <f>SUM(T7E:T7S!T36)</f>
        <v>0</v>
      </c>
      <c r="T35" s="63">
        <f>SUM(T7E:T7S!U36)</f>
        <v>0</v>
      </c>
      <c r="U35" s="63">
        <f>SUM(T7E:T7S!V36)</f>
        <v>0</v>
      </c>
      <c r="V35" s="63">
        <f>SUM(T7E:T7S!W36)</f>
        <v>0</v>
      </c>
      <c r="W35" s="63">
        <f>SUM(T7E:T7S!X36)</f>
        <v>0</v>
      </c>
      <c r="X35" s="63">
        <f>SUM(T7E:T7S!Y36)</f>
        <v>0</v>
      </c>
      <c r="Y35" s="63">
        <f>SUM(T7E:T7S!Z36)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SUM(T7E:T7S!D37)</f>
        <v>0</v>
      </c>
      <c r="D36" s="63">
        <f>SUM(T7E:T7S!E37)</f>
        <v>0</v>
      </c>
      <c r="E36" s="63">
        <f>SUM(T7E:T7S!F37)</f>
        <v>0</v>
      </c>
      <c r="F36" s="63">
        <f>SUM(T7E:T7S!G37)</f>
        <v>0</v>
      </c>
      <c r="G36" s="63">
        <f>SUM(T7E:T7S!H37)</f>
        <v>0</v>
      </c>
      <c r="H36" s="63">
        <f>SUM(T7E:T7S!I37)</f>
        <v>0</v>
      </c>
      <c r="I36" s="63">
        <f>SUM(T7E:T7S!J37)</f>
        <v>0</v>
      </c>
      <c r="J36" s="63">
        <f>SUM(T7E:T7S!K37)</f>
        <v>0</v>
      </c>
      <c r="K36" s="63">
        <f>SUM(T7E:T7S!L37)</f>
        <v>0</v>
      </c>
      <c r="L36" s="63">
        <f>SUM(T7E:T7S!M37)</f>
        <v>0</v>
      </c>
      <c r="M36" s="63">
        <f>SUM(T7E:T7S!N37)</f>
        <v>0</v>
      </c>
      <c r="N36" s="63">
        <f>SUM(T7E:T7S!O37)</f>
        <v>0</v>
      </c>
      <c r="O36" s="63">
        <f>SUM(T7E:T7S!P37)</f>
        <v>0</v>
      </c>
      <c r="P36" s="63">
        <f>SUM(T7E:T7S!Q37)</f>
        <v>0</v>
      </c>
      <c r="Q36" s="63">
        <f>SUM(T7E:T7S!R37)</f>
        <v>0</v>
      </c>
      <c r="R36" s="63">
        <f>SUM(T7E:T7S!S37)</f>
        <v>0</v>
      </c>
      <c r="S36" s="63">
        <f>SUM(T7E:T7S!T37)</f>
        <v>0</v>
      </c>
      <c r="T36" s="63">
        <f>SUM(T7E:T7S!U37)</f>
        <v>0</v>
      </c>
      <c r="U36" s="63">
        <f>SUM(T7E:T7S!V37)</f>
        <v>0</v>
      </c>
      <c r="V36" s="63">
        <f>SUM(T7E:T7S!W37)</f>
        <v>0</v>
      </c>
      <c r="W36" s="63">
        <f>SUM(T7E:T7S!X37)</f>
        <v>0</v>
      </c>
      <c r="X36" s="63">
        <f>SUM(T7E:T7S!Y37)</f>
        <v>0</v>
      </c>
      <c r="Y36" s="63">
        <f>SUM(T7E:T7S!Z37)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SUM(T7E:T7S!D38)</f>
        <v>0</v>
      </c>
      <c r="D37" s="63">
        <f>SUM(T7E:T7S!E38)</f>
        <v>0</v>
      </c>
      <c r="E37" s="63">
        <f>SUM(T7E:T7S!F38)</f>
        <v>0</v>
      </c>
      <c r="F37" s="63">
        <f>SUM(T7E:T7S!G38)</f>
        <v>0</v>
      </c>
      <c r="G37" s="63">
        <f>SUM(T7E:T7S!H38)</f>
        <v>0</v>
      </c>
      <c r="H37" s="63">
        <f>SUM(T7E:T7S!I38)</f>
        <v>0</v>
      </c>
      <c r="I37" s="63">
        <f>SUM(T7E:T7S!J38)</f>
        <v>0</v>
      </c>
      <c r="J37" s="63">
        <f>SUM(T7E:T7S!K38)</f>
        <v>0</v>
      </c>
      <c r="K37" s="63">
        <f>SUM(T7E:T7S!L38)</f>
        <v>0</v>
      </c>
      <c r="L37" s="63">
        <f>SUM(T7E:T7S!M38)</f>
        <v>0</v>
      </c>
      <c r="M37" s="63">
        <f>SUM(T7E:T7S!N38)</f>
        <v>0</v>
      </c>
      <c r="N37" s="63">
        <f>SUM(T7E:T7S!O38)</f>
        <v>0</v>
      </c>
      <c r="O37" s="63">
        <f>SUM(T7E:T7S!P38)</f>
        <v>0</v>
      </c>
      <c r="P37" s="63">
        <f>SUM(T7E:T7S!Q38)</f>
        <v>0</v>
      </c>
      <c r="Q37" s="63">
        <f>SUM(T7E:T7S!R38)</f>
        <v>0</v>
      </c>
      <c r="R37" s="63">
        <f>SUM(T7E:T7S!S38)</f>
        <v>0</v>
      </c>
      <c r="S37" s="63">
        <f>SUM(T7E:T7S!T38)</f>
        <v>0</v>
      </c>
      <c r="T37" s="63">
        <f>SUM(T7E:T7S!U38)</f>
        <v>0</v>
      </c>
      <c r="U37" s="63">
        <f>SUM(T7E:T7S!V38)</f>
        <v>0</v>
      </c>
      <c r="V37" s="63">
        <f>SUM(T7E:T7S!W38)</f>
        <v>0</v>
      </c>
      <c r="W37" s="63">
        <f>SUM(T7E:T7S!X38)</f>
        <v>0</v>
      </c>
      <c r="X37" s="63">
        <f>SUM(T7E:T7S!Y38)</f>
        <v>0</v>
      </c>
      <c r="Y37" s="63">
        <f>SUM(T7E:T7S!Z38)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SUM(T7E:T7S!D39)</f>
        <v>0</v>
      </c>
      <c r="D38" s="63">
        <f>SUM(T7E:T7S!E39)</f>
        <v>0</v>
      </c>
      <c r="E38" s="63">
        <f>SUM(T7E:T7S!F39)</f>
        <v>0</v>
      </c>
      <c r="F38" s="63">
        <f>SUM(T7E:T7S!G39)</f>
        <v>0</v>
      </c>
      <c r="G38" s="63">
        <f>SUM(T7E:T7S!H39)</f>
        <v>0</v>
      </c>
      <c r="H38" s="63">
        <f>SUM(T7E:T7S!I39)</f>
        <v>0</v>
      </c>
      <c r="I38" s="63">
        <f>SUM(T7E:T7S!J39)</f>
        <v>0</v>
      </c>
      <c r="J38" s="63">
        <f>SUM(T7E:T7S!K39)</f>
        <v>0</v>
      </c>
      <c r="K38" s="63">
        <f>SUM(T7E:T7S!L39)</f>
        <v>0</v>
      </c>
      <c r="L38" s="63">
        <f>SUM(T7E:T7S!M39)</f>
        <v>0</v>
      </c>
      <c r="M38" s="63">
        <f>SUM(T7E:T7S!N39)</f>
        <v>0</v>
      </c>
      <c r="N38" s="63">
        <f>SUM(T7E:T7S!O39)</f>
        <v>0</v>
      </c>
      <c r="O38" s="63">
        <f>SUM(T7E:T7S!P39)</f>
        <v>0</v>
      </c>
      <c r="P38" s="63">
        <f>SUM(T7E:T7S!Q39)</f>
        <v>0</v>
      </c>
      <c r="Q38" s="63">
        <f>SUM(T7E:T7S!R39)</f>
        <v>0</v>
      </c>
      <c r="R38" s="63">
        <f>SUM(T7E:T7S!S39)</f>
        <v>0</v>
      </c>
      <c r="S38" s="63">
        <f>SUM(T7E:T7S!T39)</f>
        <v>0</v>
      </c>
      <c r="T38" s="63">
        <f>SUM(T7E:T7S!U39)</f>
        <v>0</v>
      </c>
      <c r="U38" s="63">
        <f>SUM(T7E:T7S!V39)</f>
        <v>0</v>
      </c>
      <c r="V38" s="63">
        <f>SUM(T7E:T7S!W39)</f>
        <v>0</v>
      </c>
      <c r="W38" s="63">
        <f>SUM(T7E:T7S!X39)</f>
        <v>0</v>
      </c>
      <c r="X38" s="63">
        <f>SUM(T7E:T7S!Y39)</f>
        <v>0</v>
      </c>
      <c r="Y38" s="63">
        <f>SUM(T7E:T7S!Z39)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SUM(T7E:T7S!D40)</f>
        <v>0</v>
      </c>
      <c r="D39" s="63">
        <f>SUM(T7E:T7S!E40)</f>
        <v>0</v>
      </c>
      <c r="E39" s="63">
        <f>SUM(T7E:T7S!F40)</f>
        <v>0</v>
      </c>
      <c r="F39" s="63">
        <f>SUM(T7E:T7S!G40)</f>
        <v>0</v>
      </c>
      <c r="G39" s="63">
        <f>SUM(T7E:T7S!H40)</f>
        <v>0</v>
      </c>
      <c r="H39" s="63">
        <f>SUM(T7E:T7S!I40)</f>
        <v>0</v>
      </c>
      <c r="I39" s="63">
        <f>SUM(T7E:T7S!J40)</f>
        <v>0</v>
      </c>
      <c r="J39" s="63">
        <f>SUM(T7E:T7S!K40)</f>
        <v>0</v>
      </c>
      <c r="K39" s="63">
        <f>SUM(T7E:T7S!L40)</f>
        <v>0</v>
      </c>
      <c r="L39" s="63">
        <f>SUM(T7E:T7S!M40)</f>
        <v>0</v>
      </c>
      <c r="M39" s="63">
        <f>SUM(T7E:T7S!N40)</f>
        <v>0</v>
      </c>
      <c r="N39" s="63">
        <f>SUM(T7E:T7S!O40)</f>
        <v>0</v>
      </c>
      <c r="O39" s="63">
        <f>SUM(T7E:T7S!P40)</f>
        <v>0</v>
      </c>
      <c r="P39" s="63">
        <f>SUM(T7E:T7S!Q40)</f>
        <v>0</v>
      </c>
      <c r="Q39" s="63">
        <f>SUM(T7E:T7S!R40)</f>
        <v>0</v>
      </c>
      <c r="R39" s="63">
        <f>SUM(T7E:T7S!S40)</f>
        <v>0</v>
      </c>
      <c r="S39" s="63">
        <f>SUM(T7E:T7S!T40)</f>
        <v>0</v>
      </c>
      <c r="T39" s="63">
        <f>SUM(T7E:T7S!U40)</f>
        <v>0</v>
      </c>
      <c r="U39" s="63">
        <f>SUM(T7E:T7S!V40)</f>
        <v>0</v>
      </c>
      <c r="V39" s="63">
        <f>SUM(T7E:T7S!W40)</f>
        <v>0</v>
      </c>
      <c r="W39" s="63">
        <f>SUM(T7E:T7S!X40)</f>
        <v>0</v>
      </c>
      <c r="X39" s="63">
        <f>SUM(T7E:T7S!Y40)</f>
        <v>0</v>
      </c>
      <c r="Y39" s="63">
        <f>SUM(T7E:T7S!Z40)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SUM(T7E:T7S!D41)</f>
        <v>0</v>
      </c>
      <c r="D40" s="63">
        <f>SUM(T7E:T7S!E41)</f>
        <v>0</v>
      </c>
      <c r="E40" s="63">
        <f>SUM(T7E:T7S!F41)</f>
        <v>0</v>
      </c>
      <c r="F40" s="63">
        <f>SUM(T7E:T7S!G41)</f>
        <v>0</v>
      </c>
      <c r="G40" s="63">
        <f>SUM(T7E:T7S!H41)</f>
        <v>0</v>
      </c>
      <c r="H40" s="63">
        <f>SUM(T7E:T7S!I41)</f>
        <v>0</v>
      </c>
      <c r="I40" s="63">
        <f>SUM(T7E:T7S!J41)</f>
        <v>0</v>
      </c>
      <c r="J40" s="63">
        <f>SUM(T7E:T7S!K41)</f>
        <v>0</v>
      </c>
      <c r="K40" s="63">
        <f>SUM(T7E:T7S!L41)</f>
        <v>0</v>
      </c>
      <c r="L40" s="63">
        <f>SUM(T7E:T7S!M41)</f>
        <v>0</v>
      </c>
      <c r="M40" s="63">
        <f>SUM(T7E:T7S!N41)</f>
        <v>0</v>
      </c>
      <c r="N40" s="63">
        <f>SUM(T7E:T7S!O41)</f>
        <v>0</v>
      </c>
      <c r="O40" s="63">
        <f>SUM(T7E:T7S!P41)</f>
        <v>0</v>
      </c>
      <c r="P40" s="63">
        <f>SUM(T7E:T7S!Q41)</f>
        <v>0</v>
      </c>
      <c r="Q40" s="63">
        <f>SUM(T7E:T7S!R41)</f>
        <v>0</v>
      </c>
      <c r="R40" s="63">
        <f>SUM(T7E:T7S!S41)</f>
        <v>0</v>
      </c>
      <c r="S40" s="63">
        <f>SUM(T7E:T7S!T41)</f>
        <v>0</v>
      </c>
      <c r="T40" s="63">
        <f>SUM(T7E:T7S!U41)</f>
        <v>0</v>
      </c>
      <c r="U40" s="63">
        <f>SUM(T7E:T7S!V41)</f>
        <v>0</v>
      </c>
      <c r="V40" s="63">
        <f>SUM(T7E:T7S!W41)</f>
        <v>0</v>
      </c>
      <c r="W40" s="63">
        <f>SUM(T7E:T7S!X41)</f>
        <v>0</v>
      </c>
      <c r="X40" s="63">
        <f>SUM(T7E:T7S!Y41)</f>
        <v>0</v>
      </c>
      <c r="Y40" s="63">
        <f>SUM(T7E:T7S!Z41)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SUM(T7E:T7S!D42)</f>
        <v>0</v>
      </c>
      <c r="D41" s="63">
        <f>SUM(T7E:T7S!E42)</f>
        <v>0</v>
      </c>
      <c r="E41" s="63">
        <f>SUM(T7E:T7S!F42)</f>
        <v>0</v>
      </c>
      <c r="F41" s="63">
        <f>SUM(T7E:T7S!G42)</f>
        <v>0</v>
      </c>
      <c r="G41" s="63">
        <f>SUM(T7E:T7S!H42)</f>
        <v>0</v>
      </c>
      <c r="H41" s="63">
        <f>SUM(T7E:T7S!I42)</f>
        <v>0</v>
      </c>
      <c r="I41" s="63">
        <f>SUM(T7E:T7S!J42)</f>
        <v>0</v>
      </c>
      <c r="J41" s="63">
        <f>SUM(T7E:T7S!K42)</f>
        <v>0</v>
      </c>
      <c r="K41" s="63">
        <f>SUM(T7E:T7S!L42)</f>
        <v>0</v>
      </c>
      <c r="L41" s="63">
        <f>SUM(T7E:T7S!M42)</f>
        <v>0</v>
      </c>
      <c r="M41" s="63">
        <f>SUM(T7E:T7S!N42)</f>
        <v>0</v>
      </c>
      <c r="N41" s="63">
        <f>SUM(T7E:T7S!O42)</f>
        <v>0</v>
      </c>
      <c r="O41" s="63">
        <f>SUM(T7E:T7S!P42)</f>
        <v>0</v>
      </c>
      <c r="P41" s="63">
        <f>SUM(T7E:T7S!Q42)</f>
        <v>0</v>
      </c>
      <c r="Q41" s="63">
        <f>SUM(T7E:T7S!R42)</f>
        <v>0</v>
      </c>
      <c r="R41" s="63">
        <f>SUM(T7E:T7S!S42)</f>
        <v>0</v>
      </c>
      <c r="S41" s="63">
        <f>SUM(T7E:T7S!T42)</f>
        <v>0</v>
      </c>
      <c r="T41" s="63">
        <f>SUM(T7E:T7S!U42)</f>
        <v>0</v>
      </c>
      <c r="U41" s="63">
        <f>SUM(T7E:T7S!V42)</f>
        <v>0</v>
      </c>
      <c r="V41" s="63">
        <f>SUM(T7E:T7S!W42)</f>
        <v>0</v>
      </c>
      <c r="W41" s="63">
        <f>SUM(T7E:T7S!X42)</f>
        <v>0</v>
      </c>
      <c r="X41" s="63">
        <f>SUM(T7E:T7S!Y42)</f>
        <v>0</v>
      </c>
      <c r="Y41" s="63">
        <f>SUM(T7E:T7S!Z42)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SUM(T7E:T7S!D43)</f>
        <v>0</v>
      </c>
      <c r="D42" s="63">
        <f>SUM(T7E:T7S!E43)</f>
        <v>0</v>
      </c>
      <c r="E42" s="63">
        <f>SUM(T7E:T7S!F43)</f>
        <v>0</v>
      </c>
      <c r="F42" s="63">
        <f>SUM(T7E:T7S!G43)</f>
        <v>0</v>
      </c>
      <c r="G42" s="63">
        <f>SUM(T7E:T7S!H43)</f>
        <v>0</v>
      </c>
      <c r="H42" s="63">
        <f>SUM(T7E:T7S!I43)</f>
        <v>0</v>
      </c>
      <c r="I42" s="63">
        <f>SUM(T7E:T7S!J43)</f>
        <v>0</v>
      </c>
      <c r="J42" s="63">
        <f>SUM(T7E:T7S!K43)</f>
        <v>0</v>
      </c>
      <c r="K42" s="63">
        <f>SUM(T7E:T7S!L43)</f>
        <v>0</v>
      </c>
      <c r="L42" s="63">
        <f>SUM(T7E:T7S!M43)</f>
        <v>0</v>
      </c>
      <c r="M42" s="63">
        <f>SUM(T7E:T7S!N43)</f>
        <v>0</v>
      </c>
      <c r="N42" s="63">
        <f>SUM(T7E:T7S!O43)</f>
        <v>0</v>
      </c>
      <c r="O42" s="63">
        <f>SUM(T7E:T7S!P43)</f>
        <v>0</v>
      </c>
      <c r="P42" s="63">
        <f>SUM(T7E:T7S!Q43)</f>
        <v>0</v>
      </c>
      <c r="Q42" s="63">
        <f>SUM(T7E:T7S!R43)</f>
        <v>0</v>
      </c>
      <c r="R42" s="63">
        <f>SUM(T7E:T7S!S43)</f>
        <v>0</v>
      </c>
      <c r="S42" s="63">
        <f>SUM(T7E:T7S!T43)</f>
        <v>0</v>
      </c>
      <c r="T42" s="63">
        <f>SUM(T7E:T7S!U43)</f>
        <v>0</v>
      </c>
      <c r="U42" s="63">
        <f>SUM(T7E:T7S!V43)</f>
        <v>0</v>
      </c>
      <c r="V42" s="63">
        <f>SUM(T7E:T7S!W43)</f>
        <v>0</v>
      </c>
      <c r="W42" s="63">
        <f>SUM(T7E:T7S!X43)</f>
        <v>0</v>
      </c>
      <c r="X42" s="63">
        <f>SUM(T7E:T7S!Y43)</f>
        <v>0</v>
      </c>
      <c r="Y42" s="63">
        <f>SUM(T7E:T7S!Z43)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SUM(T7E:T7S!D44)</f>
        <v>0</v>
      </c>
      <c r="D43" s="63">
        <f>SUM(T7E:T7S!E44)</f>
        <v>0</v>
      </c>
      <c r="E43" s="63">
        <f>SUM(T7E:T7S!F44)</f>
        <v>0</v>
      </c>
      <c r="F43" s="63">
        <f>SUM(T7E:T7S!G44)</f>
        <v>0</v>
      </c>
      <c r="G43" s="63">
        <f>SUM(T7E:T7S!H44)</f>
        <v>0</v>
      </c>
      <c r="H43" s="63">
        <f>SUM(T7E:T7S!I44)</f>
        <v>0</v>
      </c>
      <c r="I43" s="63">
        <f>SUM(T7E:T7S!J44)</f>
        <v>0</v>
      </c>
      <c r="J43" s="63">
        <f>SUM(T7E:T7S!K44)</f>
        <v>0</v>
      </c>
      <c r="K43" s="63">
        <f>SUM(T7E:T7S!L44)</f>
        <v>0</v>
      </c>
      <c r="L43" s="63">
        <f>SUM(T7E:T7S!M44)</f>
        <v>0</v>
      </c>
      <c r="M43" s="63">
        <f>SUM(T7E:T7S!N44)</f>
        <v>0</v>
      </c>
      <c r="N43" s="63">
        <f>SUM(T7E:T7S!O44)</f>
        <v>0</v>
      </c>
      <c r="O43" s="63">
        <f>SUM(T7E:T7S!P44)</f>
        <v>0</v>
      </c>
      <c r="P43" s="63">
        <f>SUM(T7E:T7S!Q44)</f>
        <v>0</v>
      </c>
      <c r="Q43" s="63">
        <f>SUM(T7E:T7S!R44)</f>
        <v>0</v>
      </c>
      <c r="R43" s="63">
        <f>SUM(T7E:T7S!S44)</f>
        <v>0</v>
      </c>
      <c r="S43" s="63">
        <f>SUM(T7E:T7S!T44)</f>
        <v>0</v>
      </c>
      <c r="T43" s="63">
        <f>SUM(T7E:T7S!U44)</f>
        <v>0</v>
      </c>
      <c r="U43" s="63">
        <f>SUM(T7E:T7S!V44)</f>
        <v>0</v>
      </c>
      <c r="V43" s="63">
        <f>SUM(T7E:T7S!W44)</f>
        <v>0</v>
      </c>
      <c r="W43" s="63">
        <f>SUM(T7E:T7S!X44)</f>
        <v>0</v>
      </c>
      <c r="X43" s="63">
        <f>SUM(T7E:T7S!Y44)</f>
        <v>0</v>
      </c>
      <c r="Y43" s="63">
        <f>SUM(T7E:T7S!Z44)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SUM(T7E:T7S!D45)</f>
        <v>0</v>
      </c>
      <c r="D44" s="63">
        <f>SUM(T7E:T7S!E45)</f>
        <v>0</v>
      </c>
      <c r="E44" s="63">
        <f>SUM(T7E:T7S!F45)</f>
        <v>0</v>
      </c>
      <c r="F44" s="63">
        <f>SUM(T7E:T7S!G45)</f>
        <v>0</v>
      </c>
      <c r="G44" s="63">
        <f>SUM(T7E:T7S!H45)</f>
        <v>0</v>
      </c>
      <c r="H44" s="63">
        <f>SUM(T7E:T7S!I45)</f>
        <v>0</v>
      </c>
      <c r="I44" s="63">
        <f>SUM(T7E:T7S!J45)</f>
        <v>0</v>
      </c>
      <c r="J44" s="63">
        <f>SUM(T7E:T7S!K45)</f>
        <v>0</v>
      </c>
      <c r="K44" s="63">
        <f>SUM(T7E:T7S!L45)</f>
        <v>0</v>
      </c>
      <c r="L44" s="63">
        <f>SUM(T7E:T7S!M45)</f>
        <v>0</v>
      </c>
      <c r="M44" s="63">
        <f>SUM(T7E:T7S!N45)</f>
        <v>0</v>
      </c>
      <c r="N44" s="63">
        <f>SUM(T7E:T7S!O45)</f>
        <v>0</v>
      </c>
      <c r="O44" s="63">
        <f>SUM(T7E:T7S!P45)</f>
        <v>0</v>
      </c>
      <c r="P44" s="63">
        <f>SUM(T7E:T7S!Q45)</f>
        <v>0</v>
      </c>
      <c r="Q44" s="63">
        <f>SUM(T7E:T7S!R45)</f>
        <v>0</v>
      </c>
      <c r="R44" s="63">
        <f>SUM(T7E:T7S!S45)</f>
        <v>0</v>
      </c>
      <c r="S44" s="63">
        <f>SUM(T7E:T7S!T45)</f>
        <v>0</v>
      </c>
      <c r="T44" s="63">
        <f>SUM(T7E:T7S!U45)</f>
        <v>0</v>
      </c>
      <c r="U44" s="63">
        <f>SUM(T7E:T7S!V45)</f>
        <v>0</v>
      </c>
      <c r="V44" s="63">
        <f>SUM(T7E:T7S!W45)</f>
        <v>0</v>
      </c>
      <c r="W44" s="63">
        <f>SUM(T7E:T7S!X45)</f>
        <v>0</v>
      </c>
      <c r="X44" s="63">
        <f>SUM(T7E:T7S!Y45)</f>
        <v>0</v>
      </c>
      <c r="Y44" s="63">
        <f>SUM(T7E:T7S!Z45)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SUM(T7E:T7S!D46)</f>
        <v>0</v>
      </c>
      <c r="D45" s="63">
        <f>SUM(T7E:T7S!E46)</f>
        <v>0</v>
      </c>
      <c r="E45" s="63">
        <f>SUM(T7E:T7S!F46)</f>
        <v>0</v>
      </c>
      <c r="F45" s="63">
        <f>SUM(T7E:T7S!G46)</f>
        <v>0</v>
      </c>
      <c r="G45" s="63">
        <f>SUM(T7E:T7S!H46)</f>
        <v>0</v>
      </c>
      <c r="H45" s="63">
        <f>SUM(T7E:T7S!I46)</f>
        <v>0</v>
      </c>
      <c r="I45" s="63">
        <f>SUM(T7E:T7S!J46)</f>
        <v>0</v>
      </c>
      <c r="J45" s="63">
        <f>SUM(T7E:T7S!K46)</f>
        <v>0</v>
      </c>
      <c r="K45" s="63">
        <f>SUM(T7E:T7S!L46)</f>
        <v>0</v>
      </c>
      <c r="L45" s="63">
        <f>SUM(T7E:T7S!M46)</f>
        <v>0</v>
      </c>
      <c r="M45" s="63">
        <f>SUM(T7E:T7S!N46)</f>
        <v>0</v>
      </c>
      <c r="N45" s="63">
        <f>SUM(T7E:T7S!O46)</f>
        <v>0</v>
      </c>
      <c r="O45" s="63">
        <f>SUM(T7E:T7S!P46)</f>
        <v>0</v>
      </c>
      <c r="P45" s="63">
        <f>SUM(T7E:T7S!Q46)</f>
        <v>0</v>
      </c>
      <c r="Q45" s="63">
        <f>SUM(T7E:T7S!R46)</f>
        <v>0</v>
      </c>
      <c r="R45" s="63">
        <f>SUM(T7E:T7S!S46)</f>
        <v>0</v>
      </c>
      <c r="S45" s="63">
        <f>SUM(T7E:T7S!T46)</f>
        <v>0</v>
      </c>
      <c r="T45" s="63">
        <f>SUM(T7E:T7S!U46)</f>
        <v>0</v>
      </c>
      <c r="U45" s="63">
        <f>SUM(T7E:T7S!V46)</f>
        <v>0</v>
      </c>
      <c r="V45" s="63">
        <f>SUM(T7E:T7S!W46)</f>
        <v>0</v>
      </c>
      <c r="W45" s="63">
        <f>SUM(T7E:T7S!X46)</f>
        <v>0</v>
      </c>
      <c r="X45" s="63">
        <f>SUM(T7E:T7S!Y46)</f>
        <v>0</v>
      </c>
      <c r="Y45" s="63">
        <f>SUM(T7E:T7S!Z46)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Y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 t="shared" si="25"/>
        <v>0</v>
      </c>
      <c r="Y46" s="278">
        <f t="shared" si="25"/>
        <v>0</v>
      </c>
      <c r="Z46" s="284" t="str">
        <f>IF(F46&gt;0,V46/F46,"-")</f>
        <v>-</v>
      </c>
      <c r="AA46" s="284" t="str">
        <f>IF(F46&gt;0,W46/F46,"-")</f>
        <v>-</v>
      </c>
      <c r="AB46" s="284" t="str">
        <f>IF(F46&gt;0,(V46+W46)/F46,"-")</f>
        <v>-</v>
      </c>
      <c r="AC46" s="285" t="str">
        <f>IF(F46&gt;0,(M46*6)/F46,"-")</f>
        <v>-</v>
      </c>
      <c r="AD46" s="286" t="str">
        <f>IF(G46&gt;0,K46/G46,"-")</f>
        <v>-</v>
      </c>
      <c r="AE46" s="285" t="str">
        <f>IF((G46+I46+K46+O46+Q46)&gt;0, (I46+K46+O46+Q46)/(G46+I46+O46+Q46),"-")</f>
        <v>-</v>
      </c>
      <c r="AF46" s="284" t="str">
        <f>IF(F46&gt;0,P46/F46,"-")</f>
        <v>-</v>
      </c>
      <c r="AG46" s="281" t="str">
        <f>IF(S46&gt;0,T46/S46,"-")</f>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SUM(T7E:T7S!V51)</f>
        <v>0</v>
      </c>
      <c r="L49" s="63">
        <f>SUM(T7E:T7S!W51)</f>
        <v>0</v>
      </c>
      <c r="M49" s="63">
        <f>SUM(T7E:T7S!X51)</f>
        <v>0</v>
      </c>
      <c r="N49" s="63">
        <f>SUM(T7E:T7S!Y51)</f>
        <v>0</v>
      </c>
      <c r="O49" s="63">
        <f>SUM(T7E:T7S!Z51)</f>
        <v>0</v>
      </c>
      <c r="P49" s="63">
        <f>SUM(T7E:T7S!AA51)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SUM(T7E:T7S!V52)</f>
        <v>0</v>
      </c>
      <c r="L50" s="63">
        <f>SUM(T7E:T7S!W52)</f>
        <v>0</v>
      </c>
      <c r="M50" s="63">
        <f>SUM(T7E:T7S!X52)</f>
        <v>0</v>
      </c>
      <c r="N50" s="63">
        <f>SUM(T7E:T7S!Y52)</f>
        <v>0</v>
      </c>
      <c r="O50" s="63">
        <f>SUM(T7E:T7S!Z52)</f>
        <v>0</v>
      </c>
      <c r="P50" s="63">
        <f>SUM(T7E:T7S!AA52)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SUM(T7E:T7S!V53)</f>
        <v>0</v>
      </c>
      <c r="L51" s="63">
        <f>SUM(T7E:T7S!W53)</f>
        <v>0</v>
      </c>
      <c r="M51" s="63">
        <f>SUM(T7E:T7S!X53)</f>
        <v>0</v>
      </c>
      <c r="N51" s="63">
        <f>SUM(T7E:T7S!Y53)</f>
        <v>0</v>
      </c>
      <c r="O51" s="63">
        <f>SUM(T7E:T7S!Z53)</f>
        <v>0</v>
      </c>
      <c r="P51" s="63">
        <f>SUM(T7E:T7S!AA53)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SUM(T7E:T7S!V54)</f>
        <v>0</v>
      </c>
      <c r="L52" s="63">
        <f>SUM(T7E:T7S!W54)</f>
        <v>0</v>
      </c>
      <c r="M52" s="63">
        <f>SUM(T7E:T7S!X54)</f>
        <v>0</v>
      </c>
      <c r="N52" s="63">
        <f>SUM(T7E:T7S!Y54)</f>
        <v>0</v>
      </c>
      <c r="O52" s="63">
        <f>SUM(T7E:T7S!Z54)</f>
        <v>0</v>
      </c>
      <c r="P52" s="63">
        <f>SUM(T7E:T7S!AA54)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SUM(T7E:T7S!V55)</f>
        <v>0</v>
      </c>
      <c r="L53" s="63">
        <f>SUM(T7E:T7S!W55)</f>
        <v>0</v>
      </c>
      <c r="M53" s="63">
        <f>SUM(T7E:T7S!X55)</f>
        <v>0</v>
      </c>
      <c r="N53" s="63">
        <f>SUM(T7E:T7S!Y55)</f>
        <v>0</v>
      </c>
      <c r="O53" s="63">
        <f>SUM(T7E:T7S!Z55)</f>
        <v>0</v>
      </c>
      <c r="P53" s="63">
        <f>SUM(T7E:T7S!AA55)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SUM(T7E:T7S!V56)</f>
        <v>0</v>
      </c>
      <c r="L54" s="63">
        <f>SUM(T7E:T7S!W56)</f>
        <v>0</v>
      </c>
      <c r="M54" s="63">
        <f>SUM(T7E:T7S!X56)</f>
        <v>0</v>
      </c>
      <c r="N54" s="63">
        <f>SUM(T7E:T7S!Y56)</f>
        <v>0</v>
      </c>
      <c r="O54" s="63">
        <f>SUM(T7E:T7S!Z56)</f>
        <v>0</v>
      </c>
      <c r="P54" s="63">
        <f>SUM(T7E:T7S!AA56)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SUM(T7E:T7S!V57)</f>
        <v>0</v>
      </c>
      <c r="L55" s="63">
        <f>SUM(T7E:T7S!W57)</f>
        <v>0</v>
      </c>
      <c r="M55" s="63">
        <f>SUM(T7E:T7S!X57)</f>
        <v>0</v>
      </c>
      <c r="N55" s="63">
        <f>SUM(T7E:T7S!Y57)</f>
        <v>0</v>
      </c>
      <c r="O55" s="63">
        <f>SUM(T7E:T7S!Z57)</f>
        <v>0</v>
      </c>
      <c r="P55" s="63">
        <f>SUM(T7E:T7S!AA57)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SUM(T7E:T7S!V58)</f>
        <v>0</v>
      </c>
      <c r="L56" s="63">
        <f>SUM(T7E:T7S!W58)</f>
        <v>0</v>
      </c>
      <c r="M56" s="63">
        <f>SUM(T7E:T7S!X58)</f>
        <v>0</v>
      </c>
      <c r="N56" s="63">
        <f>SUM(T7E:T7S!Y58)</f>
        <v>0</v>
      </c>
      <c r="O56" s="63">
        <f>SUM(T7E:T7S!Z58)</f>
        <v>0</v>
      </c>
      <c r="P56" s="63">
        <f>SUM(T7E:T7S!AA58)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SUM(T7E:T7S!V59)</f>
        <v>0</v>
      </c>
      <c r="L57" s="63">
        <f>SUM(T7E:T7S!W59)</f>
        <v>0</v>
      </c>
      <c r="M57" s="63">
        <f>SUM(T7E:T7S!X59)</f>
        <v>0</v>
      </c>
      <c r="N57" s="63">
        <f>SUM(T7E:T7S!Y59)</f>
        <v>0</v>
      </c>
      <c r="O57" s="63">
        <f>SUM(T7E:T7S!Z59)</f>
        <v>0</v>
      </c>
      <c r="P57" s="63">
        <f>SUM(T7E:T7S!AA59)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SUM(T7E:T7S!V60)</f>
        <v>0</v>
      </c>
      <c r="L58" s="63">
        <f>SUM(T7E:T7S!W60)</f>
        <v>0</v>
      </c>
      <c r="M58" s="63">
        <f>SUM(T7E:T7S!X60)</f>
        <v>0</v>
      </c>
      <c r="N58" s="63">
        <f>SUM(T7E:T7S!Y60)</f>
        <v>0</v>
      </c>
      <c r="O58" s="63">
        <f>SUM(T7E:T7S!Z60)</f>
        <v>0</v>
      </c>
      <c r="P58" s="63">
        <f>SUM(T7E:T7S!AA60)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SUM(T7E:T7S!V61)</f>
        <v>0</v>
      </c>
      <c r="L59" s="63">
        <f>SUM(T7E:T7S!W61)</f>
        <v>0</v>
      </c>
      <c r="M59" s="63">
        <f>SUM(T7E:T7S!X61)</f>
        <v>0</v>
      </c>
      <c r="N59" s="63">
        <f>SUM(T7E:T7S!Y61)</f>
        <v>0</v>
      </c>
      <c r="O59" s="63">
        <f>SUM(T7E:T7S!Z61)</f>
        <v>0</v>
      </c>
      <c r="P59" s="63">
        <f>SUM(T7E:T7S!AA61)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SUM(T7E:T7S!V62)</f>
        <v>0</v>
      </c>
      <c r="L60" s="63">
        <f>SUM(T7E:T7S!W62)</f>
        <v>0</v>
      </c>
      <c r="M60" s="63">
        <f>SUM(T7E:T7S!X62)</f>
        <v>0</v>
      </c>
      <c r="N60" s="63">
        <f>SUM(T7E:T7S!Y62)</f>
        <v>0</v>
      </c>
      <c r="O60" s="63">
        <f>SUM(T7E:T7S!Z62)</f>
        <v>0</v>
      </c>
      <c r="P60" s="63">
        <f>SUM(T7E:T7S!AA62)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SUM(T7E:T7S!V63)</f>
        <v>0</v>
      </c>
      <c r="L61" s="63">
        <f>SUM(T7E:T7S!W63)</f>
        <v>0</v>
      </c>
      <c r="M61" s="63">
        <f>SUM(T7E:T7S!X63)</f>
        <v>0</v>
      </c>
      <c r="N61" s="63">
        <f>SUM(T7E:T7S!Y63)</f>
        <v>0</v>
      </c>
      <c r="O61" s="63">
        <f>SUM(T7E:T7S!Z63)</f>
        <v>0</v>
      </c>
      <c r="P61" s="63">
        <f>SUM(T7E:T7S!AA63)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SUM(T7E:T7S!V64)</f>
        <v>0</v>
      </c>
      <c r="L62" s="63">
        <f>SUM(T7E:T7S!W64)</f>
        <v>0</v>
      </c>
      <c r="M62" s="63">
        <f>SUM(T7E:T7S!X64)</f>
        <v>0</v>
      </c>
      <c r="N62" s="63">
        <f>SUM(T7E:T7S!Y64)</f>
        <v>0</v>
      </c>
      <c r="O62" s="63">
        <f>SUM(T7E:T7S!Z64)</f>
        <v>0</v>
      </c>
      <c r="P62" s="63">
        <f>SUM(T7E:T7S!AA64)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SUM(T7E:T7S!V65)</f>
        <v>0</v>
      </c>
      <c r="L63" s="63">
        <f>SUM(T7E:T7S!W65)</f>
        <v>0</v>
      </c>
      <c r="M63" s="63">
        <f>SUM(T7E:T7S!X65)</f>
        <v>0</v>
      </c>
      <c r="N63" s="63">
        <f>SUM(T7E:T7S!Y65)</f>
        <v>0</v>
      </c>
      <c r="O63" s="63">
        <f>SUM(T7E:T7S!Z65)</f>
        <v>0</v>
      </c>
      <c r="P63" s="63">
        <f>SUM(T7E:T7S!AA65)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SUM(T7E:T7S!V66)</f>
        <v>0</v>
      </c>
      <c r="L64" s="63">
        <f>SUM(T7E:T7S!W66)</f>
        <v>0</v>
      </c>
      <c r="M64" s="63">
        <f>SUM(T7E:T7S!X66)</f>
        <v>0</v>
      </c>
      <c r="N64" s="63">
        <f>SUM(T7E:T7S!Y66)</f>
        <v>0</v>
      </c>
      <c r="O64" s="63">
        <f>SUM(T7E:T7S!Z66)</f>
        <v>0</v>
      </c>
      <c r="P64" s="63">
        <f>SUM(T7E:T7S!AA66)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SUM(T7E:T7S!V67)</f>
        <v>0</v>
      </c>
      <c r="L65" s="63">
        <f>SUM(T7E:T7S!W67)</f>
        <v>0</v>
      </c>
      <c r="M65" s="63">
        <f>SUM(T7E:T7S!X67)</f>
        <v>0</v>
      </c>
      <c r="N65" s="63">
        <f>SUM(T7E:T7S!Y67)</f>
        <v>0</v>
      </c>
      <c r="O65" s="63">
        <f>SUM(T7E:T7S!Z67)</f>
        <v>0</v>
      </c>
      <c r="P65" s="63">
        <f>SUM(T7E:T7S!AA67)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SUM(T7E:T7S!V68)</f>
        <v>0</v>
      </c>
      <c r="L66" s="63">
        <f>SUM(T7E:T7S!W68)</f>
        <v>0</v>
      </c>
      <c r="M66" s="63">
        <f>SUM(T7E:T7S!X68)</f>
        <v>0</v>
      </c>
      <c r="N66" s="63">
        <f>SUM(T7E:T7S!Y68)</f>
        <v>0</v>
      </c>
      <c r="O66" s="63">
        <f>SUM(T7E:T7S!Z68)</f>
        <v>0</v>
      </c>
      <c r="P66" s="63">
        <f>SUM(T7E:T7S!AA68)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3"/>
  <sheetViews>
    <sheetView topLeftCell="A254" zoomScaleNormal="125" zoomScalePageLayoutView="125" workbookViewId="0">
      <selection activeCell="Q429" sqref="Q429"/>
    </sheetView>
  </sheetViews>
  <sheetFormatPr baseColWidth="10" defaultColWidth="8.83203125" defaultRowHeight="13" x14ac:dyDescent="0.15"/>
  <cols>
    <col min="1" max="1" width="14.6640625" style="1" bestFit="1" customWidth="1"/>
    <col min="2" max="2" width="16.1640625" bestFit="1" customWidth="1"/>
    <col min="3" max="3" width="5.33203125" customWidth="1"/>
    <col min="4" max="4" width="5.83203125" bestFit="1" customWidth="1"/>
    <col min="5" max="6" width="5.83203125" customWidth="1"/>
    <col min="7" max="7" width="9" customWidth="1"/>
    <col min="8" max="13" width="5.5" customWidth="1"/>
    <col min="14" max="14" width="6.5" customWidth="1"/>
    <col min="15" max="17" width="5.5" customWidth="1"/>
    <col min="18" max="18" width="6.1640625" customWidth="1"/>
    <col min="19" max="19" width="7.83203125" bestFit="1" customWidth="1"/>
    <col min="20" max="20" width="9.5" style="13" customWidth="1"/>
    <col min="21" max="21" width="7.33203125" customWidth="1"/>
    <col min="22" max="22" width="7.6640625" bestFit="1" customWidth="1"/>
    <col min="23" max="23" width="8.5" style="13" bestFit="1" customWidth="1"/>
    <col min="24" max="24" width="7.6640625" bestFit="1" customWidth="1"/>
    <col min="25" max="25" width="10.1640625" bestFit="1" customWidth="1"/>
    <col min="26" max="26" width="8.5" customWidth="1"/>
    <col min="28" max="28" width="7.6640625" bestFit="1" customWidth="1"/>
    <col min="29" max="29" width="7.33203125" bestFit="1" customWidth="1"/>
    <col min="30" max="30" width="8.1640625" customWidth="1"/>
    <col min="31" max="31" width="5.83203125" bestFit="1" customWidth="1"/>
    <col min="32" max="32" width="10" bestFit="1" customWidth="1"/>
    <col min="33" max="33" width="5.6640625" customWidth="1"/>
    <col min="34" max="34" width="7.1640625" bestFit="1" customWidth="1"/>
    <col min="35" max="35" width="9.33203125" bestFit="1" customWidth="1"/>
    <col min="38" max="38" width="9.33203125" bestFit="1" customWidth="1"/>
  </cols>
  <sheetData>
    <row r="1" spans="1:31" ht="17" thickBot="1" x14ac:dyDescent="0.25">
      <c r="A1" s="1012" t="s">
        <v>153</v>
      </c>
      <c r="B1" s="1013"/>
      <c r="C1" s="239" t="s">
        <v>99</v>
      </c>
      <c r="D1" s="239" t="s">
        <v>131</v>
      </c>
      <c r="E1" s="239" t="s">
        <v>132</v>
      </c>
      <c r="F1" s="336" t="s">
        <v>130</v>
      </c>
      <c r="G1" s="324" t="s">
        <v>168</v>
      </c>
      <c r="H1" s="325"/>
      <c r="I1" s="326" t="s">
        <v>172</v>
      </c>
      <c r="J1" s="327">
        <f>IF($P$5=2,IF($C$2&gt;$C$3,1,0),0)</f>
        <v>0</v>
      </c>
      <c r="K1" s="324" t="s">
        <v>175</v>
      </c>
      <c r="L1" s="326" t="s">
        <v>172</v>
      </c>
      <c r="M1" s="341">
        <f>IF($P$5=1,IF($C$2&gt;$C$3,1,0),0)</f>
        <v>0</v>
      </c>
      <c r="N1" s="342" t="s">
        <v>176</v>
      </c>
      <c r="O1" s="325"/>
      <c r="P1" s="326" t="s">
        <v>172</v>
      </c>
      <c r="Q1" s="341">
        <f>IF($P$5=0,IF($C$2&gt;$C$3,1,0),0)</f>
        <v>0</v>
      </c>
      <c r="R1" s="342" t="s">
        <v>177</v>
      </c>
      <c r="S1" s="326" t="s">
        <v>172</v>
      </c>
      <c r="T1" s="327">
        <f>M1+Q1</f>
        <v>0</v>
      </c>
      <c r="U1" s="344" t="s">
        <v>173</v>
      </c>
      <c r="V1" s="326" t="s">
        <v>134</v>
      </c>
      <c r="W1" s="327">
        <f>J1+M1+Q1+AD1</f>
        <v>0</v>
      </c>
      <c r="X1" s="344" t="s">
        <v>179</v>
      </c>
      <c r="Y1" s="325"/>
      <c r="Z1" s="327">
        <f>IF(ABS($C$2-$C$3)&lt;=3, IF($W$1=1,1,0),0)</f>
        <v>0</v>
      </c>
      <c r="AA1" s="390" t="s">
        <v>319</v>
      </c>
      <c r="AB1" s="390"/>
      <c r="AC1" s="390" t="s">
        <v>172</v>
      </c>
      <c r="AD1" s="390">
        <f>IF($P$5=3,IF($C$2&gt;$C$3,1,0),0)</f>
        <v>0</v>
      </c>
    </row>
    <row r="2" spans="1:31" ht="16" x14ac:dyDescent="0.2">
      <c r="A2" s="323"/>
      <c r="B2" s="391" t="str">
        <f>Input!A1</f>
        <v>Rochester Junior Legion Patriots</v>
      </c>
      <c r="C2" s="393">
        <f>E26</f>
        <v>0</v>
      </c>
      <c r="D2" s="237">
        <f>F26</f>
        <v>0</v>
      </c>
      <c r="E2" s="238">
        <f>SUM(Z29:Z46)</f>
        <v>0</v>
      </c>
      <c r="F2" s="337">
        <f>SUM(V8:V25)</f>
        <v>0</v>
      </c>
      <c r="G2" s="328" t="s">
        <v>174</v>
      </c>
      <c r="H2" s="329"/>
      <c r="I2" s="330" t="s">
        <v>170</v>
      </c>
      <c r="J2" s="331">
        <f>IF($P$5=2,IF($C$2&lt;$C$3,1,0),0)</f>
        <v>0</v>
      </c>
      <c r="K2" s="328" t="s">
        <v>174</v>
      </c>
      <c r="L2" s="330" t="s">
        <v>170</v>
      </c>
      <c r="M2" s="340">
        <f>IF($P$5=1,IF($C$2&lt;$C$3,1,0),0)</f>
        <v>0</v>
      </c>
      <c r="N2" s="329" t="s">
        <v>174</v>
      </c>
      <c r="O2" s="329"/>
      <c r="P2" s="330" t="s">
        <v>170</v>
      </c>
      <c r="Q2" s="340">
        <f>IF($P$5=0,IF($C$2&lt;$C$3,1,0),0)</f>
        <v>0</v>
      </c>
      <c r="R2" s="329" t="s">
        <v>178</v>
      </c>
      <c r="S2" s="330" t="s">
        <v>170</v>
      </c>
      <c r="T2" s="331">
        <f>M2+Q2</f>
        <v>0</v>
      </c>
      <c r="U2" s="328" t="s">
        <v>163</v>
      </c>
      <c r="V2" s="330" t="s">
        <v>170</v>
      </c>
      <c r="W2" s="331">
        <f>J2+M2+Q2+AD2</f>
        <v>0</v>
      </c>
      <c r="X2" s="328" t="s">
        <v>180</v>
      </c>
      <c r="Y2" s="329"/>
      <c r="Z2" s="331">
        <f>IF(ABS($C$2-$C$3)&lt;=3, IF($W$2=1,1,0),0)</f>
        <v>0</v>
      </c>
      <c r="AA2" s="390"/>
      <c r="AB2" s="390"/>
      <c r="AC2" s="390" t="s">
        <v>170</v>
      </c>
      <c r="AD2" s="390">
        <f>IF($P$5=3,IF($C$2&lt;$C$3,1,0),0)</f>
        <v>0</v>
      </c>
    </row>
    <row r="3" spans="1:31" ht="17" thickBot="1" x14ac:dyDescent="0.25">
      <c r="A3" s="397"/>
      <c r="B3" s="392">
        <f>D5</f>
        <v>0</v>
      </c>
      <c r="C3" s="394">
        <f>M47</f>
        <v>0</v>
      </c>
      <c r="D3" s="198">
        <f>L47</f>
        <v>0</v>
      </c>
      <c r="E3" s="193" t="e">
        <f>I26+I27</f>
        <v>#VALUE!</v>
      </c>
      <c r="F3" s="338">
        <f>SUM(V29:V46)</f>
        <v>0</v>
      </c>
      <c r="G3" s="332"/>
      <c r="H3" s="333"/>
      <c r="I3" s="334" t="s">
        <v>171</v>
      </c>
      <c r="J3" s="335">
        <f>IF($P$5=2,IF($C$2=$C$3,1,0),0)</f>
        <v>0</v>
      </c>
      <c r="K3" s="332"/>
      <c r="L3" s="334" t="s">
        <v>171</v>
      </c>
      <c r="M3" s="343">
        <f>IF($P$5=1,IF($C$2=$C$3,1,0),0)</f>
        <v>0</v>
      </c>
      <c r="N3" s="333"/>
      <c r="O3" s="333"/>
      <c r="P3" s="334" t="s">
        <v>171</v>
      </c>
      <c r="Q3" s="343">
        <f>IF($P$5=0,IF($C$2=$C$3,1,0),0)</f>
        <v>1</v>
      </c>
      <c r="R3" s="333" t="s">
        <v>174</v>
      </c>
      <c r="S3" s="334" t="s">
        <v>171</v>
      </c>
      <c r="T3" s="335">
        <f>M3+Q3</f>
        <v>1</v>
      </c>
      <c r="U3" s="332"/>
      <c r="V3" s="334" t="s">
        <v>171</v>
      </c>
      <c r="W3" s="335">
        <f>J3+M3+Q3+AD3</f>
        <v>1</v>
      </c>
      <c r="X3" s="332"/>
      <c r="Y3" s="333"/>
      <c r="Z3" s="335"/>
      <c r="AA3" s="390"/>
      <c r="AB3" s="390"/>
      <c r="AC3" s="390" t="s">
        <v>171</v>
      </c>
      <c r="AD3" s="390">
        <f>IF($P$5=3,IF($C$2=$C$3,1,0),0)</f>
        <v>0</v>
      </c>
    </row>
    <row r="4" spans="1:31" ht="6.75" customHeight="1" thickBot="1" x14ac:dyDescent="0.25">
      <c r="A4" s="395"/>
      <c r="B4" s="396"/>
      <c r="C4" s="204"/>
      <c r="D4" s="204"/>
      <c r="E4" s="203"/>
      <c r="F4" s="205"/>
      <c r="G4" s="199"/>
      <c r="H4" s="199"/>
      <c r="I4" s="199"/>
      <c r="J4" s="199"/>
      <c r="K4" s="199"/>
      <c r="L4" s="199"/>
      <c r="M4" s="199"/>
      <c r="N4" s="199"/>
      <c r="O4" s="199"/>
      <c r="P4" s="199"/>
      <c r="Q4" s="199"/>
      <c r="R4" s="199"/>
      <c r="S4" s="199"/>
      <c r="T4" s="339"/>
      <c r="U4" s="199"/>
      <c r="V4" s="199"/>
      <c r="W4" s="153"/>
    </row>
    <row r="5" spans="1:31" ht="21" customHeight="1" x14ac:dyDescent="0.2">
      <c r="A5" s="207" t="s">
        <v>69</v>
      </c>
      <c r="B5" s="878"/>
      <c r="C5" s="200" t="s">
        <v>126</v>
      </c>
      <c r="D5" s="879"/>
      <c r="E5" s="880"/>
      <c r="F5" s="881"/>
      <c r="G5" s="881"/>
      <c r="H5" s="882"/>
      <c r="I5" s="200" t="s">
        <v>127</v>
      </c>
      <c r="J5" s="879"/>
      <c r="K5" s="881"/>
      <c r="L5" s="881"/>
      <c r="M5" s="882"/>
      <c r="N5" s="201" t="s">
        <v>133</v>
      </c>
      <c r="O5" s="201"/>
      <c r="P5" s="883"/>
      <c r="Q5" s="202" t="s">
        <v>318</v>
      </c>
      <c r="R5" s="194"/>
      <c r="S5" s="194"/>
      <c r="T5" s="195"/>
      <c r="U5" s="196"/>
      <c r="V5" s="199"/>
      <c r="W5" s="153"/>
      <c r="Y5" s="13"/>
      <c r="Z5" s="8"/>
      <c r="AA5" s="231" t="s">
        <v>87</v>
      </c>
      <c r="AB5" s="232" t="s">
        <v>86</v>
      </c>
      <c r="AC5" s="232" t="s">
        <v>85</v>
      </c>
      <c r="AD5" s="233" t="s">
        <v>85</v>
      </c>
      <c r="AE5" s="25" t="s">
        <v>193</v>
      </c>
    </row>
    <row r="6" spans="1:31" ht="6" customHeight="1" thickBot="1" x14ac:dyDescent="0.25">
      <c r="A6" s="208"/>
      <c r="B6" s="209"/>
      <c r="C6" s="210"/>
      <c r="D6" s="211"/>
      <c r="E6" s="212"/>
      <c r="F6" s="210"/>
      <c r="G6" s="210"/>
      <c r="H6" s="210"/>
      <c r="I6" s="211"/>
      <c r="J6" s="212"/>
      <c r="K6" s="210"/>
      <c r="L6" s="210"/>
      <c r="M6" s="210"/>
      <c r="N6" s="213"/>
      <c r="O6" s="213"/>
      <c r="P6" s="214"/>
      <c r="Q6" s="215"/>
      <c r="R6" s="210"/>
      <c r="S6" s="210"/>
      <c r="T6" s="216"/>
      <c r="U6" s="217"/>
      <c r="V6" s="218"/>
      <c r="W6" s="219"/>
      <c r="Y6" s="13"/>
      <c r="Z6" s="7"/>
      <c r="AA6" s="234"/>
      <c r="AB6" s="25"/>
      <c r="AC6" s="25"/>
      <c r="AD6" s="235"/>
      <c r="AE6" t="s">
        <v>21</v>
      </c>
    </row>
    <row r="7" spans="1:31" ht="14" thickBot="1" x14ac:dyDescent="0.2">
      <c r="A7" s="17" t="s">
        <v>71</v>
      </c>
      <c r="B7" s="84" t="s">
        <v>22</v>
      </c>
      <c r="C7" s="25" t="s">
        <v>84</v>
      </c>
      <c r="D7" s="25" t="s">
        <v>37</v>
      </c>
      <c r="E7" s="25" t="s">
        <v>38</v>
      </c>
      <c r="F7" s="25" t="s">
        <v>39</v>
      </c>
      <c r="G7" s="25" t="s">
        <v>51</v>
      </c>
      <c r="H7" s="25" t="s">
        <v>50</v>
      </c>
      <c r="I7" s="25" t="s">
        <v>70</v>
      </c>
      <c r="J7" s="25" t="s">
        <v>40</v>
      </c>
      <c r="K7" s="25" t="s">
        <v>41</v>
      </c>
      <c r="L7" s="25" t="s">
        <v>42</v>
      </c>
      <c r="M7" s="25" t="s">
        <v>45</v>
      </c>
      <c r="N7" s="25" t="s">
        <v>46</v>
      </c>
      <c r="O7" s="25" t="s">
        <v>128</v>
      </c>
      <c r="P7" s="25" t="s">
        <v>43</v>
      </c>
      <c r="Q7" s="25" t="s">
        <v>124</v>
      </c>
      <c r="R7" s="25" t="s">
        <v>44</v>
      </c>
      <c r="S7" s="25" t="s">
        <v>48</v>
      </c>
      <c r="T7" s="25" t="s">
        <v>74</v>
      </c>
      <c r="U7" s="25" t="s">
        <v>75</v>
      </c>
      <c r="V7" s="25" t="s">
        <v>130</v>
      </c>
      <c r="W7" s="25" t="s">
        <v>135</v>
      </c>
      <c r="X7" s="26" t="s">
        <v>49</v>
      </c>
      <c r="Y7" s="26" t="s">
        <v>52</v>
      </c>
      <c r="Z7" s="26" t="s">
        <v>78</v>
      </c>
      <c r="AA7" s="576" t="s">
        <v>49</v>
      </c>
      <c r="AB7" s="577" t="s">
        <v>37</v>
      </c>
      <c r="AC7" s="577" t="s">
        <v>37</v>
      </c>
      <c r="AD7" s="578" t="s">
        <v>44</v>
      </c>
      <c r="AE7" s="29" t="s">
        <v>131</v>
      </c>
    </row>
    <row r="8" spans="1:31" ht="18" customHeight="1" thickBot="1" x14ac:dyDescent="0.2">
      <c r="A8" s="580">
        <f>Input!A3</f>
        <v>2</v>
      </c>
      <c r="B8" s="581" t="str">
        <f>Input!B3</f>
        <v>Player 1</v>
      </c>
      <c r="C8" s="874"/>
      <c r="D8" s="582"/>
      <c r="E8" s="582"/>
      <c r="F8" s="582"/>
      <c r="G8" s="583">
        <f t="shared" ref="G8:G25" si="0">D8+O8+P8</f>
        <v>0</v>
      </c>
      <c r="H8" s="583">
        <f t="shared" ref="H8:H25" si="1">F8+O8+P8+I8</f>
        <v>0</v>
      </c>
      <c r="I8" s="582"/>
      <c r="J8" s="582"/>
      <c r="K8" s="582"/>
      <c r="L8" s="582"/>
      <c r="M8" s="582"/>
      <c r="N8" s="582"/>
      <c r="O8" s="582"/>
      <c r="P8" s="582"/>
      <c r="Q8" s="582"/>
      <c r="R8" s="582"/>
      <c r="S8" s="582"/>
      <c r="T8" s="582"/>
      <c r="U8" s="584"/>
      <c r="V8" s="584"/>
      <c r="W8" s="584"/>
      <c r="X8" s="585">
        <f t="shared" ref="X8:X26" si="2">IF(D8&gt;0,F8/D8,0)</f>
        <v>0</v>
      </c>
      <c r="Y8" s="585">
        <f t="shared" ref="Y8:Y26" si="3">IF(G8&gt;0,H8/G8,0)</f>
        <v>0</v>
      </c>
      <c r="Z8" s="585">
        <f t="shared" ref="Z8:Z26" si="4">IF(D8&gt;0,(F8+J8+K8+K8+L8+L8+L8)/D8,0)</f>
        <v>0</v>
      </c>
      <c r="AA8" s="585">
        <f t="shared" ref="AA8:AA26" si="5">IF(T8&gt;0,U8/T8,0)</f>
        <v>0</v>
      </c>
      <c r="AB8" s="586">
        <f t="shared" ref="AB8:AB26" si="6">IF(D8&gt;0,R8/D8,0)</f>
        <v>0</v>
      </c>
      <c r="AC8" s="586">
        <f t="shared" ref="AC8:AC26" si="7">IF(D8&gt;0,P8/D8,0)</f>
        <v>0</v>
      </c>
      <c r="AD8" s="587">
        <f t="shared" ref="AD8:AD26" si="8">IF(R8&gt;0,P8/R8,0)</f>
        <v>0</v>
      </c>
      <c r="AE8" s="588"/>
    </row>
    <row r="9" spans="1:31" ht="18" customHeight="1" thickBot="1" x14ac:dyDescent="0.2">
      <c r="A9" s="589">
        <f>Input!A4</f>
        <v>3</v>
      </c>
      <c r="B9" s="499" t="str">
        <f>Input!B4</f>
        <v>Player 2</v>
      </c>
      <c r="C9" s="776"/>
      <c r="D9" s="500"/>
      <c r="E9" s="500"/>
      <c r="F9" s="500"/>
      <c r="G9" s="583">
        <f t="shared" si="0"/>
        <v>0</v>
      </c>
      <c r="H9" s="446">
        <f t="shared" si="1"/>
        <v>0</v>
      </c>
      <c r="I9" s="500"/>
      <c r="J9" s="500"/>
      <c r="K9" s="500"/>
      <c r="L9" s="500"/>
      <c r="M9" s="500"/>
      <c r="N9" s="500"/>
      <c r="O9" s="500"/>
      <c r="P9" s="500"/>
      <c r="Q9" s="500"/>
      <c r="R9" s="500"/>
      <c r="S9" s="500"/>
      <c r="T9" s="500"/>
      <c r="U9" s="501"/>
      <c r="V9" s="501"/>
      <c r="W9" s="501"/>
      <c r="X9" s="345">
        <f t="shared" si="2"/>
        <v>0</v>
      </c>
      <c r="Y9" s="345">
        <f t="shared" si="3"/>
        <v>0</v>
      </c>
      <c r="Z9" s="345">
        <f t="shared" si="4"/>
        <v>0</v>
      </c>
      <c r="AA9" s="345">
        <f t="shared" si="5"/>
        <v>0</v>
      </c>
      <c r="AB9" s="349">
        <f t="shared" si="6"/>
        <v>0</v>
      </c>
      <c r="AC9" s="349">
        <f t="shared" si="7"/>
        <v>0</v>
      </c>
      <c r="AD9" s="350">
        <f t="shared" si="8"/>
        <v>0</v>
      </c>
      <c r="AE9" s="590"/>
    </row>
    <row r="10" spans="1:31" ht="18" customHeight="1" thickBot="1" x14ac:dyDescent="0.2">
      <c r="A10" s="591">
        <f>Input!A5</f>
        <v>5</v>
      </c>
      <c r="B10" s="592" t="str">
        <f>Input!B5</f>
        <v>Player 3</v>
      </c>
      <c r="C10" s="875"/>
      <c r="D10" s="593"/>
      <c r="E10" s="593"/>
      <c r="F10" s="593"/>
      <c r="G10" s="583">
        <f t="shared" si="0"/>
        <v>0</v>
      </c>
      <c r="H10" s="594">
        <f t="shared" si="1"/>
        <v>0</v>
      </c>
      <c r="I10" s="593"/>
      <c r="J10" s="593"/>
      <c r="K10" s="593"/>
      <c r="L10" s="593"/>
      <c r="M10" s="593"/>
      <c r="N10" s="593"/>
      <c r="O10" s="593"/>
      <c r="P10" s="593"/>
      <c r="Q10" s="593"/>
      <c r="R10" s="593"/>
      <c r="S10" s="593"/>
      <c r="T10" s="593"/>
      <c r="U10" s="595"/>
      <c r="V10" s="595"/>
      <c r="W10" s="595"/>
      <c r="X10" s="596">
        <f t="shared" si="2"/>
        <v>0</v>
      </c>
      <c r="Y10" s="596">
        <f t="shared" si="3"/>
        <v>0</v>
      </c>
      <c r="Z10" s="596">
        <f t="shared" si="4"/>
        <v>0</v>
      </c>
      <c r="AA10" s="596">
        <f t="shared" si="5"/>
        <v>0</v>
      </c>
      <c r="AB10" s="597">
        <f t="shared" si="6"/>
        <v>0</v>
      </c>
      <c r="AC10" s="597">
        <f t="shared" si="7"/>
        <v>0</v>
      </c>
      <c r="AD10" s="598">
        <f t="shared" si="8"/>
        <v>0</v>
      </c>
      <c r="AE10" s="599"/>
    </row>
    <row r="11" spans="1:31" ht="18" customHeight="1" thickBot="1" x14ac:dyDescent="0.2">
      <c r="A11" s="558">
        <f>Input!A6</f>
        <v>9</v>
      </c>
      <c r="B11" s="558" t="str">
        <f>Input!B6</f>
        <v>Player 4</v>
      </c>
      <c r="C11" s="876"/>
      <c r="D11" s="559"/>
      <c r="E11" s="559"/>
      <c r="F11" s="559"/>
      <c r="G11" s="583">
        <f t="shared" si="0"/>
        <v>0</v>
      </c>
      <c r="H11" s="446">
        <f t="shared" si="1"/>
        <v>0</v>
      </c>
      <c r="I11" s="559"/>
      <c r="J11" s="559"/>
      <c r="K11" s="559"/>
      <c r="L11" s="559"/>
      <c r="M11" s="559"/>
      <c r="N11" s="559"/>
      <c r="O11" s="559"/>
      <c r="P11" s="559"/>
      <c r="Q11" s="559"/>
      <c r="R11" s="559"/>
      <c r="S11" s="559"/>
      <c r="T11" s="559"/>
      <c r="U11" s="579"/>
      <c r="V11" s="579"/>
      <c r="W11" s="579"/>
      <c r="X11" s="346">
        <f t="shared" si="2"/>
        <v>0</v>
      </c>
      <c r="Y11" s="346">
        <f t="shared" si="3"/>
        <v>0</v>
      </c>
      <c r="Z11" s="346">
        <f t="shared" si="4"/>
        <v>0</v>
      </c>
      <c r="AA11" s="346">
        <f t="shared" si="5"/>
        <v>0</v>
      </c>
      <c r="AB11" s="347">
        <f t="shared" si="6"/>
        <v>0</v>
      </c>
      <c r="AC11" s="347">
        <f t="shared" si="7"/>
        <v>0</v>
      </c>
      <c r="AD11" s="348">
        <f t="shared" si="8"/>
        <v>0</v>
      </c>
      <c r="AE11" s="62"/>
    </row>
    <row r="12" spans="1:31" ht="18" customHeight="1" thickBot="1" x14ac:dyDescent="0.2">
      <c r="A12" s="558">
        <f>Input!A7</f>
        <v>1</v>
      </c>
      <c r="B12" s="558" t="str">
        <f>Input!B7</f>
        <v>Player 5</v>
      </c>
      <c r="C12" s="776"/>
      <c r="D12" s="560"/>
      <c r="E12" s="560"/>
      <c r="F12" s="560"/>
      <c r="G12" s="583">
        <f t="shared" si="0"/>
        <v>0</v>
      </c>
      <c r="H12" s="446">
        <f t="shared" si="1"/>
        <v>0</v>
      </c>
      <c r="I12" s="560"/>
      <c r="J12" s="560"/>
      <c r="K12" s="560"/>
      <c r="L12" s="560"/>
      <c r="M12" s="560"/>
      <c r="N12" s="560"/>
      <c r="O12" s="560"/>
      <c r="P12" s="560"/>
      <c r="Q12" s="560"/>
      <c r="R12" s="560"/>
      <c r="S12" s="560"/>
      <c r="T12" s="560"/>
      <c r="U12" s="561"/>
      <c r="V12" s="561"/>
      <c r="W12" s="561"/>
      <c r="X12" s="345">
        <f t="shared" si="2"/>
        <v>0</v>
      </c>
      <c r="Y12" s="345">
        <f t="shared" si="3"/>
        <v>0</v>
      </c>
      <c r="Z12" s="345">
        <f t="shared" si="4"/>
        <v>0</v>
      </c>
      <c r="AA12" s="345">
        <f t="shared" si="5"/>
        <v>0</v>
      </c>
      <c r="AB12" s="349">
        <f t="shared" si="6"/>
        <v>0</v>
      </c>
      <c r="AC12" s="349">
        <f t="shared" si="7"/>
        <v>0</v>
      </c>
      <c r="AD12" s="350">
        <f t="shared" si="8"/>
        <v>0</v>
      </c>
      <c r="AE12" s="62"/>
    </row>
    <row r="13" spans="1:31" ht="18" customHeight="1" thickBot="1" x14ac:dyDescent="0.2">
      <c r="A13" s="600">
        <f>Input!A8</f>
        <v>14</v>
      </c>
      <c r="B13" s="600" t="str">
        <f>Input!B8</f>
        <v>Player 6</v>
      </c>
      <c r="C13" s="877"/>
      <c r="D13" s="601"/>
      <c r="E13" s="601"/>
      <c r="F13" s="601"/>
      <c r="G13" s="583">
        <f t="shared" si="0"/>
        <v>0</v>
      </c>
      <c r="H13" s="602">
        <f t="shared" si="1"/>
        <v>0</v>
      </c>
      <c r="I13" s="601"/>
      <c r="J13" s="601"/>
      <c r="K13" s="601"/>
      <c r="L13" s="601"/>
      <c r="M13" s="601"/>
      <c r="N13" s="601"/>
      <c r="O13" s="601"/>
      <c r="P13" s="601"/>
      <c r="Q13" s="601"/>
      <c r="R13" s="601"/>
      <c r="S13" s="601"/>
      <c r="T13" s="601"/>
      <c r="U13" s="603"/>
      <c r="V13" s="603"/>
      <c r="W13" s="603"/>
      <c r="X13" s="604">
        <f t="shared" si="2"/>
        <v>0</v>
      </c>
      <c r="Y13" s="604">
        <f t="shared" si="3"/>
        <v>0</v>
      </c>
      <c r="Z13" s="604">
        <f t="shared" si="4"/>
        <v>0</v>
      </c>
      <c r="AA13" s="604">
        <f t="shared" si="5"/>
        <v>0</v>
      </c>
      <c r="AB13" s="605">
        <f t="shared" si="6"/>
        <v>0</v>
      </c>
      <c r="AC13" s="605">
        <f t="shared" si="7"/>
        <v>0</v>
      </c>
      <c r="AD13" s="606">
        <f t="shared" si="8"/>
        <v>0</v>
      </c>
      <c r="AE13" s="62"/>
    </row>
    <row r="14" spans="1:31" ht="18" customHeight="1" thickBot="1" x14ac:dyDescent="0.2">
      <c r="A14" s="580">
        <f>Input!A9</f>
        <v>15</v>
      </c>
      <c r="B14" s="581" t="str">
        <f>Input!B9</f>
        <v>Player 7</v>
      </c>
      <c r="C14" s="874"/>
      <c r="D14" s="582"/>
      <c r="E14" s="582"/>
      <c r="F14" s="582"/>
      <c r="G14" s="583">
        <f t="shared" si="0"/>
        <v>0</v>
      </c>
      <c r="H14" s="583">
        <f t="shared" si="1"/>
        <v>0</v>
      </c>
      <c r="I14" s="582"/>
      <c r="J14" s="582"/>
      <c r="K14" s="582"/>
      <c r="L14" s="582"/>
      <c r="M14" s="582"/>
      <c r="N14" s="582"/>
      <c r="O14" s="582"/>
      <c r="P14" s="582"/>
      <c r="Q14" s="582"/>
      <c r="R14" s="582"/>
      <c r="S14" s="582"/>
      <c r="T14" s="582"/>
      <c r="U14" s="584"/>
      <c r="V14" s="584"/>
      <c r="W14" s="584"/>
      <c r="X14" s="585">
        <f t="shared" si="2"/>
        <v>0</v>
      </c>
      <c r="Y14" s="585">
        <f t="shared" si="3"/>
        <v>0</v>
      </c>
      <c r="Z14" s="585">
        <f t="shared" si="4"/>
        <v>0</v>
      </c>
      <c r="AA14" s="585">
        <f t="shared" si="5"/>
        <v>0</v>
      </c>
      <c r="AB14" s="586">
        <f t="shared" si="6"/>
        <v>0</v>
      </c>
      <c r="AC14" s="586">
        <f t="shared" si="7"/>
        <v>0</v>
      </c>
      <c r="AD14" s="587">
        <f t="shared" si="8"/>
        <v>0</v>
      </c>
      <c r="AE14" s="588"/>
    </row>
    <row r="15" spans="1:31" ht="18" customHeight="1" thickBot="1" x14ac:dyDescent="0.2">
      <c r="A15" s="608">
        <f>Input!A10</f>
        <v>22</v>
      </c>
      <c r="B15" s="609" t="str">
        <f>Input!B10</f>
        <v>Player 8</v>
      </c>
      <c r="C15" s="877"/>
      <c r="D15" s="610"/>
      <c r="E15" s="610"/>
      <c r="F15" s="610"/>
      <c r="G15" s="583">
        <f t="shared" si="0"/>
        <v>0</v>
      </c>
      <c r="H15" s="602">
        <f t="shared" si="1"/>
        <v>0</v>
      </c>
      <c r="I15" s="610"/>
      <c r="J15" s="610"/>
      <c r="K15" s="610"/>
      <c r="L15" s="610"/>
      <c r="M15" s="610"/>
      <c r="N15" s="610"/>
      <c r="O15" s="610"/>
      <c r="P15" s="610"/>
      <c r="Q15" s="610"/>
      <c r="R15" s="610"/>
      <c r="S15" s="610"/>
      <c r="T15" s="610"/>
      <c r="U15" s="611"/>
      <c r="V15" s="611"/>
      <c r="W15" s="611"/>
      <c r="X15" s="604">
        <f t="shared" si="2"/>
        <v>0</v>
      </c>
      <c r="Y15" s="604">
        <f t="shared" si="3"/>
        <v>0</v>
      </c>
      <c r="Z15" s="604">
        <f t="shared" si="4"/>
        <v>0</v>
      </c>
      <c r="AA15" s="604">
        <f t="shared" si="5"/>
        <v>0</v>
      </c>
      <c r="AB15" s="605">
        <f t="shared" si="6"/>
        <v>0</v>
      </c>
      <c r="AC15" s="605">
        <f t="shared" si="7"/>
        <v>0</v>
      </c>
      <c r="AD15" s="606">
        <f t="shared" si="8"/>
        <v>0</v>
      </c>
      <c r="AE15" s="590"/>
    </row>
    <row r="16" spans="1:31" ht="18" customHeight="1" thickBot="1" x14ac:dyDescent="0.2">
      <c r="A16" s="612">
        <f>Input!A11</f>
        <v>23</v>
      </c>
      <c r="B16" s="613" t="str">
        <f>Input!B11</f>
        <v>Player 9</v>
      </c>
      <c r="C16" s="875"/>
      <c r="D16" s="593"/>
      <c r="E16" s="593"/>
      <c r="F16" s="593"/>
      <c r="G16" s="583">
        <f t="shared" si="0"/>
        <v>0</v>
      </c>
      <c r="H16" s="614">
        <f t="shared" si="1"/>
        <v>0</v>
      </c>
      <c r="I16" s="593"/>
      <c r="J16" s="593"/>
      <c r="K16" s="593"/>
      <c r="L16" s="593"/>
      <c r="M16" s="593"/>
      <c r="N16" s="593"/>
      <c r="O16" s="593"/>
      <c r="P16" s="593"/>
      <c r="Q16" s="593"/>
      <c r="R16" s="593"/>
      <c r="S16" s="593"/>
      <c r="T16" s="593"/>
      <c r="U16" s="595"/>
      <c r="V16" s="595"/>
      <c r="W16" s="595"/>
      <c r="X16" s="596">
        <f t="shared" si="2"/>
        <v>0</v>
      </c>
      <c r="Y16" s="596">
        <f t="shared" si="3"/>
        <v>0</v>
      </c>
      <c r="Z16" s="596">
        <f t="shared" si="4"/>
        <v>0</v>
      </c>
      <c r="AA16" s="596">
        <f t="shared" si="5"/>
        <v>0</v>
      </c>
      <c r="AB16" s="597">
        <f t="shared" si="6"/>
        <v>0</v>
      </c>
      <c r="AC16" s="597">
        <f t="shared" si="7"/>
        <v>0</v>
      </c>
      <c r="AD16" s="598">
        <f t="shared" si="8"/>
        <v>0</v>
      </c>
      <c r="AE16" s="615"/>
    </row>
    <row r="17" spans="1:32" ht="18" customHeight="1" thickBot="1" x14ac:dyDescent="0.2">
      <c r="A17" s="558">
        <f>Input!A12</f>
        <v>24</v>
      </c>
      <c r="B17" s="558" t="str">
        <f>Input!B12</f>
        <v>Player 10</v>
      </c>
      <c r="C17" s="876"/>
      <c r="D17" s="559"/>
      <c r="E17" s="559"/>
      <c r="F17" s="559"/>
      <c r="G17" s="583">
        <f t="shared" si="0"/>
        <v>0</v>
      </c>
      <c r="H17" s="446">
        <f t="shared" si="1"/>
        <v>0</v>
      </c>
      <c r="I17" s="559"/>
      <c r="J17" s="559"/>
      <c r="K17" s="559"/>
      <c r="L17" s="559"/>
      <c r="M17" s="559"/>
      <c r="N17" s="559"/>
      <c r="O17" s="559"/>
      <c r="P17" s="559"/>
      <c r="Q17" s="559"/>
      <c r="R17" s="559"/>
      <c r="S17" s="559"/>
      <c r="T17" s="559"/>
      <c r="U17" s="579"/>
      <c r="V17" s="579"/>
      <c r="W17" s="579"/>
      <c r="X17" s="346">
        <f t="shared" si="2"/>
        <v>0</v>
      </c>
      <c r="Y17" s="346">
        <f t="shared" si="3"/>
        <v>0</v>
      </c>
      <c r="Z17" s="346">
        <f t="shared" si="4"/>
        <v>0</v>
      </c>
      <c r="AA17" s="346">
        <f t="shared" si="5"/>
        <v>0</v>
      </c>
      <c r="AB17" s="347">
        <f t="shared" si="6"/>
        <v>0</v>
      </c>
      <c r="AC17" s="347">
        <f t="shared" si="7"/>
        <v>0</v>
      </c>
      <c r="AD17" s="348">
        <f t="shared" si="8"/>
        <v>0</v>
      </c>
      <c r="AE17" s="607"/>
    </row>
    <row r="18" spans="1:32" ht="18" customHeight="1" thickBot="1" x14ac:dyDescent="0.2">
      <c r="A18" s="558">
        <f>Input!A13</f>
        <v>25</v>
      </c>
      <c r="B18" s="558" t="str">
        <f>Input!B13</f>
        <v>Player 11</v>
      </c>
      <c r="C18" s="776"/>
      <c r="D18" s="560"/>
      <c r="E18" s="560"/>
      <c r="F18" s="560"/>
      <c r="G18" s="583">
        <f t="shared" si="0"/>
        <v>0</v>
      </c>
      <c r="H18" s="446">
        <f t="shared" si="1"/>
        <v>0</v>
      </c>
      <c r="I18" s="560"/>
      <c r="J18" s="560"/>
      <c r="K18" s="560"/>
      <c r="L18" s="560"/>
      <c r="M18" s="560"/>
      <c r="N18" s="560"/>
      <c r="O18" s="560"/>
      <c r="P18" s="560"/>
      <c r="Q18" s="560"/>
      <c r="R18" s="560"/>
      <c r="S18" s="560"/>
      <c r="T18" s="560"/>
      <c r="U18" s="561"/>
      <c r="V18" s="561"/>
      <c r="W18" s="561"/>
      <c r="X18" s="345">
        <f t="shared" si="2"/>
        <v>0</v>
      </c>
      <c r="Y18" s="345">
        <f t="shared" si="3"/>
        <v>0</v>
      </c>
      <c r="Z18" s="345">
        <f t="shared" si="4"/>
        <v>0</v>
      </c>
      <c r="AA18" s="345">
        <f t="shared" si="5"/>
        <v>0</v>
      </c>
      <c r="AB18" s="349">
        <f t="shared" si="6"/>
        <v>0</v>
      </c>
      <c r="AC18" s="349">
        <f t="shared" si="7"/>
        <v>0</v>
      </c>
      <c r="AD18" s="350">
        <f t="shared" si="8"/>
        <v>0</v>
      </c>
      <c r="AE18" s="62"/>
    </row>
    <row r="19" spans="1:32" ht="18" customHeight="1" thickBot="1" x14ac:dyDescent="0.2">
      <c r="A19" s="600">
        <f>Input!A14</f>
        <v>29</v>
      </c>
      <c r="B19" s="600" t="str">
        <f>Input!B14</f>
        <v>Player 12</v>
      </c>
      <c r="C19" s="877"/>
      <c r="D19" s="601"/>
      <c r="E19" s="601"/>
      <c r="F19" s="601"/>
      <c r="G19" s="583">
        <f t="shared" ref="G19:G24" si="9">D19+O19+P19</f>
        <v>0</v>
      </c>
      <c r="H19" s="602">
        <f t="shared" ref="H19:H24" si="10">F19+O19+P19+I19</f>
        <v>0</v>
      </c>
      <c r="I19" s="601"/>
      <c r="J19" s="601"/>
      <c r="K19" s="601"/>
      <c r="L19" s="601"/>
      <c r="M19" s="601"/>
      <c r="N19" s="601"/>
      <c r="O19" s="601"/>
      <c r="P19" s="601"/>
      <c r="Q19" s="601"/>
      <c r="R19" s="601"/>
      <c r="S19" s="601"/>
      <c r="T19" s="601"/>
      <c r="U19" s="603"/>
      <c r="V19" s="603"/>
      <c r="W19" s="603"/>
      <c r="X19" s="604">
        <f t="shared" ref="X19:X24" si="11">IF(D19&gt;0,F19/D19,0)</f>
        <v>0</v>
      </c>
      <c r="Y19" s="604">
        <f t="shared" ref="Y19:Y24" si="12">IF(G19&gt;0,H19/G19,0)</f>
        <v>0</v>
      </c>
      <c r="Z19" s="604">
        <f t="shared" ref="Z19:Z24" si="13">IF(D19&gt;0,(F19+J19+K19+K19+L19+L19+L19)/D19,0)</f>
        <v>0</v>
      </c>
      <c r="AA19" s="604">
        <f t="shared" ref="AA19:AA24" si="14">IF(T19&gt;0,U19/T19,0)</f>
        <v>0</v>
      </c>
      <c r="AB19" s="605">
        <f t="shared" ref="AB19:AB24" si="15">IF(D19&gt;0,R19/D19,0)</f>
        <v>0</v>
      </c>
      <c r="AC19" s="605">
        <f t="shared" ref="AC19:AC24" si="16">IF(D19&gt;0,P19/D19,0)</f>
        <v>0</v>
      </c>
      <c r="AD19" s="606">
        <f t="shared" ref="AD19:AD24" si="17">IF(R19&gt;0,P19/R19,0)</f>
        <v>0</v>
      </c>
      <c r="AE19" s="62"/>
    </row>
    <row r="20" spans="1:32" ht="18" customHeight="1" thickBot="1" x14ac:dyDescent="0.2">
      <c r="A20" s="580">
        <f>Input!A15</f>
        <v>30</v>
      </c>
      <c r="B20" s="581" t="str">
        <f>Input!B15</f>
        <v>Player 13</v>
      </c>
      <c r="C20" s="874"/>
      <c r="D20" s="582"/>
      <c r="E20" s="582"/>
      <c r="F20" s="582"/>
      <c r="G20" s="583">
        <f t="shared" si="9"/>
        <v>0</v>
      </c>
      <c r="H20" s="583">
        <f t="shared" si="10"/>
        <v>0</v>
      </c>
      <c r="I20" s="582"/>
      <c r="J20" s="582"/>
      <c r="K20" s="582"/>
      <c r="L20" s="582"/>
      <c r="M20" s="582"/>
      <c r="N20" s="582"/>
      <c r="O20" s="582"/>
      <c r="P20" s="582"/>
      <c r="Q20" s="582"/>
      <c r="R20" s="582"/>
      <c r="S20" s="582"/>
      <c r="T20" s="582"/>
      <c r="U20" s="584"/>
      <c r="V20" s="584"/>
      <c r="W20" s="584"/>
      <c r="X20" s="585">
        <f t="shared" si="11"/>
        <v>0</v>
      </c>
      <c r="Y20" s="585">
        <f t="shared" si="12"/>
        <v>0</v>
      </c>
      <c r="Z20" s="585">
        <f t="shared" si="13"/>
        <v>0</v>
      </c>
      <c r="AA20" s="585">
        <f t="shared" si="14"/>
        <v>0</v>
      </c>
      <c r="AB20" s="586">
        <f t="shared" si="15"/>
        <v>0</v>
      </c>
      <c r="AC20" s="586">
        <f t="shared" si="16"/>
        <v>0</v>
      </c>
      <c r="AD20" s="587">
        <f t="shared" si="17"/>
        <v>0</v>
      </c>
      <c r="AE20" s="588"/>
    </row>
    <row r="21" spans="1:32" ht="18" customHeight="1" thickBot="1" x14ac:dyDescent="0.2">
      <c r="A21" s="608">
        <f>Input!A16</f>
        <v>32</v>
      </c>
      <c r="B21" s="609" t="str">
        <f>Input!B16</f>
        <v>Player 14</v>
      </c>
      <c r="C21" s="877"/>
      <c r="D21" s="610"/>
      <c r="E21" s="610"/>
      <c r="F21" s="610"/>
      <c r="G21" s="583">
        <f t="shared" si="9"/>
        <v>0</v>
      </c>
      <c r="H21" s="602">
        <f t="shared" si="10"/>
        <v>0</v>
      </c>
      <c r="I21" s="610"/>
      <c r="J21" s="610"/>
      <c r="K21" s="610"/>
      <c r="L21" s="610"/>
      <c r="M21" s="610"/>
      <c r="N21" s="610"/>
      <c r="O21" s="610"/>
      <c r="P21" s="610"/>
      <c r="Q21" s="610"/>
      <c r="R21" s="610"/>
      <c r="S21" s="610"/>
      <c r="T21" s="610"/>
      <c r="U21" s="611"/>
      <c r="V21" s="611"/>
      <c r="W21" s="611"/>
      <c r="X21" s="604">
        <f t="shared" si="11"/>
        <v>0</v>
      </c>
      <c r="Y21" s="604">
        <f t="shared" si="12"/>
        <v>0</v>
      </c>
      <c r="Z21" s="604">
        <f t="shared" si="13"/>
        <v>0</v>
      </c>
      <c r="AA21" s="604">
        <f t="shared" si="14"/>
        <v>0</v>
      </c>
      <c r="AB21" s="605">
        <f t="shared" si="15"/>
        <v>0</v>
      </c>
      <c r="AC21" s="605">
        <f t="shared" si="16"/>
        <v>0</v>
      </c>
      <c r="AD21" s="606">
        <f t="shared" si="17"/>
        <v>0</v>
      </c>
      <c r="AE21" s="590"/>
    </row>
    <row r="22" spans="1:32" ht="18" customHeight="1" thickBot="1" x14ac:dyDescent="0.2">
      <c r="A22" s="612">
        <f>Input!A17</f>
        <v>0</v>
      </c>
      <c r="B22" s="613">
        <f>Input!B17</f>
        <v>0</v>
      </c>
      <c r="C22" s="875"/>
      <c r="D22" s="593"/>
      <c r="E22" s="593"/>
      <c r="F22" s="593"/>
      <c r="G22" s="583">
        <f t="shared" si="9"/>
        <v>0</v>
      </c>
      <c r="H22" s="614">
        <f t="shared" si="10"/>
        <v>0</v>
      </c>
      <c r="I22" s="593"/>
      <c r="J22" s="593"/>
      <c r="K22" s="593"/>
      <c r="L22" s="593"/>
      <c r="M22" s="593"/>
      <c r="N22" s="593"/>
      <c r="O22" s="593"/>
      <c r="P22" s="593"/>
      <c r="Q22" s="593"/>
      <c r="R22" s="593"/>
      <c r="S22" s="593"/>
      <c r="T22" s="593"/>
      <c r="U22" s="595"/>
      <c r="V22" s="595"/>
      <c r="W22" s="595"/>
      <c r="X22" s="596">
        <f t="shared" si="11"/>
        <v>0</v>
      </c>
      <c r="Y22" s="596">
        <f t="shared" si="12"/>
        <v>0</v>
      </c>
      <c r="Z22" s="596">
        <f t="shared" si="13"/>
        <v>0</v>
      </c>
      <c r="AA22" s="596">
        <f t="shared" si="14"/>
        <v>0</v>
      </c>
      <c r="AB22" s="597">
        <f t="shared" si="15"/>
        <v>0</v>
      </c>
      <c r="AC22" s="597">
        <f t="shared" si="16"/>
        <v>0</v>
      </c>
      <c r="AD22" s="598">
        <f t="shared" si="17"/>
        <v>0</v>
      </c>
      <c r="AE22" s="615"/>
    </row>
    <row r="23" spans="1:32" ht="18" customHeight="1" thickBot="1" x14ac:dyDescent="0.2">
      <c r="A23" s="558">
        <f>Input!A18</f>
        <v>0</v>
      </c>
      <c r="B23" s="558">
        <f>Input!B18</f>
        <v>0</v>
      </c>
      <c r="C23" s="876"/>
      <c r="D23" s="559"/>
      <c r="E23" s="559"/>
      <c r="F23" s="559"/>
      <c r="G23" s="583">
        <f t="shared" si="9"/>
        <v>0</v>
      </c>
      <c r="H23" s="446">
        <f t="shared" si="10"/>
        <v>0</v>
      </c>
      <c r="I23" s="559"/>
      <c r="J23" s="559"/>
      <c r="K23" s="559"/>
      <c r="L23" s="559"/>
      <c r="M23" s="559"/>
      <c r="N23" s="559"/>
      <c r="O23" s="559"/>
      <c r="P23" s="559"/>
      <c r="Q23" s="559"/>
      <c r="R23" s="559"/>
      <c r="S23" s="559"/>
      <c r="T23" s="559"/>
      <c r="U23" s="579"/>
      <c r="V23" s="579"/>
      <c r="W23" s="579"/>
      <c r="X23" s="346">
        <f t="shared" si="11"/>
        <v>0</v>
      </c>
      <c r="Y23" s="346">
        <f t="shared" si="12"/>
        <v>0</v>
      </c>
      <c r="Z23" s="346">
        <f t="shared" si="13"/>
        <v>0</v>
      </c>
      <c r="AA23" s="346">
        <f t="shared" si="14"/>
        <v>0</v>
      </c>
      <c r="AB23" s="347">
        <f t="shared" si="15"/>
        <v>0</v>
      </c>
      <c r="AC23" s="347">
        <f t="shared" si="16"/>
        <v>0</v>
      </c>
      <c r="AD23" s="348">
        <f t="shared" si="17"/>
        <v>0</v>
      </c>
      <c r="AE23" s="607"/>
    </row>
    <row r="24" spans="1:32" ht="18" customHeight="1" thickBot="1" x14ac:dyDescent="0.2">
      <c r="A24" s="558">
        <f>Input!A19</f>
        <v>0</v>
      </c>
      <c r="B24" s="558">
        <f>Input!B19</f>
        <v>0</v>
      </c>
      <c r="C24" s="776"/>
      <c r="D24" s="560"/>
      <c r="E24" s="560"/>
      <c r="F24" s="560"/>
      <c r="G24" s="583">
        <f t="shared" si="9"/>
        <v>0</v>
      </c>
      <c r="H24" s="446">
        <f t="shared" si="10"/>
        <v>0</v>
      </c>
      <c r="I24" s="560"/>
      <c r="J24" s="560"/>
      <c r="K24" s="560"/>
      <c r="L24" s="560"/>
      <c r="M24" s="560"/>
      <c r="N24" s="560"/>
      <c r="O24" s="560"/>
      <c r="P24" s="560"/>
      <c r="Q24" s="560"/>
      <c r="R24" s="560"/>
      <c r="S24" s="560"/>
      <c r="T24" s="560"/>
      <c r="U24" s="561"/>
      <c r="V24" s="561"/>
      <c r="W24" s="561"/>
      <c r="X24" s="345">
        <f t="shared" si="11"/>
        <v>0</v>
      </c>
      <c r="Y24" s="345">
        <f t="shared" si="12"/>
        <v>0</v>
      </c>
      <c r="Z24" s="345">
        <f t="shared" si="13"/>
        <v>0</v>
      </c>
      <c r="AA24" s="345">
        <f t="shared" si="14"/>
        <v>0</v>
      </c>
      <c r="AB24" s="349">
        <f t="shared" si="15"/>
        <v>0</v>
      </c>
      <c r="AC24" s="349">
        <f t="shared" si="16"/>
        <v>0</v>
      </c>
      <c r="AD24" s="350">
        <f t="shared" si="17"/>
        <v>0</v>
      </c>
      <c r="AE24" s="62"/>
    </row>
    <row r="25" spans="1:32" ht="18" customHeight="1" x14ac:dyDescent="0.15">
      <c r="A25" s="558">
        <f>Input!A20</f>
        <v>0</v>
      </c>
      <c r="B25" s="558">
        <f>Input!B20</f>
        <v>0</v>
      </c>
      <c r="C25" s="776"/>
      <c r="D25" s="560"/>
      <c r="E25" s="560"/>
      <c r="F25" s="560"/>
      <c r="G25" s="583">
        <f t="shared" si="0"/>
        <v>0</v>
      </c>
      <c r="H25" s="446">
        <f t="shared" si="1"/>
        <v>0</v>
      </c>
      <c r="I25" s="560"/>
      <c r="J25" s="560"/>
      <c r="K25" s="560"/>
      <c r="L25" s="560"/>
      <c r="M25" s="560"/>
      <c r="N25" s="560"/>
      <c r="O25" s="560"/>
      <c r="P25" s="560"/>
      <c r="Q25" s="560"/>
      <c r="R25" s="560"/>
      <c r="S25" s="560"/>
      <c r="T25" s="560"/>
      <c r="U25" s="561"/>
      <c r="V25" s="561"/>
      <c r="W25" s="561"/>
      <c r="X25" s="345">
        <f t="shared" si="2"/>
        <v>0</v>
      </c>
      <c r="Y25" s="345">
        <f t="shared" si="3"/>
        <v>0</v>
      </c>
      <c r="Z25" s="345">
        <f t="shared" si="4"/>
        <v>0</v>
      </c>
      <c r="AA25" s="345">
        <f t="shared" si="5"/>
        <v>0</v>
      </c>
      <c r="AB25" s="349">
        <f t="shared" si="6"/>
        <v>0</v>
      </c>
      <c r="AC25" s="349">
        <f t="shared" si="7"/>
        <v>0</v>
      </c>
      <c r="AD25" s="350">
        <f t="shared" si="8"/>
        <v>0</v>
      </c>
      <c r="AE25" s="62"/>
    </row>
    <row r="26" spans="1:32" ht="12.75" customHeight="1" thickBot="1" x14ac:dyDescent="0.2">
      <c r="A26" s="17"/>
      <c r="B26" s="14" t="s">
        <v>53</v>
      </c>
      <c r="C26" s="17"/>
      <c r="D26" s="17">
        <f t="shared" ref="D26:W26" si="18">SUM(D8:D25)</f>
        <v>0</v>
      </c>
      <c r="E26" s="17">
        <f t="shared" si="18"/>
        <v>0</v>
      </c>
      <c r="F26" s="17">
        <f t="shared" si="18"/>
        <v>0</v>
      </c>
      <c r="G26" s="17">
        <f t="shared" si="18"/>
        <v>0</v>
      </c>
      <c r="H26" s="17">
        <f t="shared" si="18"/>
        <v>0</v>
      </c>
      <c r="I26" s="17">
        <f t="shared" si="18"/>
        <v>0</v>
      </c>
      <c r="J26" s="17">
        <f t="shared" si="18"/>
        <v>0</v>
      </c>
      <c r="K26" s="17">
        <f t="shared" si="18"/>
        <v>0</v>
      </c>
      <c r="L26" s="17">
        <f t="shared" si="18"/>
        <v>0</v>
      </c>
      <c r="M26" s="17">
        <f t="shared" si="18"/>
        <v>0</v>
      </c>
      <c r="N26" s="17">
        <f t="shared" si="18"/>
        <v>0</v>
      </c>
      <c r="O26" s="17">
        <f t="shared" si="18"/>
        <v>0</v>
      </c>
      <c r="P26" s="17">
        <f t="shared" si="18"/>
        <v>0</v>
      </c>
      <c r="Q26" s="17">
        <f t="shared" si="18"/>
        <v>0</v>
      </c>
      <c r="R26" s="17">
        <f t="shared" si="18"/>
        <v>0</v>
      </c>
      <c r="S26" s="17">
        <f t="shared" si="18"/>
        <v>0</v>
      </c>
      <c r="T26" s="17">
        <f t="shared" si="18"/>
        <v>0</v>
      </c>
      <c r="U26" s="17">
        <f t="shared" si="18"/>
        <v>0</v>
      </c>
      <c r="V26" s="17">
        <f t="shared" si="18"/>
        <v>0</v>
      </c>
      <c r="W26" s="17">
        <f t="shared" si="18"/>
        <v>0</v>
      </c>
      <c r="X26" s="28">
        <f t="shared" si="2"/>
        <v>0</v>
      </c>
      <c r="Y26" s="28">
        <f t="shared" si="3"/>
        <v>0</v>
      </c>
      <c r="Z26" s="28">
        <f t="shared" si="4"/>
        <v>0</v>
      </c>
      <c r="AA26" s="66">
        <f t="shared" si="5"/>
        <v>0</v>
      </c>
      <c r="AB26" s="224">
        <f t="shared" si="6"/>
        <v>0</v>
      </c>
      <c r="AC26" s="224">
        <f t="shared" si="7"/>
        <v>0</v>
      </c>
      <c r="AD26" s="225">
        <f t="shared" si="8"/>
        <v>0</v>
      </c>
    </row>
    <row r="27" spans="1:32" ht="14" thickBot="1" x14ac:dyDescent="0.2">
      <c r="A27" s="6"/>
      <c r="B27" s="2"/>
      <c r="C27" s="2"/>
      <c r="G27" s="220" t="s">
        <v>154</v>
      </c>
      <c r="H27" s="221"/>
      <c r="I27" s="470" t="s">
        <v>194</v>
      </c>
      <c r="K27" s="240" t="s">
        <v>161</v>
      </c>
      <c r="L27" s="241"/>
      <c r="M27" s="931">
        <f>Input!G22</f>
        <v>7</v>
      </c>
      <c r="S27" s="46" t="s">
        <v>89</v>
      </c>
      <c r="T27"/>
      <c r="U27" s="13"/>
      <c r="W27"/>
      <c r="Y27" s="13"/>
      <c r="AA27" s="226"/>
      <c r="AB27" s="227"/>
      <c r="AC27" s="228" t="s">
        <v>88</v>
      </c>
      <c r="AD27" s="229" t="s">
        <v>85</v>
      </c>
      <c r="AE27" s="14" t="s">
        <v>329</v>
      </c>
      <c r="AF27" s="464"/>
    </row>
    <row r="28" spans="1:32" ht="14" thickBot="1" x14ac:dyDescent="0.2">
      <c r="A28" s="323" t="s">
        <v>71</v>
      </c>
      <c r="B28" s="649" t="s">
        <v>22</v>
      </c>
      <c r="C28" s="649"/>
      <c r="D28" s="45" t="s">
        <v>54</v>
      </c>
      <c r="E28" s="45" t="s">
        <v>55</v>
      </c>
      <c r="F28" s="45" t="s">
        <v>114</v>
      </c>
      <c r="G28" s="25" t="s">
        <v>56</v>
      </c>
      <c r="H28" s="25" t="s">
        <v>37</v>
      </c>
      <c r="I28" s="25" t="s">
        <v>44</v>
      </c>
      <c r="J28" s="45" t="s">
        <v>43</v>
      </c>
      <c r="K28" s="45" t="s">
        <v>124</v>
      </c>
      <c r="L28" s="45" t="s">
        <v>39</v>
      </c>
      <c r="M28" s="45" t="s">
        <v>38</v>
      </c>
      <c r="N28" s="45" t="s">
        <v>57</v>
      </c>
      <c r="O28" s="45" t="s">
        <v>72</v>
      </c>
      <c r="P28" s="45" t="s">
        <v>47</v>
      </c>
      <c r="Q28" s="45" t="s">
        <v>73</v>
      </c>
      <c r="R28" s="45" t="s">
        <v>70</v>
      </c>
      <c r="S28" s="51" t="s">
        <v>162</v>
      </c>
      <c r="T28" s="45" t="s">
        <v>74</v>
      </c>
      <c r="U28" s="26" t="s">
        <v>75</v>
      </c>
      <c r="V28" s="26" t="s">
        <v>130</v>
      </c>
      <c r="W28" s="138" t="s">
        <v>120</v>
      </c>
      <c r="X28" s="139" t="s">
        <v>117</v>
      </c>
      <c r="Y28" s="140" t="s">
        <v>121</v>
      </c>
      <c r="Z28" s="139" t="s">
        <v>136</v>
      </c>
      <c r="AA28" s="650" t="s">
        <v>58</v>
      </c>
      <c r="AB28" s="651" t="s">
        <v>49</v>
      </c>
      <c r="AC28" s="651" t="s">
        <v>52</v>
      </c>
      <c r="AD28" s="652" t="s">
        <v>56</v>
      </c>
      <c r="AE28" s="25" t="s">
        <v>330</v>
      </c>
      <c r="AF28" s="7"/>
    </row>
    <row r="29" spans="1:32" ht="15.75" customHeight="1" thickBot="1" x14ac:dyDescent="0.2">
      <c r="A29" s="628">
        <f t="shared" ref="A29:B46" si="19">A8</f>
        <v>2</v>
      </c>
      <c r="B29" s="629" t="str">
        <f t="shared" si="19"/>
        <v>Player 1</v>
      </c>
      <c r="C29" s="630"/>
      <c r="D29" s="582"/>
      <c r="E29" s="582"/>
      <c r="F29" s="582"/>
      <c r="G29" s="582"/>
      <c r="H29" s="582"/>
      <c r="I29" s="582"/>
      <c r="J29" s="582"/>
      <c r="K29" s="582"/>
      <c r="L29" s="582"/>
      <c r="M29" s="582"/>
      <c r="N29" s="582"/>
      <c r="O29" s="582"/>
      <c r="P29" s="582"/>
      <c r="Q29" s="583">
        <f t="shared" ref="Q29:Q46" si="20">H29+J29+P29</f>
        <v>0</v>
      </c>
      <c r="R29" s="582"/>
      <c r="S29" s="631"/>
      <c r="T29" s="632"/>
      <c r="U29" s="633"/>
      <c r="V29" s="633"/>
      <c r="W29" s="632"/>
      <c r="X29" s="632"/>
      <c r="Y29" s="634">
        <f t="shared" ref="Y29:Y46" si="21">W29+X29</f>
        <v>0</v>
      </c>
      <c r="Z29" s="632"/>
      <c r="AA29" s="585">
        <f t="shared" ref="AA29:AA47" si="22">IF(G29&gt;0,(N29*6)/G29,0)</f>
        <v>0</v>
      </c>
      <c r="AB29" s="635">
        <f t="shared" ref="AB29:AB47" si="23">IF(H29&gt;0,L29/H29,0)</f>
        <v>0</v>
      </c>
      <c r="AC29" s="585">
        <f t="shared" ref="AC29:AC46" si="24">IF((H29+J29+L29+P29)&gt;0, (J29+L29+P29+R29)/(H29+J29+L29+P29),0)</f>
        <v>0</v>
      </c>
      <c r="AD29" s="586">
        <f t="shared" ref="AD29:AD47" si="25">IF(G29&gt;0,Q29/G29,0)</f>
        <v>0</v>
      </c>
      <c r="AE29" s="636"/>
    </row>
    <row r="30" spans="1:32" ht="15.75" customHeight="1" thickBot="1" x14ac:dyDescent="0.2">
      <c r="A30" s="637">
        <f t="shared" si="19"/>
        <v>3</v>
      </c>
      <c r="B30" s="502" t="str">
        <f t="shared" si="19"/>
        <v>Player 2</v>
      </c>
      <c r="C30" s="503"/>
      <c r="D30" s="500"/>
      <c r="E30" s="500"/>
      <c r="F30" s="500"/>
      <c r="G30" s="500"/>
      <c r="H30" s="500"/>
      <c r="I30" s="500"/>
      <c r="J30" s="500"/>
      <c r="K30" s="500"/>
      <c r="L30" s="500"/>
      <c r="M30" s="500"/>
      <c r="N30" s="500"/>
      <c r="O30" s="500"/>
      <c r="P30" s="500"/>
      <c r="Q30" s="446">
        <f t="shared" si="20"/>
        <v>0</v>
      </c>
      <c r="R30" s="500"/>
      <c r="S30" s="504"/>
      <c r="T30" s="505"/>
      <c r="U30" s="506"/>
      <c r="V30" s="506"/>
      <c r="W30" s="505"/>
      <c r="X30" s="507"/>
      <c r="Y30" s="351">
        <f t="shared" si="21"/>
        <v>0</v>
      </c>
      <c r="Z30" s="505"/>
      <c r="AA30" s="345">
        <f t="shared" si="22"/>
        <v>0</v>
      </c>
      <c r="AB30" s="353">
        <f t="shared" si="23"/>
        <v>0</v>
      </c>
      <c r="AC30" s="585">
        <f t="shared" si="24"/>
        <v>0</v>
      </c>
      <c r="AD30" s="349">
        <f t="shared" si="25"/>
        <v>0</v>
      </c>
      <c r="AE30" s="638"/>
    </row>
    <row r="31" spans="1:32" ht="15.75" customHeight="1" thickBot="1" x14ac:dyDescent="0.2">
      <c r="A31" s="639">
        <f t="shared" si="19"/>
        <v>5</v>
      </c>
      <c r="B31" s="640" t="str">
        <f t="shared" si="19"/>
        <v>Player 3</v>
      </c>
      <c r="C31" s="641"/>
      <c r="D31" s="593"/>
      <c r="E31" s="593"/>
      <c r="F31" s="593"/>
      <c r="G31" s="593"/>
      <c r="H31" s="593"/>
      <c r="I31" s="593"/>
      <c r="J31" s="593"/>
      <c r="K31" s="593"/>
      <c r="L31" s="593"/>
      <c r="M31" s="593"/>
      <c r="N31" s="593"/>
      <c r="O31" s="593"/>
      <c r="P31" s="593"/>
      <c r="Q31" s="594">
        <f t="shared" si="20"/>
        <v>0</v>
      </c>
      <c r="R31" s="593"/>
      <c r="S31" s="642"/>
      <c r="T31" s="643"/>
      <c r="U31" s="644"/>
      <c r="V31" s="644"/>
      <c r="W31" s="643"/>
      <c r="X31" s="645"/>
      <c r="Y31" s="646">
        <f t="shared" si="21"/>
        <v>0</v>
      </c>
      <c r="Z31" s="643"/>
      <c r="AA31" s="596">
        <f t="shared" si="22"/>
        <v>0</v>
      </c>
      <c r="AB31" s="647">
        <f t="shared" si="23"/>
        <v>0</v>
      </c>
      <c r="AC31" s="585">
        <f t="shared" si="24"/>
        <v>0</v>
      </c>
      <c r="AD31" s="597">
        <f t="shared" si="25"/>
        <v>0</v>
      </c>
      <c r="AE31" s="648"/>
    </row>
    <row r="32" spans="1:32" ht="15.75" customHeight="1" thickBot="1" x14ac:dyDescent="0.2">
      <c r="A32" s="562">
        <f t="shared" si="19"/>
        <v>9</v>
      </c>
      <c r="B32" s="562" t="str">
        <f t="shared" si="19"/>
        <v>Player 4</v>
      </c>
      <c r="C32" s="563"/>
      <c r="D32" s="559"/>
      <c r="E32" s="559"/>
      <c r="F32" s="559"/>
      <c r="G32" s="559"/>
      <c r="H32" s="559"/>
      <c r="I32" s="559"/>
      <c r="J32" s="559"/>
      <c r="K32" s="559"/>
      <c r="L32" s="559"/>
      <c r="M32" s="559"/>
      <c r="N32" s="559"/>
      <c r="O32" s="559"/>
      <c r="P32" s="559"/>
      <c r="Q32" s="446">
        <f t="shared" si="20"/>
        <v>0</v>
      </c>
      <c r="R32" s="559"/>
      <c r="S32" s="625"/>
      <c r="T32" s="565"/>
      <c r="U32" s="626"/>
      <c r="V32" s="626"/>
      <c r="W32" s="565"/>
      <c r="X32" s="565"/>
      <c r="Y32" s="351">
        <f t="shared" si="21"/>
        <v>0</v>
      </c>
      <c r="Z32" s="565"/>
      <c r="AA32" s="346">
        <f t="shared" si="22"/>
        <v>0</v>
      </c>
      <c r="AB32" s="352">
        <f t="shared" si="23"/>
        <v>0</v>
      </c>
      <c r="AC32" s="585">
        <f t="shared" si="24"/>
        <v>0</v>
      </c>
      <c r="AD32" s="347">
        <f t="shared" si="25"/>
        <v>0</v>
      </c>
      <c r="AE32" s="627"/>
    </row>
    <row r="33" spans="1:31" ht="15.75" customHeight="1" thickBot="1" x14ac:dyDescent="0.2">
      <c r="A33" s="562">
        <f t="shared" si="19"/>
        <v>1</v>
      </c>
      <c r="B33" s="562" t="str">
        <f t="shared" si="19"/>
        <v>Player 5</v>
      </c>
      <c r="C33" s="564"/>
      <c r="D33" s="560"/>
      <c r="E33" s="560"/>
      <c r="F33" s="560"/>
      <c r="G33" s="560"/>
      <c r="H33" s="560"/>
      <c r="I33" s="560"/>
      <c r="J33" s="560"/>
      <c r="K33" s="560"/>
      <c r="L33" s="560"/>
      <c r="M33" s="560"/>
      <c r="N33" s="560"/>
      <c r="O33" s="560"/>
      <c r="P33" s="560"/>
      <c r="Q33" s="446">
        <f t="shared" si="20"/>
        <v>0</v>
      </c>
      <c r="R33" s="560"/>
      <c r="S33" s="566"/>
      <c r="T33" s="567"/>
      <c r="U33" s="568"/>
      <c r="V33" s="568"/>
      <c r="W33" s="567"/>
      <c r="X33" s="565"/>
      <c r="Y33" s="351">
        <f t="shared" si="21"/>
        <v>0</v>
      </c>
      <c r="Z33" s="567"/>
      <c r="AA33" s="345">
        <f t="shared" si="22"/>
        <v>0</v>
      </c>
      <c r="AB33" s="353">
        <f t="shared" si="23"/>
        <v>0</v>
      </c>
      <c r="AC33" s="585">
        <f t="shared" si="24"/>
        <v>0</v>
      </c>
      <c r="AD33" s="349">
        <f t="shared" si="25"/>
        <v>0</v>
      </c>
      <c r="AE33" s="569"/>
    </row>
    <row r="34" spans="1:31" ht="15.75" customHeight="1" thickBot="1" x14ac:dyDescent="0.2">
      <c r="A34" s="616">
        <f t="shared" si="19"/>
        <v>14</v>
      </c>
      <c r="B34" s="616" t="str">
        <f t="shared" si="19"/>
        <v>Player 6</v>
      </c>
      <c r="C34" s="617"/>
      <c r="D34" s="601"/>
      <c r="E34" s="601"/>
      <c r="F34" s="601"/>
      <c r="G34" s="601"/>
      <c r="H34" s="601"/>
      <c r="I34" s="601"/>
      <c r="J34" s="601"/>
      <c r="K34" s="601"/>
      <c r="L34" s="601"/>
      <c r="M34" s="601"/>
      <c r="N34" s="601"/>
      <c r="O34" s="601"/>
      <c r="P34" s="601"/>
      <c r="Q34" s="602">
        <f t="shared" si="20"/>
        <v>0</v>
      </c>
      <c r="R34" s="601"/>
      <c r="S34" s="618"/>
      <c r="T34" s="619"/>
      <c r="U34" s="620"/>
      <c r="V34" s="620"/>
      <c r="W34" s="619"/>
      <c r="X34" s="621"/>
      <c r="Y34" s="622">
        <f t="shared" si="21"/>
        <v>0</v>
      </c>
      <c r="Z34" s="619"/>
      <c r="AA34" s="604">
        <f t="shared" si="22"/>
        <v>0</v>
      </c>
      <c r="AB34" s="623">
        <f t="shared" si="23"/>
        <v>0</v>
      </c>
      <c r="AC34" s="585">
        <f t="shared" si="24"/>
        <v>0</v>
      </c>
      <c r="AD34" s="605">
        <f t="shared" si="25"/>
        <v>0</v>
      </c>
      <c r="AE34" s="624"/>
    </row>
    <row r="35" spans="1:31" ht="15.75" customHeight="1" thickBot="1" x14ac:dyDescent="0.2">
      <c r="A35" s="628">
        <f t="shared" si="19"/>
        <v>15</v>
      </c>
      <c r="B35" s="629" t="str">
        <f t="shared" si="19"/>
        <v>Player 7</v>
      </c>
      <c r="C35" s="630"/>
      <c r="D35" s="582"/>
      <c r="E35" s="582"/>
      <c r="F35" s="582"/>
      <c r="G35" s="582"/>
      <c r="H35" s="582"/>
      <c r="I35" s="582"/>
      <c r="J35" s="582"/>
      <c r="K35" s="582"/>
      <c r="L35" s="582"/>
      <c r="M35" s="582"/>
      <c r="N35" s="582"/>
      <c r="O35" s="582"/>
      <c r="P35" s="582"/>
      <c r="Q35" s="583">
        <f t="shared" si="20"/>
        <v>0</v>
      </c>
      <c r="R35" s="582"/>
      <c r="S35" s="631"/>
      <c r="T35" s="632"/>
      <c r="U35" s="633"/>
      <c r="V35" s="633"/>
      <c r="W35" s="632"/>
      <c r="X35" s="632"/>
      <c r="Y35" s="634">
        <f t="shared" si="21"/>
        <v>0</v>
      </c>
      <c r="Z35" s="632"/>
      <c r="AA35" s="585">
        <f t="shared" si="22"/>
        <v>0</v>
      </c>
      <c r="AB35" s="635">
        <f t="shared" si="23"/>
        <v>0</v>
      </c>
      <c r="AC35" s="585">
        <f t="shared" si="24"/>
        <v>0</v>
      </c>
      <c r="AD35" s="586">
        <f t="shared" si="25"/>
        <v>0</v>
      </c>
      <c r="AE35" s="636"/>
    </row>
    <row r="36" spans="1:31" ht="15.75" customHeight="1" thickBot="1" x14ac:dyDescent="0.2">
      <c r="A36" s="637">
        <f t="shared" si="19"/>
        <v>22</v>
      </c>
      <c r="B36" s="502" t="str">
        <f t="shared" si="19"/>
        <v>Player 8</v>
      </c>
      <c r="C36" s="503"/>
      <c r="D36" s="500"/>
      <c r="E36" s="500"/>
      <c r="F36" s="500"/>
      <c r="G36" s="500"/>
      <c r="H36" s="500"/>
      <c r="I36" s="500"/>
      <c r="J36" s="500"/>
      <c r="K36" s="500"/>
      <c r="L36" s="500"/>
      <c r="M36" s="500"/>
      <c r="N36" s="500"/>
      <c r="O36" s="500"/>
      <c r="P36" s="500"/>
      <c r="Q36" s="446">
        <f t="shared" si="20"/>
        <v>0</v>
      </c>
      <c r="R36" s="500"/>
      <c r="S36" s="504"/>
      <c r="T36" s="505"/>
      <c r="U36" s="506"/>
      <c r="V36" s="506"/>
      <c r="W36" s="505"/>
      <c r="X36" s="507"/>
      <c r="Y36" s="351">
        <f t="shared" si="21"/>
        <v>0</v>
      </c>
      <c r="Z36" s="505"/>
      <c r="AA36" s="345">
        <f t="shared" si="22"/>
        <v>0</v>
      </c>
      <c r="AB36" s="353">
        <f t="shared" si="23"/>
        <v>0</v>
      </c>
      <c r="AC36" s="585">
        <f t="shared" si="24"/>
        <v>0</v>
      </c>
      <c r="AD36" s="349">
        <f t="shared" si="25"/>
        <v>0</v>
      </c>
      <c r="AE36" s="638"/>
    </row>
    <row r="37" spans="1:31" ht="15.75" customHeight="1" thickBot="1" x14ac:dyDescent="0.2">
      <c r="A37" s="639">
        <f t="shared" si="19"/>
        <v>23</v>
      </c>
      <c r="B37" s="640" t="str">
        <f t="shared" si="19"/>
        <v>Player 9</v>
      </c>
      <c r="C37" s="641"/>
      <c r="D37" s="593"/>
      <c r="E37" s="593"/>
      <c r="F37" s="593"/>
      <c r="G37" s="593"/>
      <c r="H37" s="593"/>
      <c r="I37" s="593"/>
      <c r="J37" s="593"/>
      <c r="K37" s="593"/>
      <c r="L37" s="593"/>
      <c r="M37" s="593"/>
      <c r="N37" s="593"/>
      <c r="O37" s="593"/>
      <c r="P37" s="593"/>
      <c r="Q37" s="594">
        <f t="shared" si="20"/>
        <v>0</v>
      </c>
      <c r="R37" s="593"/>
      <c r="S37" s="642"/>
      <c r="T37" s="643"/>
      <c r="U37" s="644"/>
      <c r="V37" s="644"/>
      <c r="W37" s="643"/>
      <c r="X37" s="645"/>
      <c r="Y37" s="646">
        <f t="shared" si="21"/>
        <v>0</v>
      </c>
      <c r="Z37" s="643"/>
      <c r="AA37" s="596">
        <f t="shared" si="22"/>
        <v>0</v>
      </c>
      <c r="AB37" s="647">
        <f t="shared" si="23"/>
        <v>0</v>
      </c>
      <c r="AC37" s="585">
        <f t="shared" si="24"/>
        <v>0</v>
      </c>
      <c r="AD37" s="597">
        <f t="shared" si="25"/>
        <v>0</v>
      </c>
      <c r="AE37" s="648"/>
    </row>
    <row r="38" spans="1:31" ht="15.75" customHeight="1" thickBot="1" x14ac:dyDescent="0.2">
      <c r="A38" s="562">
        <f t="shared" si="19"/>
        <v>24</v>
      </c>
      <c r="B38" s="562" t="str">
        <f t="shared" si="19"/>
        <v>Player 10</v>
      </c>
      <c r="C38" s="563"/>
      <c r="D38" s="559"/>
      <c r="E38" s="559"/>
      <c r="F38" s="559"/>
      <c r="G38" s="559"/>
      <c r="H38" s="559"/>
      <c r="I38" s="559"/>
      <c r="J38" s="559"/>
      <c r="K38" s="559"/>
      <c r="L38" s="559"/>
      <c r="M38" s="559"/>
      <c r="N38" s="559"/>
      <c r="O38" s="559"/>
      <c r="P38" s="559"/>
      <c r="Q38" s="446">
        <f t="shared" si="20"/>
        <v>0</v>
      </c>
      <c r="R38" s="559"/>
      <c r="S38" s="625"/>
      <c r="T38" s="565"/>
      <c r="U38" s="626"/>
      <c r="V38" s="626"/>
      <c r="W38" s="565"/>
      <c r="X38" s="565"/>
      <c r="Y38" s="351">
        <f t="shared" si="21"/>
        <v>0</v>
      </c>
      <c r="Z38" s="60"/>
      <c r="AA38" s="346">
        <f t="shared" si="22"/>
        <v>0</v>
      </c>
      <c r="AB38" s="352">
        <f t="shared" si="23"/>
        <v>0</v>
      </c>
      <c r="AC38" s="585">
        <f t="shared" si="24"/>
        <v>0</v>
      </c>
      <c r="AD38" s="347">
        <f t="shared" si="25"/>
        <v>0</v>
      </c>
      <c r="AE38" s="627"/>
    </row>
    <row r="39" spans="1:31" ht="15.75" customHeight="1" thickBot="1" x14ac:dyDescent="0.2">
      <c r="A39" s="562">
        <f t="shared" si="19"/>
        <v>25</v>
      </c>
      <c r="B39" s="562" t="str">
        <f t="shared" si="19"/>
        <v>Player 11</v>
      </c>
      <c r="C39" s="564"/>
      <c r="D39" s="560"/>
      <c r="E39" s="560"/>
      <c r="F39" s="560"/>
      <c r="G39" s="560"/>
      <c r="H39" s="560"/>
      <c r="I39" s="560"/>
      <c r="J39" s="560"/>
      <c r="K39" s="560"/>
      <c r="L39" s="560"/>
      <c r="M39" s="560"/>
      <c r="N39" s="560"/>
      <c r="O39" s="560"/>
      <c r="P39" s="560"/>
      <c r="Q39" s="446">
        <f t="shared" si="20"/>
        <v>0</v>
      </c>
      <c r="R39" s="560"/>
      <c r="S39" s="566"/>
      <c r="T39" s="567"/>
      <c r="U39" s="568"/>
      <c r="V39" s="568"/>
      <c r="W39" s="567"/>
      <c r="X39" s="565"/>
      <c r="Y39" s="351">
        <f t="shared" si="21"/>
        <v>0</v>
      </c>
      <c r="Z39" s="567"/>
      <c r="AA39" s="345">
        <f t="shared" si="22"/>
        <v>0</v>
      </c>
      <c r="AB39" s="353">
        <f t="shared" si="23"/>
        <v>0</v>
      </c>
      <c r="AC39" s="585">
        <f t="shared" si="24"/>
        <v>0</v>
      </c>
      <c r="AD39" s="349">
        <f t="shared" si="25"/>
        <v>0</v>
      </c>
      <c r="AE39" s="569"/>
    </row>
    <row r="40" spans="1:31" ht="15.75" customHeight="1" thickBot="1" x14ac:dyDescent="0.2">
      <c r="A40" s="616">
        <f t="shared" si="19"/>
        <v>29</v>
      </c>
      <c r="B40" s="616" t="str">
        <f t="shared" si="19"/>
        <v>Player 12</v>
      </c>
      <c r="C40" s="617"/>
      <c r="D40" s="601"/>
      <c r="E40" s="601"/>
      <c r="F40" s="601"/>
      <c r="G40" s="601"/>
      <c r="H40" s="601"/>
      <c r="I40" s="601"/>
      <c r="J40" s="601"/>
      <c r="K40" s="601"/>
      <c r="L40" s="601"/>
      <c r="M40" s="601"/>
      <c r="N40" s="601"/>
      <c r="O40" s="601"/>
      <c r="P40" s="601"/>
      <c r="Q40" s="602">
        <f t="shared" ref="Q40:Q45" si="26">H40+J40+P40</f>
        <v>0</v>
      </c>
      <c r="R40" s="601"/>
      <c r="S40" s="618"/>
      <c r="T40" s="619"/>
      <c r="U40" s="620"/>
      <c r="V40" s="620"/>
      <c r="W40" s="619"/>
      <c r="X40" s="621"/>
      <c r="Y40" s="622">
        <f t="shared" ref="Y40:Y45" si="27">W40+X40</f>
        <v>0</v>
      </c>
      <c r="Z40" s="619"/>
      <c r="AA40" s="604">
        <f t="shared" ref="AA40:AA45" si="28">IF(G40&gt;0,(N40*6)/G40,0)</f>
        <v>0</v>
      </c>
      <c r="AB40" s="623">
        <f t="shared" ref="AB40:AB45" si="29">IF(H40&gt;0,L40/H40,0)</f>
        <v>0</v>
      </c>
      <c r="AC40" s="585">
        <f t="shared" ref="AC40:AC45" si="30">IF((H40+J40+L40+P40)&gt;0, (J40+L40+P40+R40)/(H40+J40+L40+P40),0)</f>
        <v>0</v>
      </c>
      <c r="AD40" s="605">
        <f t="shared" ref="AD40:AD45" si="31">IF(G40&gt;0,Q40/G40,0)</f>
        <v>0</v>
      </c>
      <c r="AE40" s="624"/>
    </row>
    <row r="41" spans="1:31" ht="15.75" customHeight="1" thickBot="1" x14ac:dyDescent="0.2">
      <c r="A41" s="628">
        <f t="shared" si="19"/>
        <v>30</v>
      </c>
      <c r="B41" s="629" t="str">
        <f t="shared" si="19"/>
        <v>Player 13</v>
      </c>
      <c r="C41" s="630"/>
      <c r="D41" s="582"/>
      <c r="E41" s="582"/>
      <c r="F41" s="582"/>
      <c r="G41" s="582"/>
      <c r="H41" s="582"/>
      <c r="I41" s="582"/>
      <c r="J41" s="582"/>
      <c r="K41" s="582"/>
      <c r="L41" s="582"/>
      <c r="M41" s="582"/>
      <c r="N41" s="582"/>
      <c r="O41" s="582"/>
      <c r="P41" s="582"/>
      <c r="Q41" s="583">
        <f t="shared" si="26"/>
        <v>0</v>
      </c>
      <c r="R41" s="582"/>
      <c r="S41" s="631"/>
      <c r="T41" s="632"/>
      <c r="U41" s="633"/>
      <c r="V41" s="633"/>
      <c r="W41" s="632"/>
      <c r="X41" s="632"/>
      <c r="Y41" s="634">
        <f t="shared" si="27"/>
        <v>0</v>
      </c>
      <c r="Z41" s="632"/>
      <c r="AA41" s="585">
        <f t="shared" si="28"/>
        <v>0</v>
      </c>
      <c r="AB41" s="635">
        <f t="shared" si="29"/>
        <v>0</v>
      </c>
      <c r="AC41" s="585">
        <f t="shared" si="30"/>
        <v>0</v>
      </c>
      <c r="AD41" s="586">
        <f t="shared" si="31"/>
        <v>0</v>
      </c>
      <c r="AE41" s="636"/>
    </row>
    <row r="42" spans="1:31" ht="15.75" customHeight="1" thickBot="1" x14ac:dyDescent="0.2">
      <c r="A42" s="637">
        <f t="shared" si="19"/>
        <v>32</v>
      </c>
      <c r="B42" s="502" t="str">
        <f t="shared" si="19"/>
        <v>Player 14</v>
      </c>
      <c r="C42" s="503"/>
      <c r="D42" s="500"/>
      <c r="E42" s="500"/>
      <c r="F42" s="500"/>
      <c r="G42" s="500"/>
      <c r="H42" s="500"/>
      <c r="I42" s="500"/>
      <c r="J42" s="500"/>
      <c r="K42" s="500"/>
      <c r="L42" s="500"/>
      <c r="M42" s="500"/>
      <c r="N42" s="500"/>
      <c r="O42" s="500"/>
      <c r="P42" s="500"/>
      <c r="Q42" s="446">
        <f t="shared" si="26"/>
        <v>0</v>
      </c>
      <c r="R42" s="500"/>
      <c r="S42" s="504"/>
      <c r="T42" s="505"/>
      <c r="U42" s="506"/>
      <c r="V42" s="506"/>
      <c r="W42" s="505"/>
      <c r="X42" s="507"/>
      <c r="Y42" s="351">
        <f t="shared" si="27"/>
        <v>0</v>
      </c>
      <c r="Z42" s="505"/>
      <c r="AA42" s="345">
        <f t="shared" si="28"/>
        <v>0</v>
      </c>
      <c r="AB42" s="353">
        <f t="shared" si="29"/>
        <v>0</v>
      </c>
      <c r="AC42" s="585">
        <f t="shared" si="30"/>
        <v>0</v>
      </c>
      <c r="AD42" s="349">
        <f t="shared" si="31"/>
        <v>0</v>
      </c>
      <c r="AE42" s="638"/>
    </row>
    <row r="43" spans="1:31" ht="15.75" customHeight="1" thickBot="1" x14ac:dyDescent="0.2">
      <c r="A43" s="639">
        <f t="shared" si="19"/>
        <v>0</v>
      </c>
      <c r="B43" s="640">
        <f t="shared" si="19"/>
        <v>0</v>
      </c>
      <c r="C43" s="641"/>
      <c r="D43" s="593"/>
      <c r="E43" s="593"/>
      <c r="F43" s="593"/>
      <c r="G43" s="593"/>
      <c r="H43" s="593"/>
      <c r="I43" s="593"/>
      <c r="J43" s="593"/>
      <c r="K43" s="593"/>
      <c r="L43" s="593"/>
      <c r="M43" s="593"/>
      <c r="N43" s="593"/>
      <c r="O43" s="593"/>
      <c r="P43" s="593"/>
      <c r="Q43" s="594">
        <f t="shared" si="26"/>
        <v>0</v>
      </c>
      <c r="R43" s="593"/>
      <c r="S43" s="642"/>
      <c r="T43" s="643"/>
      <c r="U43" s="644"/>
      <c r="V43" s="644"/>
      <c r="W43" s="643"/>
      <c r="X43" s="645"/>
      <c r="Y43" s="646">
        <f t="shared" si="27"/>
        <v>0</v>
      </c>
      <c r="Z43" s="643"/>
      <c r="AA43" s="596">
        <f t="shared" si="28"/>
        <v>0</v>
      </c>
      <c r="AB43" s="647">
        <f t="shared" si="29"/>
        <v>0</v>
      </c>
      <c r="AC43" s="585">
        <f t="shared" si="30"/>
        <v>0</v>
      </c>
      <c r="AD43" s="597">
        <f t="shared" si="31"/>
        <v>0</v>
      </c>
      <c r="AE43" s="648"/>
    </row>
    <row r="44" spans="1:31" ht="15.75" customHeight="1" thickBot="1" x14ac:dyDescent="0.2">
      <c r="A44" s="562">
        <f t="shared" si="19"/>
        <v>0</v>
      </c>
      <c r="B44" s="562">
        <f t="shared" si="19"/>
        <v>0</v>
      </c>
      <c r="C44" s="563"/>
      <c r="D44" s="559"/>
      <c r="E44" s="559"/>
      <c r="F44" s="559"/>
      <c r="G44" s="559"/>
      <c r="H44" s="559"/>
      <c r="I44" s="559"/>
      <c r="J44" s="559"/>
      <c r="K44" s="559"/>
      <c r="L44" s="559"/>
      <c r="M44" s="559"/>
      <c r="N44" s="559"/>
      <c r="O44" s="559"/>
      <c r="P44" s="559"/>
      <c r="Q44" s="446">
        <f t="shared" si="26"/>
        <v>0</v>
      </c>
      <c r="R44" s="559"/>
      <c r="S44" s="625"/>
      <c r="T44" s="565"/>
      <c r="U44" s="626"/>
      <c r="V44" s="626"/>
      <c r="W44" s="565"/>
      <c r="X44" s="565"/>
      <c r="Y44" s="351">
        <f t="shared" si="27"/>
        <v>0</v>
      </c>
      <c r="Z44" s="60"/>
      <c r="AA44" s="346">
        <f t="shared" si="28"/>
        <v>0</v>
      </c>
      <c r="AB44" s="352">
        <f t="shared" si="29"/>
        <v>0</v>
      </c>
      <c r="AC44" s="585">
        <f t="shared" si="30"/>
        <v>0</v>
      </c>
      <c r="AD44" s="347">
        <f t="shared" si="31"/>
        <v>0</v>
      </c>
      <c r="AE44" s="627"/>
    </row>
    <row r="45" spans="1:31" ht="15.75" customHeight="1" thickBot="1" x14ac:dyDescent="0.2">
      <c r="A45" s="562">
        <f t="shared" si="19"/>
        <v>0</v>
      </c>
      <c r="B45" s="562">
        <f t="shared" si="19"/>
        <v>0</v>
      </c>
      <c r="C45" s="564"/>
      <c r="D45" s="560"/>
      <c r="E45" s="560"/>
      <c r="F45" s="560"/>
      <c r="G45" s="560"/>
      <c r="H45" s="560"/>
      <c r="I45" s="560"/>
      <c r="J45" s="560"/>
      <c r="K45" s="560"/>
      <c r="L45" s="560"/>
      <c r="M45" s="560"/>
      <c r="N45" s="560"/>
      <c r="O45" s="560"/>
      <c r="P45" s="560"/>
      <c r="Q45" s="446">
        <f t="shared" si="26"/>
        <v>0</v>
      </c>
      <c r="R45" s="560"/>
      <c r="S45" s="566"/>
      <c r="T45" s="567"/>
      <c r="U45" s="568"/>
      <c r="V45" s="568"/>
      <c r="W45" s="567"/>
      <c r="X45" s="565"/>
      <c r="Y45" s="351">
        <f t="shared" si="27"/>
        <v>0</v>
      </c>
      <c r="Z45" s="567"/>
      <c r="AA45" s="345">
        <f t="shared" si="28"/>
        <v>0</v>
      </c>
      <c r="AB45" s="353">
        <f t="shared" si="29"/>
        <v>0</v>
      </c>
      <c r="AC45" s="585">
        <f t="shared" si="30"/>
        <v>0</v>
      </c>
      <c r="AD45" s="349">
        <f t="shared" si="31"/>
        <v>0</v>
      </c>
      <c r="AE45" s="569"/>
    </row>
    <row r="46" spans="1:31" ht="15.75" customHeight="1" x14ac:dyDescent="0.15">
      <c r="A46" s="562">
        <f t="shared" si="19"/>
        <v>0</v>
      </c>
      <c r="B46" s="562">
        <f t="shared" si="19"/>
        <v>0</v>
      </c>
      <c r="C46" s="564"/>
      <c r="D46" s="560"/>
      <c r="E46" s="560"/>
      <c r="F46" s="560"/>
      <c r="G46" s="560"/>
      <c r="H46" s="560"/>
      <c r="I46" s="560"/>
      <c r="J46" s="560"/>
      <c r="K46" s="560"/>
      <c r="L46" s="560"/>
      <c r="M46" s="560"/>
      <c r="N46" s="560"/>
      <c r="O46" s="560"/>
      <c r="P46" s="560"/>
      <c r="Q46" s="446">
        <f t="shared" si="20"/>
        <v>0</v>
      </c>
      <c r="R46" s="560"/>
      <c r="S46" s="566"/>
      <c r="T46" s="567"/>
      <c r="U46" s="568"/>
      <c r="V46" s="568"/>
      <c r="W46" s="567"/>
      <c r="X46" s="565"/>
      <c r="Y46" s="351">
        <f t="shared" si="21"/>
        <v>0</v>
      </c>
      <c r="Z46" s="567"/>
      <c r="AA46" s="345">
        <f t="shared" si="22"/>
        <v>0</v>
      </c>
      <c r="AB46" s="353">
        <f t="shared" si="23"/>
        <v>0</v>
      </c>
      <c r="AC46" s="585">
        <f t="shared" si="24"/>
        <v>0</v>
      </c>
      <c r="AD46" s="349">
        <f t="shared" si="25"/>
        <v>0</v>
      </c>
      <c r="AE46" s="569"/>
    </row>
    <row r="47" spans="1:31" ht="15.75" customHeight="1" x14ac:dyDescent="0.15">
      <c r="A47" s="17"/>
      <c r="B47" s="14" t="s">
        <v>53</v>
      </c>
      <c r="C47" s="14"/>
      <c r="D47" s="17">
        <f t="shared" ref="D47:Z47" si="32">SUM(D29:D46)</f>
        <v>0</v>
      </c>
      <c r="E47" s="17">
        <f t="shared" si="32"/>
        <v>0</v>
      </c>
      <c r="F47" s="17">
        <f t="shared" si="32"/>
        <v>0</v>
      </c>
      <c r="G47" s="17">
        <f t="shared" si="32"/>
        <v>0</v>
      </c>
      <c r="H47" s="17">
        <f t="shared" si="32"/>
        <v>0</v>
      </c>
      <c r="I47" s="17">
        <f t="shared" si="32"/>
        <v>0</v>
      </c>
      <c r="J47" s="17">
        <f t="shared" si="32"/>
        <v>0</v>
      </c>
      <c r="K47" s="17">
        <f t="shared" si="32"/>
        <v>0</v>
      </c>
      <c r="L47" s="17">
        <f t="shared" si="32"/>
        <v>0</v>
      </c>
      <c r="M47" s="17">
        <f t="shared" si="32"/>
        <v>0</v>
      </c>
      <c r="N47" s="17">
        <f t="shared" si="32"/>
        <v>0</v>
      </c>
      <c r="O47" s="17">
        <f t="shared" si="32"/>
        <v>0</v>
      </c>
      <c r="P47" s="17">
        <f t="shared" si="32"/>
        <v>0</v>
      </c>
      <c r="Q47" s="17">
        <f t="shared" si="32"/>
        <v>0</v>
      </c>
      <c r="R47" s="17">
        <f t="shared" si="32"/>
        <v>0</v>
      </c>
      <c r="S47" s="17">
        <f t="shared" si="32"/>
        <v>0</v>
      </c>
      <c r="T47" s="17">
        <f t="shared" si="32"/>
        <v>0</v>
      </c>
      <c r="U47" s="17">
        <f t="shared" si="32"/>
        <v>0</v>
      </c>
      <c r="V47" s="17">
        <f t="shared" si="32"/>
        <v>0</v>
      </c>
      <c r="W47" s="17">
        <f t="shared" si="32"/>
        <v>0</v>
      </c>
      <c r="X47" s="17">
        <f t="shared" si="32"/>
        <v>0</v>
      </c>
      <c r="Y47" s="17">
        <f t="shared" si="32"/>
        <v>0</v>
      </c>
      <c r="Z47" s="17">
        <f t="shared" si="32"/>
        <v>0</v>
      </c>
      <c r="AA47" s="28">
        <f t="shared" si="22"/>
        <v>0</v>
      </c>
      <c r="AB47" s="53">
        <f t="shared" si="23"/>
        <v>0</v>
      </c>
      <c r="AC47" s="28">
        <f>IF((H47+J47+L47+P47)&gt;0, (J47+L47+P47+R47)/(H47+J47+P47),0)</f>
        <v>0</v>
      </c>
      <c r="AD47" s="52">
        <f t="shared" si="25"/>
        <v>0</v>
      </c>
      <c r="AE47" s="465">
        <f>SUM(AE29:AE46)</f>
        <v>0</v>
      </c>
    </row>
    <row r="48" spans="1:31" s="2" customFormat="1" ht="15.75" customHeight="1" x14ac:dyDescent="0.15">
      <c r="A48" s="807" t="s">
        <v>430</v>
      </c>
      <c r="V48" s="30"/>
      <c r="W48" s="56"/>
      <c r="X48" s="30"/>
      <c r="Y48" s="56"/>
      <c r="Z48" s="56"/>
      <c r="AA48" s="14" t="s">
        <v>87</v>
      </c>
      <c r="AB48" s="14"/>
      <c r="AC48" s="14"/>
      <c r="AD48" s="14"/>
    </row>
    <row r="49" spans="1:35" s="2" customFormat="1" ht="15.75" customHeight="1" thickBot="1" x14ac:dyDescent="0.2">
      <c r="A49" s="774" t="s">
        <v>416</v>
      </c>
      <c r="B49" s="771"/>
      <c r="C49" s="771"/>
      <c r="D49" s="771"/>
      <c r="E49" s="771"/>
      <c r="F49" s="771"/>
      <c r="G49" s="771"/>
      <c r="H49" s="771"/>
      <c r="I49" s="771"/>
      <c r="J49" s="771"/>
      <c r="K49" s="771"/>
      <c r="L49" s="771"/>
      <c r="M49" s="771"/>
      <c r="N49" s="771"/>
      <c r="O49" s="771"/>
      <c r="P49" s="771"/>
      <c r="Q49" s="771"/>
      <c r="R49" s="771"/>
      <c r="S49" s="771"/>
      <c r="T49" s="771"/>
      <c r="U49" s="771"/>
      <c r="V49" s="772"/>
      <c r="W49" s="773"/>
      <c r="X49" s="772"/>
      <c r="Y49" s="773"/>
      <c r="Z49" s="773"/>
      <c r="AA49" s="14"/>
      <c r="AB49" s="14"/>
      <c r="AC49" s="14"/>
      <c r="AD49" s="14"/>
    </row>
    <row r="50" spans="1:35" ht="14" thickBot="1" x14ac:dyDescent="0.2">
      <c r="A50" s="17"/>
      <c r="B50" s="14"/>
      <c r="C50" s="728" t="s">
        <v>62</v>
      </c>
      <c r="D50" s="728" t="s">
        <v>411</v>
      </c>
      <c r="E50" s="728" t="s">
        <v>412</v>
      </c>
      <c r="F50" s="17" t="s">
        <v>18</v>
      </c>
      <c r="G50" s="17" t="s">
        <v>17</v>
      </c>
      <c r="H50" s="17" t="s">
        <v>16</v>
      </c>
      <c r="I50" s="17" t="s">
        <v>59</v>
      </c>
      <c r="J50" s="17" t="s">
        <v>60</v>
      </c>
      <c r="K50" s="17" t="s">
        <v>61</v>
      </c>
      <c r="L50" s="17" t="s">
        <v>144</v>
      </c>
      <c r="M50" s="17" t="s">
        <v>145</v>
      </c>
      <c r="N50" s="17" t="s">
        <v>146</v>
      </c>
      <c r="O50" s="17" t="s">
        <v>147</v>
      </c>
      <c r="P50" s="17" t="s">
        <v>148</v>
      </c>
      <c r="Q50" s="17" t="s">
        <v>149</v>
      </c>
      <c r="R50" s="17" t="s">
        <v>150</v>
      </c>
      <c r="S50" s="17" t="s">
        <v>151</v>
      </c>
      <c r="T50" s="17" t="s">
        <v>152</v>
      </c>
      <c r="U50" s="17" t="s">
        <v>91</v>
      </c>
      <c r="V50" s="17" t="s">
        <v>62</v>
      </c>
      <c r="W50" s="17" t="s">
        <v>63</v>
      </c>
      <c r="X50" s="17" t="s">
        <v>64</v>
      </c>
      <c r="Y50" s="17" t="s">
        <v>34</v>
      </c>
      <c r="Z50" s="17" t="s">
        <v>65</v>
      </c>
      <c r="AA50" s="14" t="s">
        <v>66</v>
      </c>
      <c r="AB50" s="14" t="s">
        <v>67</v>
      </c>
      <c r="AC50" s="222" t="s">
        <v>49</v>
      </c>
      <c r="AD50" s="223" t="s">
        <v>76</v>
      </c>
      <c r="AE50" s="223" t="s">
        <v>37</v>
      </c>
      <c r="AF50" s="23" t="s">
        <v>77</v>
      </c>
      <c r="AH50" s="16"/>
      <c r="AI50" s="16"/>
    </row>
    <row r="51" spans="1:35" x14ac:dyDescent="0.15">
      <c r="A51" s="236">
        <f t="shared" ref="A51:B68" si="33">A29</f>
        <v>2</v>
      </c>
      <c r="B51" s="236" t="str">
        <f t="shared" si="33"/>
        <v>Player 1</v>
      </c>
      <c r="C51" s="775"/>
      <c r="D51" s="776"/>
      <c r="E51" s="776"/>
      <c r="F51" s="61"/>
      <c r="G51" s="61"/>
      <c r="H51" s="61"/>
      <c r="I51" s="61"/>
      <c r="J51" s="61"/>
      <c r="K51" s="61"/>
      <c r="L51" s="61"/>
      <c r="M51" s="61"/>
      <c r="N51" s="61"/>
      <c r="O51" s="61"/>
      <c r="P51" s="61"/>
      <c r="Q51" s="61"/>
      <c r="R51" s="61"/>
      <c r="S51" s="61"/>
      <c r="T51" s="61"/>
      <c r="U51" s="354">
        <f>IF(X51&gt;0,S29/X51,0)</f>
        <v>0</v>
      </c>
      <c r="V51" s="355">
        <f>IF(F51="out",0, IF(F51="x",0,IF(F51&lt;&gt;0,1, 0)))</f>
        <v>0</v>
      </c>
      <c r="W51" s="356">
        <f>AM132</f>
        <v>0</v>
      </c>
      <c r="X51" s="356">
        <f>AM152</f>
        <v>0</v>
      </c>
      <c r="Y51" s="356">
        <f>AM92</f>
        <v>0</v>
      </c>
      <c r="Z51" s="356">
        <f>AM72</f>
        <v>0</v>
      </c>
      <c r="AA51" s="356">
        <f>AM112</f>
        <v>7</v>
      </c>
      <c r="AB51" s="356">
        <f>SUM(W51:Z51)</f>
        <v>0</v>
      </c>
      <c r="AC51" s="346">
        <f t="shared" ref="AC51:AC69" si="34">IF(T29&gt;0,U29/T29,0)</f>
        <v>0</v>
      </c>
      <c r="AD51" s="347">
        <f t="shared" ref="AD51:AD69" si="35">IF(M29&gt;0,Q29/M29,0)</f>
        <v>0</v>
      </c>
      <c r="AE51" s="347">
        <f t="shared" ref="AE51:AE69" si="36">IF(H29&gt;0,J29/H29,0)</f>
        <v>0</v>
      </c>
      <c r="AF51" s="347">
        <f t="shared" ref="AF51:AF69" si="37">IF(I29&gt;0,J29/I29,0)</f>
        <v>0</v>
      </c>
      <c r="AG51" s="485" t="s">
        <v>337</v>
      </c>
      <c r="AH51" s="485" t="e">
        <f>IF(E2&lt;E3,1,0)</f>
        <v>#VALUE!</v>
      </c>
      <c r="AI51" s="16" t="str">
        <f t="shared" ref="AI51:AI68" si="38">B51</f>
        <v>Player 1</v>
      </c>
    </row>
    <row r="52" spans="1:35" x14ac:dyDescent="0.15">
      <c r="A52" s="236">
        <f t="shared" si="33"/>
        <v>3</v>
      </c>
      <c r="B52" s="236" t="str">
        <f t="shared" si="33"/>
        <v>Player 2</v>
      </c>
      <c r="C52" s="775"/>
      <c r="D52" s="776"/>
      <c r="E52" s="776"/>
      <c r="F52" s="61"/>
      <c r="G52" s="61"/>
      <c r="H52" s="61"/>
      <c r="I52" s="61"/>
      <c r="J52" s="61"/>
      <c r="K52" s="61"/>
      <c r="L52" s="61"/>
      <c r="M52" s="61"/>
      <c r="N52" s="61"/>
      <c r="O52" s="61"/>
      <c r="P52" s="61"/>
      <c r="Q52" s="61"/>
      <c r="R52" s="61"/>
      <c r="S52" s="61"/>
      <c r="T52" s="61"/>
      <c r="U52" s="354">
        <f t="shared" ref="U52:U68" si="39">IF(X52&gt;0,S30/X52,0)</f>
        <v>0</v>
      </c>
      <c r="V52" s="355">
        <f t="shared" ref="V52:V68" si="40">IF(F52="out",0, IF(F52="x",0,IF(F52&lt;&gt;0,1, 0)))</f>
        <v>0</v>
      </c>
      <c r="W52" s="356">
        <f t="shared" ref="W52:W68" si="41">AM133</f>
        <v>0</v>
      </c>
      <c r="X52" s="356">
        <f t="shared" ref="X52:X68" si="42">AM153</f>
        <v>0</v>
      </c>
      <c r="Y52" s="356">
        <f t="shared" ref="Y52:Y68" si="43">AM93</f>
        <v>0</v>
      </c>
      <c r="Z52" s="356">
        <f t="shared" ref="Z52:Z68" si="44">AM73</f>
        <v>0</v>
      </c>
      <c r="AA52" s="356">
        <f t="shared" ref="AA52:AA68" si="45">AM113</f>
        <v>7</v>
      </c>
      <c r="AB52" s="356">
        <f t="shared" ref="AB52:AB68" si="46">SUM(W52:Z52)</f>
        <v>0</v>
      </c>
      <c r="AC52" s="345">
        <f t="shared" si="34"/>
        <v>0</v>
      </c>
      <c r="AD52" s="349">
        <f t="shared" si="35"/>
        <v>0</v>
      </c>
      <c r="AE52" s="349">
        <f t="shared" si="36"/>
        <v>0</v>
      </c>
      <c r="AF52" s="349">
        <f t="shared" si="37"/>
        <v>0</v>
      </c>
      <c r="AG52" s="485" t="s">
        <v>338</v>
      </c>
      <c r="AH52" s="485" t="e">
        <f>IF(E2&gt;E3,1,0)</f>
        <v>#VALUE!</v>
      </c>
      <c r="AI52" s="16" t="str">
        <f t="shared" si="38"/>
        <v>Player 2</v>
      </c>
    </row>
    <row r="53" spans="1:35" x14ac:dyDescent="0.15">
      <c r="A53" s="236">
        <f t="shared" si="33"/>
        <v>5</v>
      </c>
      <c r="B53" s="236" t="str">
        <f t="shared" si="33"/>
        <v>Player 3</v>
      </c>
      <c r="C53" s="775"/>
      <c r="D53" s="776"/>
      <c r="E53" s="776"/>
      <c r="F53" s="61"/>
      <c r="G53" s="61"/>
      <c r="H53" s="61"/>
      <c r="I53" s="61"/>
      <c r="J53" s="61"/>
      <c r="K53" s="61"/>
      <c r="L53" s="61"/>
      <c r="M53" s="61"/>
      <c r="N53" s="61"/>
      <c r="O53" s="61"/>
      <c r="P53" s="61"/>
      <c r="Q53" s="61"/>
      <c r="R53" s="61"/>
      <c r="S53" s="61"/>
      <c r="T53" s="61"/>
      <c r="U53" s="354">
        <f t="shared" si="39"/>
        <v>0</v>
      </c>
      <c r="V53" s="355">
        <f t="shared" si="40"/>
        <v>0</v>
      </c>
      <c r="W53" s="356">
        <f t="shared" si="41"/>
        <v>0</v>
      </c>
      <c r="X53" s="356">
        <f t="shared" si="42"/>
        <v>0</v>
      </c>
      <c r="Y53" s="356">
        <f t="shared" si="43"/>
        <v>0</v>
      </c>
      <c r="Z53" s="356">
        <f t="shared" si="44"/>
        <v>0</v>
      </c>
      <c r="AA53" s="356">
        <f t="shared" si="45"/>
        <v>7</v>
      </c>
      <c r="AB53" s="356">
        <f t="shared" si="46"/>
        <v>0</v>
      </c>
      <c r="AC53" s="345">
        <f t="shared" si="34"/>
        <v>0</v>
      </c>
      <c r="AD53" s="349">
        <f t="shared" si="35"/>
        <v>0</v>
      </c>
      <c r="AE53" s="349">
        <f t="shared" si="36"/>
        <v>0</v>
      </c>
      <c r="AF53" s="349">
        <f t="shared" si="37"/>
        <v>0</v>
      </c>
      <c r="AG53" s="485" t="s">
        <v>339</v>
      </c>
      <c r="AH53" s="485" t="e">
        <f>IF(E2=E3,1,0)</f>
        <v>#VALUE!</v>
      </c>
      <c r="AI53" s="16" t="str">
        <f t="shared" si="38"/>
        <v>Player 3</v>
      </c>
    </row>
    <row r="54" spans="1:35" x14ac:dyDescent="0.15">
      <c r="A54" s="236">
        <f t="shared" si="33"/>
        <v>9</v>
      </c>
      <c r="B54" s="236" t="str">
        <f t="shared" si="33"/>
        <v>Player 4</v>
      </c>
      <c r="C54" s="775"/>
      <c r="D54" s="776"/>
      <c r="E54" s="776"/>
      <c r="F54" s="61"/>
      <c r="G54" s="61"/>
      <c r="H54" s="61"/>
      <c r="I54" s="61"/>
      <c r="J54" s="61"/>
      <c r="K54" s="61"/>
      <c r="L54" s="61"/>
      <c r="M54" s="61"/>
      <c r="N54" s="61"/>
      <c r="O54" s="61"/>
      <c r="P54" s="61"/>
      <c r="Q54" s="61"/>
      <c r="R54" s="61"/>
      <c r="S54" s="61"/>
      <c r="T54" s="61"/>
      <c r="U54" s="354">
        <f t="shared" si="39"/>
        <v>0</v>
      </c>
      <c r="V54" s="355">
        <f t="shared" si="40"/>
        <v>0</v>
      </c>
      <c r="W54" s="356">
        <f t="shared" si="41"/>
        <v>0</v>
      </c>
      <c r="X54" s="356">
        <f t="shared" si="42"/>
        <v>0</v>
      </c>
      <c r="Y54" s="356">
        <f t="shared" si="43"/>
        <v>0</v>
      </c>
      <c r="Z54" s="356">
        <f t="shared" si="44"/>
        <v>0</v>
      </c>
      <c r="AA54" s="356">
        <f t="shared" si="45"/>
        <v>7</v>
      </c>
      <c r="AB54" s="356">
        <f t="shared" si="46"/>
        <v>0</v>
      </c>
      <c r="AC54" s="345">
        <f t="shared" si="34"/>
        <v>0</v>
      </c>
      <c r="AD54" s="349">
        <f t="shared" si="35"/>
        <v>0</v>
      </c>
      <c r="AE54" s="349">
        <f t="shared" si="36"/>
        <v>0</v>
      </c>
      <c r="AF54" s="349">
        <f t="shared" si="37"/>
        <v>0</v>
      </c>
      <c r="AG54" s="485" t="s">
        <v>340</v>
      </c>
      <c r="AH54" s="485">
        <f>IF(D2&gt;D3,1,0)</f>
        <v>0</v>
      </c>
      <c r="AI54" s="16" t="str">
        <f t="shared" si="38"/>
        <v>Player 4</v>
      </c>
    </row>
    <row r="55" spans="1:35" x14ac:dyDescent="0.15">
      <c r="A55" s="236">
        <f t="shared" si="33"/>
        <v>1</v>
      </c>
      <c r="B55" s="236" t="str">
        <f t="shared" si="33"/>
        <v>Player 5</v>
      </c>
      <c r="C55" s="775"/>
      <c r="D55" s="776"/>
      <c r="E55" s="776"/>
      <c r="F55" s="61"/>
      <c r="G55" s="61"/>
      <c r="H55" s="61"/>
      <c r="I55" s="61"/>
      <c r="J55" s="61"/>
      <c r="K55" s="61"/>
      <c r="L55" s="61"/>
      <c r="M55" s="61"/>
      <c r="N55" s="61"/>
      <c r="O55" s="61"/>
      <c r="P55" s="61"/>
      <c r="Q55" s="61"/>
      <c r="R55" s="61"/>
      <c r="S55" s="61"/>
      <c r="T55" s="61"/>
      <c r="U55" s="354">
        <f t="shared" si="39"/>
        <v>0</v>
      </c>
      <c r="V55" s="355">
        <f t="shared" si="40"/>
        <v>0</v>
      </c>
      <c r="W55" s="356">
        <f t="shared" si="41"/>
        <v>0</v>
      </c>
      <c r="X55" s="356">
        <f t="shared" si="42"/>
        <v>0</v>
      </c>
      <c r="Y55" s="356">
        <f t="shared" si="43"/>
        <v>0</v>
      </c>
      <c r="Z55" s="356">
        <f t="shared" si="44"/>
        <v>0</v>
      </c>
      <c r="AA55" s="356">
        <f t="shared" si="45"/>
        <v>7</v>
      </c>
      <c r="AB55" s="356">
        <f t="shared" si="46"/>
        <v>0</v>
      </c>
      <c r="AC55" s="345">
        <f t="shared" si="34"/>
        <v>0</v>
      </c>
      <c r="AD55" s="349">
        <f t="shared" si="35"/>
        <v>0</v>
      </c>
      <c r="AE55" s="349">
        <f t="shared" si="36"/>
        <v>0</v>
      </c>
      <c r="AF55" s="349">
        <f t="shared" si="37"/>
        <v>0</v>
      </c>
      <c r="AG55" s="485" t="s">
        <v>341</v>
      </c>
      <c r="AH55" s="485">
        <f>IF(D2&lt;D3,1,0)</f>
        <v>0</v>
      </c>
      <c r="AI55" s="16" t="str">
        <f t="shared" si="38"/>
        <v>Player 5</v>
      </c>
    </row>
    <row r="56" spans="1:35" x14ac:dyDescent="0.15">
      <c r="A56" s="236">
        <f t="shared" si="33"/>
        <v>14</v>
      </c>
      <c r="B56" s="236" t="str">
        <f t="shared" si="33"/>
        <v>Player 6</v>
      </c>
      <c r="C56" s="775"/>
      <c r="D56" s="776"/>
      <c r="E56" s="776"/>
      <c r="F56" s="61"/>
      <c r="G56" s="61"/>
      <c r="H56" s="61"/>
      <c r="I56" s="61"/>
      <c r="J56" s="61"/>
      <c r="K56" s="61"/>
      <c r="L56" s="61"/>
      <c r="M56" s="61"/>
      <c r="N56" s="61"/>
      <c r="O56" s="61"/>
      <c r="P56" s="61"/>
      <c r="Q56" s="61"/>
      <c r="R56" s="61"/>
      <c r="S56" s="61"/>
      <c r="T56" s="61"/>
      <c r="U56" s="354">
        <f t="shared" si="39"/>
        <v>0</v>
      </c>
      <c r="V56" s="355">
        <f t="shared" si="40"/>
        <v>0</v>
      </c>
      <c r="W56" s="356">
        <f t="shared" si="41"/>
        <v>0</v>
      </c>
      <c r="X56" s="356">
        <f t="shared" si="42"/>
        <v>0</v>
      </c>
      <c r="Y56" s="356">
        <f t="shared" si="43"/>
        <v>0</v>
      </c>
      <c r="Z56" s="356">
        <f t="shared" si="44"/>
        <v>0</v>
      </c>
      <c r="AA56" s="356">
        <f t="shared" si="45"/>
        <v>7</v>
      </c>
      <c r="AB56" s="356">
        <f t="shared" si="46"/>
        <v>0</v>
      </c>
      <c r="AC56" s="345">
        <f t="shared" si="34"/>
        <v>0</v>
      </c>
      <c r="AD56" s="349">
        <f t="shared" si="35"/>
        <v>0</v>
      </c>
      <c r="AE56" s="349">
        <f t="shared" si="36"/>
        <v>0</v>
      </c>
      <c r="AF56" s="349">
        <f t="shared" si="37"/>
        <v>0</v>
      </c>
      <c r="AG56" s="485" t="s">
        <v>342</v>
      </c>
      <c r="AH56" s="485">
        <f>IF(D2=D3,1,0)</f>
        <v>1</v>
      </c>
      <c r="AI56" s="16" t="str">
        <f t="shared" si="38"/>
        <v>Player 6</v>
      </c>
    </row>
    <row r="57" spans="1:35" x14ac:dyDescent="0.15">
      <c r="A57" s="236">
        <f t="shared" si="33"/>
        <v>15</v>
      </c>
      <c r="B57" s="236" t="str">
        <f t="shared" si="33"/>
        <v>Player 7</v>
      </c>
      <c r="C57" s="775"/>
      <c r="D57" s="776"/>
      <c r="E57" s="776"/>
      <c r="F57" s="61"/>
      <c r="G57" s="61"/>
      <c r="H57" s="61"/>
      <c r="I57" s="61"/>
      <c r="J57" s="61"/>
      <c r="K57" s="61"/>
      <c r="L57" s="61"/>
      <c r="M57" s="61"/>
      <c r="N57" s="61"/>
      <c r="O57" s="61"/>
      <c r="P57" s="61"/>
      <c r="Q57" s="61"/>
      <c r="R57" s="61"/>
      <c r="S57" s="61"/>
      <c r="T57" s="61"/>
      <c r="U57" s="354">
        <f t="shared" si="39"/>
        <v>0</v>
      </c>
      <c r="V57" s="355">
        <f t="shared" si="40"/>
        <v>0</v>
      </c>
      <c r="W57" s="356">
        <f t="shared" si="41"/>
        <v>0</v>
      </c>
      <c r="X57" s="356">
        <f t="shared" si="42"/>
        <v>0</v>
      </c>
      <c r="Y57" s="356">
        <f t="shared" si="43"/>
        <v>0</v>
      </c>
      <c r="Z57" s="356">
        <f t="shared" si="44"/>
        <v>0</v>
      </c>
      <c r="AA57" s="356">
        <f t="shared" si="45"/>
        <v>7</v>
      </c>
      <c r="AB57" s="356">
        <f t="shared" si="46"/>
        <v>0</v>
      </c>
      <c r="AC57" s="345">
        <f t="shared" si="34"/>
        <v>0</v>
      </c>
      <c r="AD57" s="349">
        <f t="shared" si="35"/>
        <v>0</v>
      </c>
      <c r="AE57" s="349">
        <f t="shared" si="36"/>
        <v>0</v>
      </c>
      <c r="AF57" s="349">
        <f t="shared" si="37"/>
        <v>0</v>
      </c>
      <c r="AG57" s="485" t="s">
        <v>343</v>
      </c>
      <c r="AH57" s="485">
        <f>IF(I47-J47-(2*K47)-L47&gt;R26-F26-P26-(2*Q26),1,0)</f>
        <v>0</v>
      </c>
      <c r="AI57" s="16" t="str">
        <f t="shared" si="38"/>
        <v>Player 7</v>
      </c>
    </row>
    <row r="58" spans="1:35" x14ac:dyDescent="0.15">
      <c r="A58" s="236">
        <f t="shared" si="33"/>
        <v>22</v>
      </c>
      <c r="B58" s="236" t="str">
        <f t="shared" si="33"/>
        <v>Player 8</v>
      </c>
      <c r="C58" s="775"/>
      <c r="D58" s="776"/>
      <c r="E58" s="776"/>
      <c r="F58" s="61"/>
      <c r="G58" s="61"/>
      <c r="H58" s="61"/>
      <c r="I58" s="61"/>
      <c r="J58" s="61"/>
      <c r="K58" s="61"/>
      <c r="L58" s="61"/>
      <c r="M58" s="61"/>
      <c r="N58" s="61"/>
      <c r="O58" s="61"/>
      <c r="P58" s="61"/>
      <c r="Q58" s="61"/>
      <c r="R58" s="61"/>
      <c r="S58" s="61"/>
      <c r="T58" s="61"/>
      <c r="U58" s="354">
        <f t="shared" si="39"/>
        <v>0</v>
      </c>
      <c r="V58" s="355">
        <f t="shared" si="40"/>
        <v>0</v>
      </c>
      <c r="W58" s="356">
        <f t="shared" si="41"/>
        <v>0</v>
      </c>
      <c r="X58" s="356">
        <f t="shared" si="42"/>
        <v>0</v>
      </c>
      <c r="Y58" s="356">
        <f t="shared" si="43"/>
        <v>0</v>
      </c>
      <c r="Z58" s="356">
        <f t="shared" si="44"/>
        <v>0</v>
      </c>
      <c r="AA58" s="356">
        <f t="shared" si="45"/>
        <v>7</v>
      </c>
      <c r="AB58" s="356">
        <f t="shared" si="46"/>
        <v>0</v>
      </c>
      <c r="AC58" s="345">
        <f t="shared" si="34"/>
        <v>0</v>
      </c>
      <c r="AD58" s="349">
        <f t="shared" si="35"/>
        <v>0</v>
      </c>
      <c r="AE58" s="349">
        <f t="shared" si="36"/>
        <v>0</v>
      </c>
      <c r="AF58" s="349">
        <f t="shared" si="37"/>
        <v>0</v>
      </c>
      <c r="AG58" s="485" t="s">
        <v>344</v>
      </c>
      <c r="AH58" s="485">
        <f>IF(I47-J47-(2*K47)-L47&lt;R26-F26-P26-(2*Q26),1,0)</f>
        <v>0</v>
      </c>
      <c r="AI58" s="16" t="str">
        <f t="shared" si="38"/>
        <v>Player 8</v>
      </c>
    </row>
    <row r="59" spans="1:35" x14ac:dyDescent="0.15">
      <c r="A59" s="236">
        <f t="shared" si="33"/>
        <v>23</v>
      </c>
      <c r="B59" s="236" t="str">
        <f t="shared" si="33"/>
        <v>Player 9</v>
      </c>
      <c r="C59" s="775"/>
      <c r="D59" s="776"/>
      <c r="E59" s="776"/>
      <c r="F59" s="61"/>
      <c r="G59" s="61"/>
      <c r="H59" s="61"/>
      <c r="I59" s="61"/>
      <c r="J59" s="61"/>
      <c r="K59" s="61"/>
      <c r="L59" s="61"/>
      <c r="M59" s="61"/>
      <c r="N59" s="61"/>
      <c r="O59" s="61"/>
      <c r="P59" s="61"/>
      <c r="Q59" s="61"/>
      <c r="R59" s="61"/>
      <c r="S59" s="61"/>
      <c r="T59" s="61"/>
      <c r="U59" s="354">
        <f t="shared" si="39"/>
        <v>0</v>
      </c>
      <c r="V59" s="355">
        <f t="shared" si="40"/>
        <v>0</v>
      </c>
      <c r="W59" s="356">
        <f t="shared" si="41"/>
        <v>0</v>
      </c>
      <c r="X59" s="356">
        <f t="shared" si="42"/>
        <v>0</v>
      </c>
      <c r="Y59" s="356">
        <f t="shared" si="43"/>
        <v>0</v>
      </c>
      <c r="Z59" s="356">
        <f t="shared" si="44"/>
        <v>0</v>
      </c>
      <c r="AA59" s="356">
        <f t="shared" si="45"/>
        <v>7</v>
      </c>
      <c r="AB59" s="356">
        <f t="shared" si="46"/>
        <v>0</v>
      </c>
      <c r="AC59" s="345">
        <f t="shared" si="34"/>
        <v>0</v>
      </c>
      <c r="AD59" s="349">
        <f t="shared" si="35"/>
        <v>0</v>
      </c>
      <c r="AE59" s="349">
        <f t="shared" si="36"/>
        <v>0</v>
      </c>
      <c r="AF59" s="349">
        <f t="shared" si="37"/>
        <v>0</v>
      </c>
      <c r="AG59" s="485" t="s">
        <v>345</v>
      </c>
      <c r="AH59" s="485">
        <f>IF(I47-J47-(2*K47)-L47=R26-F26-P26-(2*Q26),1,0)</f>
        <v>1</v>
      </c>
      <c r="AI59" s="16" t="str">
        <f t="shared" si="38"/>
        <v>Player 9</v>
      </c>
    </row>
    <row r="60" spans="1:35" x14ac:dyDescent="0.15">
      <c r="A60" s="236">
        <f t="shared" si="33"/>
        <v>24</v>
      </c>
      <c r="B60" s="236" t="str">
        <f t="shared" si="33"/>
        <v>Player 10</v>
      </c>
      <c r="C60" s="775"/>
      <c r="D60" s="776"/>
      <c r="E60" s="776"/>
      <c r="F60" s="61"/>
      <c r="G60" s="61"/>
      <c r="H60" s="61"/>
      <c r="I60" s="61"/>
      <c r="J60" s="61"/>
      <c r="K60" s="61"/>
      <c r="L60" s="61"/>
      <c r="M60" s="61"/>
      <c r="N60" s="61"/>
      <c r="O60" s="61"/>
      <c r="P60" s="61"/>
      <c r="Q60" s="61"/>
      <c r="R60" s="61"/>
      <c r="S60" s="61"/>
      <c r="T60" s="61"/>
      <c r="U60" s="354">
        <f t="shared" si="39"/>
        <v>0</v>
      </c>
      <c r="V60" s="355">
        <f t="shared" si="40"/>
        <v>0</v>
      </c>
      <c r="W60" s="356">
        <f t="shared" si="41"/>
        <v>0</v>
      </c>
      <c r="X60" s="356">
        <f t="shared" si="42"/>
        <v>0</v>
      </c>
      <c r="Y60" s="356">
        <f t="shared" si="43"/>
        <v>0</v>
      </c>
      <c r="Z60" s="356">
        <f t="shared" si="44"/>
        <v>0</v>
      </c>
      <c r="AA60" s="356">
        <f t="shared" si="45"/>
        <v>7</v>
      </c>
      <c r="AB60" s="356">
        <f t="shared" si="46"/>
        <v>0</v>
      </c>
      <c r="AC60" s="345">
        <f t="shared" si="34"/>
        <v>0</v>
      </c>
      <c r="AD60" s="349">
        <f t="shared" si="35"/>
        <v>0</v>
      </c>
      <c r="AE60" s="349">
        <f t="shared" si="36"/>
        <v>0</v>
      </c>
      <c r="AF60" s="349">
        <f t="shared" si="37"/>
        <v>0</v>
      </c>
      <c r="AG60" s="16"/>
      <c r="AH60" s="16"/>
      <c r="AI60" s="16" t="str">
        <f t="shared" si="38"/>
        <v>Player 10</v>
      </c>
    </row>
    <row r="61" spans="1:35" x14ac:dyDescent="0.15">
      <c r="A61" s="236">
        <f t="shared" si="33"/>
        <v>25</v>
      </c>
      <c r="B61" s="236" t="str">
        <f t="shared" si="33"/>
        <v>Player 11</v>
      </c>
      <c r="C61" s="775"/>
      <c r="D61" s="776"/>
      <c r="E61" s="776"/>
      <c r="F61" s="61"/>
      <c r="G61" s="61"/>
      <c r="H61" s="61"/>
      <c r="I61" s="61"/>
      <c r="J61" s="61"/>
      <c r="K61" s="61"/>
      <c r="L61" s="61"/>
      <c r="M61" s="61"/>
      <c r="N61" s="61"/>
      <c r="O61" s="61"/>
      <c r="P61" s="61"/>
      <c r="Q61" s="61"/>
      <c r="R61" s="61"/>
      <c r="S61" s="61"/>
      <c r="T61" s="61"/>
      <c r="U61" s="354">
        <f t="shared" si="39"/>
        <v>0</v>
      </c>
      <c r="V61" s="355">
        <f t="shared" si="40"/>
        <v>0</v>
      </c>
      <c r="W61" s="356">
        <f t="shared" si="41"/>
        <v>0</v>
      </c>
      <c r="X61" s="356">
        <f t="shared" si="42"/>
        <v>0</v>
      </c>
      <c r="Y61" s="356">
        <f t="shared" si="43"/>
        <v>0</v>
      </c>
      <c r="Z61" s="356">
        <f t="shared" si="44"/>
        <v>0</v>
      </c>
      <c r="AA61" s="356">
        <f t="shared" si="45"/>
        <v>7</v>
      </c>
      <c r="AB61" s="356">
        <f t="shared" si="46"/>
        <v>0</v>
      </c>
      <c r="AC61" s="345">
        <f t="shared" si="34"/>
        <v>0</v>
      </c>
      <c r="AD61" s="349">
        <f t="shared" si="35"/>
        <v>0</v>
      </c>
      <c r="AE61" s="349">
        <f t="shared" si="36"/>
        <v>0</v>
      </c>
      <c r="AF61" s="349">
        <f t="shared" si="37"/>
        <v>0</v>
      </c>
      <c r="AG61" s="16"/>
      <c r="AH61" s="16"/>
      <c r="AI61" s="16" t="str">
        <f t="shared" si="38"/>
        <v>Player 11</v>
      </c>
    </row>
    <row r="62" spans="1:35" x14ac:dyDescent="0.15">
      <c r="A62" s="236">
        <f t="shared" si="33"/>
        <v>29</v>
      </c>
      <c r="B62" s="236" t="str">
        <f t="shared" si="33"/>
        <v>Player 12</v>
      </c>
      <c r="C62" s="775"/>
      <c r="D62" s="776"/>
      <c r="E62" s="776"/>
      <c r="F62" s="61"/>
      <c r="G62" s="61"/>
      <c r="H62" s="61"/>
      <c r="I62" s="61"/>
      <c r="J62" s="61"/>
      <c r="K62" s="61"/>
      <c r="L62" s="61"/>
      <c r="M62" s="61"/>
      <c r="N62" s="61"/>
      <c r="O62" s="61"/>
      <c r="P62" s="61"/>
      <c r="Q62" s="61"/>
      <c r="R62" s="61"/>
      <c r="S62" s="61"/>
      <c r="T62" s="61"/>
      <c r="U62" s="354">
        <f t="shared" si="39"/>
        <v>0</v>
      </c>
      <c r="V62" s="355">
        <f t="shared" si="40"/>
        <v>0</v>
      </c>
      <c r="W62" s="356">
        <f t="shared" si="41"/>
        <v>0</v>
      </c>
      <c r="X62" s="356">
        <f t="shared" si="42"/>
        <v>0</v>
      </c>
      <c r="Y62" s="356">
        <f t="shared" si="43"/>
        <v>0</v>
      </c>
      <c r="Z62" s="356">
        <f t="shared" si="44"/>
        <v>0</v>
      </c>
      <c r="AA62" s="356">
        <f t="shared" si="45"/>
        <v>7</v>
      </c>
      <c r="AB62" s="356">
        <f t="shared" si="46"/>
        <v>0</v>
      </c>
      <c r="AC62" s="345">
        <f t="shared" si="34"/>
        <v>0</v>
      </c>
      <c r="AD62" s="349">
        <f t="shared" si="35"/>
        <v>0</v>
      </c>
      <c r="AE62" s="349">
        <f t="shared" si="36"/>
        <v>0</v>
      </c>
      <c r="AF62" s="349">
        <f t="shared" si="37"/>
        <v>0</v>
      </c>
      <c r="AG62" s="485" t="s">
        <v>342</v>
      </c>
      <c r="AH62" s="485">
        <f>IF(D8=D9,1,0)</f>
        <v>1</v>
      </c>
      <c r="AI62" s="16" t="str">
        <f t="shared" ref="AI62:AI67" si="47">B62</f>
        <v>Player 12</v>
      </c>
    </row>
    <row r="63" spans="1:35" x14ac:dyDescent="0.15">
      <c r="A63" s="236">
        <f t="shared" si="33"/>
        <v>30</v>
      </c>
      <c r="B63" s="236" t="str">
        <f t="shared" si="33"/>
        <v>Player 13</v>
      </c>
      <c r="C63" s="775"/>
      <c r="D63" s="776"/>
      <c r="E63" s="776"/>
      <c r="F63" s="61"/>
      <c r="G63" s="61"/>
      <c r="H63" s="61"/>
      <c r="I63" s="61"/>
      <c r="J63" s="61"/>
      <c r="K63" s="61"/>
      <c r="L63" s="61"/>
      <c r="M63" s="61"/>
      <c r="N63" s="61"/>
      <c r="O63" s="61"/>
      <c r="P63" s="61"/>
      <c r="Q63" s="61"/>
      <c r="R63" s="61"/>
      <c r="S63" s="61"/>
      <c r="T63" s="61"/>
      <c r="U63" s="354">
        <f t="shared" si="39"/>
        <v>0</v>
      </c>
      <c r="V63" s="355">
        <f t="shared" si="40"/>
        <v>0</v>
      </c>
      <c r="W63" s="356">
        <f t="shared" si="41"/>
        <v>0</v>
      </c>
      <c r="X63" s="356">
        <f t="shared" si="42"/>
        <v>0</v>
      </c>
      <c r="Y63" s="356">
        <f t="shared" si="43"/>
        <v>0</v>
      </c>
      <c r="Z63" s="356">
        <f t="shared" si="44"/>
        <v>0</v>
      </c>
      <c r="AA63" s="356">
        <f t="shared" si="45"/>
        <v>7</v>
      </c>
      <c r="AB63" s="356">
        <f t="shared" si="46"/>
        <v>0</v>
      </c>
      <c r="AC63" s="345">
        <f t="shared" si="34"/>
        <v>0</v>
      </c>
      <c r="AD63" s="349">
        <f t="shared" si="35"/>
        <v>0</v>
      </c>
      <c r="AE63" s="349">
        <f t="shared" si="36"/>
        <v>0</v>
      </c>
      <c r="AF63" s="349">
        <f t="shared" si="37"/>
        <v>0</v>
      </c>
      <c r="AG63" s="485" t="s">
        <v>343</v>
      </c>
      <c r="AH63" s="485">
        <f>IF(I53-J53-(2*K53)-L53&gt;R32-F32-P32-(2*Q32),1,0)</f>
        <v>0</v>
      </c>
      <c r="AI63" s="16" t="str">
        <f t="shared" si="47"/>
        <v>Player 13</v>
      </c>
    </row>
    <row r="64" spans="1:35" x14ac:dyDescent="0.15">
      <c r="A64" s="236">
        <f t="shared" si="33"/>
        <v>32</v>
      </c>
      <c r="B64" s="236" t="str">
        <f t="shared" si="33"/>
        <v>Player 14</v>
      </c>
      <c r="C64" s="775"/>
      <c r="D64" s="776"/>
      <c r="E64" s="776"/>
      <c r="F64" s="61"/>
      <c r="G64" s="61"/>
      <c r="H64" s="61"/>
      <c r="I64" s="61"/>
      <c r="J64" s="61"/>
      <c r="K64" s="61"/>
      <c r="L64" s="61"/>
      <c r="M64" s="61"/>
      <c r="N64" s="61"/>
      <c r="O64" s="61"/>
      <c r="P64" s="61"/>
      <c r="Q64" s="61"/>
      <c r="R64" s="61"/>
      <c r="S64" s="61"/>
      <c r="T64" s="61"/>
      <c r="U64" s="354">
        <f t="shared" si="39"/>
        <v>0</v>
      </c>
      <c r="V64" s="355">
        <f t="shared" si="40"/>
        <v>0</v>
      </c>
      <c r="W64" s="356">
        <f t="shared" si="41"/>
        <v>0</v>
      </c>
      <c r="X64" s="356">
        <f t="shared" si="42"/>
        <v>0</v>
      </c>
      <c r="Y64" s="356">
        <f t="shared" si="43"/>
        <v>0</v>
      </c>
      <c r="Z64" s="356">
        <f t="shared" si="44"/>
        <v>0</v>
      </c>
      <c r="AA64" s="356">
        <f t="shared" si="45"/>
        <v>7</v>
      </c>
      <c r="AB64" s="356">
        <f t="shared" si="46"/>
        <v>0</v>
      </c>
      <c r="AC64" s="345">
        <f t="shared" si="34"/>
        <v>0</v>
      </c>
      <c r="AD64" s="349">
        <f t="shared" si="35"/>
        <v>0</v>
      </c>
      <c r="AE64" s="349">
        <f t="shared" si="36"/>
        <v>0</v>
      </c>
      <c r="AF64" s="349">
        <f t="shared" si="37"/>
        <v>0</v>
      </c>
      <c r="AG64" s="485" t="s">
        <v>344</v>
      </c>
      <c r="AH64" s="485">
        <f>IF(I53-J53-(2*K53)-L53&lt;R32-F32-P32-(2*Q32),1,0)</f>
        <v>0</v>
      </c>
      <c r="AI64" s="16" t="str">
        <f t="shared" si="47"/>
        <v>Player 14</v>
      </c>
    </row>
    <row r="65" spans="1:44" x14ac:dyDescent="0.15">
      <c r="A65" s="236">
        <f t="shared" si="33"/>
        <v>0</v>
      </c>
      <c r="B65" s="236">
        <f t="shared" si="33"/>
        <v>0</v>
      </c>
      <c r="C65" s="775"/>
      <c r="D65" s="776"/>
      <c r="E65" s="776"/>
      <c r="F65" s="61"/>
      <c r="G65" s="61"/>
      <c r="H65" s="61"/>
      <c r="I65" s="61"/>
      <c r="J65" s="61"/>
      <c r="K65" s="61"/>
      <c r="L65" s="61"/>
      <c r="M65" s="61"/>
      <c r="N65" s="61"/>
      <c r="O65" s="61"/>
      <c r="P65" s="61"/>
      <c r="Q65" s="61"/>
      <c r="R65" s="61"/>
      <c r="S65" s="61"/>
      <c r="T65" s="61"/>
      <c r="U65" s="354">
        <f t="shared" si="39"/>
        <v>0</v>
      </c>
      <c r="V65" s="355">
        <f t="shared" si="40"/>
        <v>0</v>
      </c>
      <c r="W65" s="356">
        <f t="shared" si="41"/>
        <v>0</v>
      </c>
      <c r="X65" s="356">
        <f t="shared" si="42"/>
        <v>0</v>
      </c>
      <c r="Y65" s="356">
        <f t="shared" si="43"/>
        <v>0</v>
      </c>
      <c r="Z65" s="356">
        <f t="shared" si="44"/>
        <v>0</v>
      </c>
      <c r="AA65" s="356">
        <f t="shared" si="45"/>
        <v>7</v>
      </c>
      <c r="AB65" s="356">
        <f t="shared" si="46"/>
        <v>0</v>
      </c>
      <c r="AC65" s="345">
        <f t="shared" si="34"/>
        <v>0</v>
      </c>
      <c r="AD65" s="349">
        <f t="shared" si="35"/>
        <v>0</v>
      </c>
      <c r="AE65" s="349">
        <f t="shared" si="36"/>
        <v>0</v>
      </c>
      <c r="AF65" s="349">
        <f t="shared" si="37"/>
        <v>0</v>
      </c>
      <c r="AG65" s="485" t="s">
        <v>345</v>
      </c>
      <c r="AH65" s="485">
        <f>IF(I53-J53-(2*K53)-L53=R32-F32-P32-(2*Q32),1,0)</f>
        <v>1</v>
      </c>
      <c r="AI65" s="16">
        <f t="shared" si="47"/>
        <v>0</v>
      </c>
    </row>
    <row r="66" spans="1:44" x14ac:dyDescent="0.15">
      <c r="A66" s="236">
        <f t="shared" si="33"/>
        <v>0</v>
      </c>
      <c r="B66" s="236">
        <f t="shared" si="33"/>
        <v>0</v>
      </c>
      <c r="C66" s="775"/>
      <c r="D66" s="776"/>
      <c r="E66" s="776"/>
      <c r="F66" s="61"/>
      <c r="G66" s="61"/>
      <c r="H66" s="61"/>
      <c r="I66" s="61"/>
      <c r="J66" s="61"/>
      <c r="K66" s="61"/>
      <c r="L66" s="61"/>
      <c r="M66" s="61"/>
      <c r="N66" s="61"/>
      <c r="O66" s="61"/>
      <c r="P66" s="61"/>
      <c r="Q66" s="61"/>
      <c r="R66" s="61"/>
      <c r="S66" s="61"/>
      <c r="T66" s="61"/>
      <c r="U66" s="354">
        <f t="shared" si="39"/>
        <v>0</v>
      </c>
      <c r="V66" s="355">
        <f t="shared" si="40"/>
        <v>0</v>
      </c>
      <c r="W66" s="356">
        <f t="shared" si="41"/>
        <v>0</v>
      </c>
      <c r="X66" s="356">
        <f t="shared" si="42"/>
        <v>0</v>
      </c>
      <c r="Y66" s="356">
        <f t="shared" si="43"/>
        <v>0</v>
      </c>
      <c r="Z66" s="356">
        <f t="shared" si="44"/>
        <v>0</v>
      </c>
      <c r="AA66" s="356">
        <f t="shared" si="45"/>
        <v>7</v>
      </c>
      <c r="AB66" s="356">
        <f t="shared" si="46"/>
        <v>0</v>
      </c>
      <c r="AC66" s="345">
        <f t="shared" si="34"/>
        <v>0</v>
      </c>
      <c r="AD66" s="349">
        <f t="shared" si="35"/>
        <v>0</v>
      </c>
      <c r="AE66" s="349">
        <f t="shared" si="36"/>
        <v>0</v>
      </c>
      <c r="AF66" s="349">
        <f t="shared" si="37"/>
        <v>0</v>
      </c>
      <c r="AG66" s="16"/>
      <c r="AH66" s="16"/>
      <c r="AI66" s="16">
        <f t="shared" si="47"/>
        <v>0</v>
      </c>
    </row>
    <row r="67" spans="1:44" x14ac:dyDescent="0.15">
      <c r="A67" s="236">
        <f t="shared" si="33"/>
        <v>0</v>
      </c>
      <c r="B67" s="236">
        <f t="shared" si="33"/>
        <v>0</v>
      </c>
      <c r="C67" s="775"/>
      <c r="D67" s="776"/>
      <c r="E67" s="776"/>
      <c r="F67" s="61"/>
      <c r="G67" s="61"/>
      <c r="H67" s="61"/>
      <c r="I67" s="61"/>
      <c r="J67" s="61"/>
      <c r="K67" s="61"/>
      <c r="L67" s="61"/>
      <c r="M67" s="61"/>
      <c r="N67" s="61"/>
      <c r="O67" s="61"/>
      <c r="P67" s="61"/>
      <c r="Q67" s="61"/>
      <c r="R67" s="61"/>
      <c r="S67" s="61"/>
      <c r="T67" s="61"/>
      <c r="U67" s="354">
        <f t="shared" si="39"/>
        <v>0</v>
      </c>
      <c r="V67" s="355">
        <f t="shared" si="40"/>
        <v>0</v>
      </c>
      <c r="W67" s="356">
        <f t="shared" si="41"/>
        <v>0</v>
      </c>
      <c r="X67" s="356">
        <f t="shared" si="42"/>
        <v>0</v>
      </c>
      <c r="Y67" s="356">
        <f t="shared" si="43"/>
        <v>0</v>
      </c>
      <c r="Z67" s="356">
        <f t="shared" si="44"/>
        <v>0</v>
      </c>
      <c r="AA67" s="356">
        <f t="shared" si="45"/>
        <v>7</v>
      </c>
      <c r="AB67" s="356">
        <f t="shared" si="46"/>
        <v>0</v>
      </c>
      <c r="AC67" s="345">
        <f t="shared" si="34"/>
        <v>0</v>
      </c>
      <c r="AD67" s="349">
        <f t="shared" si="35"/>
        <v>0</v>
      </c>
      <c r="AE67" s="349">
        <f t="shared" si="36"/>
        <v>0</v>
      </c>
      <c r="AF67" s="349">
        <f t="shared" si="37"/>
        <v>0</v>
      </c>
      <c r="AG67" s="16"/>
      <c r="AH67" s="16"/>
      <c r="AI67" s="16">
        <f t="shared" si="47"/>
        <v>0</v>
      </c>
    </row>
    <row r="68" spans="1:44" x14ac:dyDescent="0.15">
      <c r="A68" s="236">
        <f t="shared" si="33"/>
        <v>0</v>
      </c>
      <c r="B68" s="236">
        <f t="shared" si="33"/>
        <v>0</v>
      </c>
      <c r="C68" s="775"/>
      <c r="D68" s="776"/>
      <c r="E68" s="776"/>
      <c r="F68" s="61"/>
      <c r="G68" s="61"/>
      <c r="H68" s="61"/>
      <c r="I68" s="61"/>
      <c r="J68" s="61"/>
      <c r="K68" s="61"/>
      <c r="L68" s="61"/>
      <c r="M68" s="61"/>
      <c r="N68" s="61"/>
      <c r="O68" s="61"/>
      <c r="P68" s="61"/>
      <c r="Q68" s="61"/>
      <c r="R68" s="61"/>
      <c r="S68" s="61"/>
      <c r="T68" s="61"/>
      <c r="U68" s="354">
        <f t="shared" si="39"/>
        <v>0</v>
      </c>
      <c r="V68" s="355">
        <f t="shared" si="40"/>
        <v>0</v>
      </c>
      <c r="W68" s="356">
        <f t="shared" si="41"/>
        <v>0</v>
      </c>
      <c r="X68" s="356">
        <f t="shared" si="42"/>
        <v>0</v>
      </c>
      <c r="Y68" s="356">
        <f t="shared" si="43"/>
        <v>0</v>
      </c>
      <c r="Z68" s="356">
        <f t="shared" si="44"/>
        <v>0</v>
      </c>
      <c r="AA68" s="356">
        <f t="shared" si="45"/>
        <v>7</v>
      </c>
      <c r="AB68" s="356">
        <f t="shared" si="46"/>
        <v>0</v>
      </c>
      <c r="AC68" s="345">
        <f t="shared" si="34"/>
        <v>0</v>
      </c>
      <c r="AD68" s="349">
        <f t="shared" si="35"/>
        <v>0</v>
      </c>
      <c r="AE68" s="349">
        <f t="shared" si="36"/>
        <v>0</v>
      </c>
      <c r="AF68" s="349">
        <f t="shared" si="37"/>
        <v>0</v>
      </c>
      <c r="AG68" s="16"/>
      <c r="AH68" s="16"/>
      <c r="AI68" s="16">
        <f t="shared" si="38"/>
        <v>0</v>
      </c>
    </row>
    <row r="69" spans="1:44" x14ac:dyDescent="0.15">
      <c r="A69" s="17"/>
      <c r="B69" s="14" t="s">
        <v>53</v>
      </c>
      <c r="C69" s="14">
        <f t="shared" ref="C69:T69" si="48">SUM(C51:C68)</f>
        <v>0</v>
      </c>
      <c r="D69" s="14">
        <f t="shared" si="48"/>
        <v>0</v>
      </c>
      <c r="E69" s="14">
        <f t="shared" si="48"/>
        <v>0</v>
      </c>
      <c r="F69" s="14">
        <f t="shared" si="48"/>
        <v>0</v>
      </c>
      <c r="G69" s="14">
        <f t="shared" si="48"/>
        <v>0</v>
      </c>
      <c r="H69" s="14">
        <f t="shared" si="48"/>
        <v>0</v>
      </c>
      <c r="I69" s="14">
        <f t="shared" si="48"/>
        <v>0</v>
      </c>
      <c r="J69" s="14">
        <f t="shared" si="48"/>
        <v>0</v>
      </c>
      <c r="K69" s="14">
        <f t="shared" si="48"/>
        <v>0</v>
      </c>
      <c r="L69" s="14">
        <f t="shared" si="48"/>
        <v>0</v>
      </c>
      <c r="M69" s="14">
        <f t="shared" si="48"/>
        <v>0</v>
      </c>
      <c r="N69" s="14">
        <f t="shared" si="48"/>
        <v>0</v>
      </c>
      <c r="O69" s="14">
        <f t="shared" si="48"/>
        <v>0</v>
      </c>
      <c r="P69" s="14">
        <f t="shared" si="48"/>
        <v>0</v>
      </c>
      <c r="Q69" s="14">
        <f t="shared" si="48"/>
        <v>0</v>
      </c>
      <c r="R69" s="14">
        <f t="shared" si="48"/>
        <v>0</v>
      </c>
      <c r="S69" s="14">
        <f t="shared" si="48"/>
        <v>0</v>
      </c>
      <c r="T69" s="14">
        <f t="shared" si="48"/>
        <v>0</v>
      </c>
      <c r="U69" s="68">
        <f>IF(X69&gt;0,S47/X69,0)</f>
        <v>0</v>
      </c>
      <c r="V69" s="17">
        <f t="shared" ref="V69:AB69" si="49">SUM(V51:V68)</f>
        <v>0</v>
      </c>
      <c r="W69" s="17">
        <f t="shared" si="49"/>
        <v>0</v>
      </c>
      <c r="X69" s="17">
        <f t="shared" si="49"/>
        <v>0</v>
      </c>
      <c r="Y69" s="17">
        <f t="shared" si="49"/>
        <v>0</v>
      </c>
      <c r="Z69" s="17">
        <f t="shared" si="49"/>
        <v>0</v>
      </c>
      <c r="AA69" s="17">
        <f t="shared" si="49"/>
        <v>126</v>
      </c>
      <c r="AB69" s="17">
        <f t="shared" si="49"/>
        <v>0</v>
      </c>
      <c r="AC69" s="28">
        <f t="shared" si="34"/>
        <v>0</v>
      </c>
      <c r="AD69" s="52">
        <f t="shared" si="35"/>
        <v>0</v>
      </c>
      <c r="AE69" s="52">
        <f t="shared" si="36"/>
        <v>0</v>
      </c>
      <c r="AF69" s="52">
        <f t="shared" si="37"/>
        <v>0</v>
      </c>
      <c r="AG69" s="16"/>
      <c r="AH69" s="16"/>
      <c r="AI69" s="16"/>
    </row>
    <row r="70" spans="1:44" hidden="1" x14ac:dyDescent="0.15">
      <c r="A70" s="1" t="s">
        <v>21</v>
      </c>
      <c r="G70" s="20"/>
      <c r="H70" s="20"/>
      <c r="I70" s="20"/>
    </row>
    <row r="71" spans="1:44" s="36" customFormat="1" ht="8.25" hidden="1" customHeight="1" x14ac:dyDescent="0.15">
      <c r="A71" s="35"/>
      <c r="B71" s="34" t="s">
        <v>79</v>
      </c>
      <c r="C71" s="34"/>
      <c r="D71" s="35" t="s">
        <v>18</v>
      </c>
      <c r="E71" s="35" t="s">
        <v>17</v>
      </c>
      <c r="F71" s="35" t="s">
        <v>16</v>
      </c>
      <c r="G71" s="35" t="s">
        <v>59</v>
      </c>
      <c r="H71" s="35" t="s">
        <v>60</v>
      </c>
      <c r="I71" s="35" t="s">
        <v>61</v>
      </c>
      <c r="J71" s="35" t="s">
        <v>144</v>
      </c>
      <c r="K71" s="35" t="s">
        <v>145</v>
      </c>
      <c r="L71" s="35" t="s">
        <v>146</v>
      </c>
      <c r="M71" s="35" t="s">
        <v>147</v>
      </c>
      <c r="N71" s="35" t="s">
        <v>148</v>
      </c>
      <c r="O71" s="35" t="s">
        <v>149</v>
      </c>
      <c r="P71" s="35" t="s">
        <v>150</v>
      </c>
      <c r="Q71" s="35" t="s">
        <v>151</v>
      </c>
      <c r="R71" s="35" t="s">
        <v>152</v>
      </c>
      <c r="S71" s="35"/>
      <c r="T71" s="35"/>
      <c r="U71" s="35" t="s">
        <v>18</v>
      </c>
      <c r="V71" s="35" t="s">
        <v>17</v>
      </c>
      <c r="W71" s="35" t="s">
        <v>16</v>
      </c>
      <c r="X71" s="35" t="s">
        <v>59</v>
      </c>
      <c r="Y71" s="35" t="s">
        <v>60</v>
      </c>
      <c r="Z71" s="35" t="s">
        <v>61</v>
      </c>
      <c r="AA71" s="35" t="s">
        <v>144</v>
      </c>
      <c r="AB71" s="35" t="s">
        <v>145</v>
      </c>
      <c r="AC71" s="35" t="s">
        <v>146</v>
      </c>
      <c r="AD71" s="35" t="s">
        <v>147</v>
      </c>
      <c r="AE71" s="35" t="s">
        <v>148</v>
      </c>
      <c r="AF71" s="35" t="s">
        <v>149</v>
      </c>
      <c r="AG71" s="35" t="s">
        <v>150</v>
      </c>
      <c r="AH71" s="35" t="s">
        <v>151</v>
      </c>
      <c r="AI71" s="35" t="s">
        <v>152</v>
      </c>
      <c r="AJ71" s="35"/>
      <c r="AL71" s="41" t="s">
        <v>21</v>
      </c>
      <c r="AM71" s="41" t="s">
        <v>65</v>
      </c>
    </row>
    <row r="72" spans="1:44" s="36" customFormat="1" ht="8.25" hidden="1" customHeight="1" x14ac:dyDescent="0.15">
      <c r="A72" s="57">
        <f t="shared" ref="A72:B89" si="50">A51</f>
        <v>2</v>
      </c>
      <c r="B72" s="58" t="str">
        <f t="shared" si="50"/>
        <v>Player 1</v>
      </c>
      <c r="C72" s="58"/>
      <c r="D72" s="57">
        <f t="shared" ref="D72:D89" si="51">F51</f>
        <v>0</v>
      </c>
      <c r="E72" s="57">
        <f t="shared" ref="E72:E89" si="52">G51</f>
        <v>0</v>
      </c>
      <c r="F72" s="57">
        <f t="shared" ref="F72:F89" si="53">H51</f>
        <v>0</v>
      </c>
      <c r="G72" s="57">
        <f t="shared" ref="G72:G89" si="54">I51</f>
        <v>0</v>
      </c>
      <c r="H72" s="57">
        <f t="shared" ref="H72:H89" si="55">J51</f>
        <v>0</v>
      </c>
      <c r="I72" s="57">
        <f t="shared" ref="I72:I89" si="56">K51</f>
        <v>0</v>
      </c>
      <c r="J72" s="57">
        <f t="shared" ref="J72:J89" si="57">L51</f>
        <v>0</v>
      </c>
      <c r="K72" s="57">
        <f t="shared" ref="K72:K89" si="58">M51</f>
        <v>0</v>
      </c>
      <c r="L72" s="57">
        <f t="shared" ref="L72:L89" si="59">N51</f>
        <v>0</v>
      </c>
      <c r="M72" s="57">
        <f t="shared" ref="M72:M89" si="60">O51</f>
        <v>0</v>
      </c>
      <c r="N72" s="57">
        <f t="shared" ref="N72:N89" si="61">P51</f>
        <v>0</v>
      </c>
      <c r="O72" s="57">
        <f t="shared" ref="O72:O89" si="62">Q51</f>
        <v>0</v>
      </c>
      <c r="P72" s="57">
        <f t="shared" ref="P72:P89" si="63">R51</f>
        <v>0</v>
      </c>
      <c r="Q72" s="57">
        <f t="shared" ref="Q72:Q89" si="64">S51</f>
        <v>0</v>
      </c>
      <c r="R72" s="57">
        <f t="shared" ref="R72:R89" si="65">T51</f>
        <v>0</v>
      </c>
      <c r="S72" s="38"/>
      <c r="T72" s="39"/>
      <c r="U72" s="42">
        <f t="shared" ref="U72:U89" si="66">IF(D72=7,1,IF(D72=8,1,IF(D72=9,1,0)))</f>
        <v>0</v>
      </c>
      <c r="V72" s="42">
        <f t="shared" ref="V72:V89" si="67">IF(E72=7,1,IF(E72=8,1,IF(E72=9,1,0)))</f>
        <v>0</v>
      </c>
      <c r="W72" s="42">
        <f t="shared" ref="W72:W89" si="68">IF(F72=7,1,IF(F72=8,1,IF(F72=9,1,0)))</f>
        <v>0</v>
      </c>
      <c r="X72" s="42">
        <f t="shared" ref="X72:X89" si="69">IF(G72=7,1,IF(G72=8,1,IF(G72=9,1,0)))</f>
        <v>0</v>
      </c>
      <c r="Y72" s="42">
        <f t="shared" ref="Y72:Y89" si="70">IF(H72=7,1,IF(H72=8,1,IF(H72=9,1,0)))</f>
        <v>0</v>
      </c>
      <c r="Z72" s="42">
        <f t="shared" ref="Z72:Z89" si="71">IF(I72=7,1,IF(I72=8,1,IF(I72=9,1,0)))</f>
        <v>0</v>
      </c>
      <c r="AA72" s="42">
        <f t="shared" ref="AA72:AA89" si="72">IF(J72=7,1,IF(J72=8,1,IF(J72=9,1,0)))</f>
        <v>0</v>
      </c>
      <c r="AB72" s="42">
        <f t="shared" ref="AB72:AB89" si="73">IF(K72=7,1,IF(K72=8,1,IF(K72=9,1,0)))</f>
        <v>0</v>
      </c>
      <c r="AC72" s="42">
        <f t="shared" ref="AC72:AC89" si="74">IF(L72=7,1,IF(L72=8,1,IF(L72=9,1,0)))</f>
        <v>0</v>
      </c>
      <c r="AD72" s="42">
        <f t="shared" ref="AD72:AD89" si="75">IF(M72=7,1,IF(M72=8,1,IF(M72=9,1,0)))</f>
        <v>0</v>
      </c>
      <c r="AE72" s="42">
        <f t="shared" ref="AE72:AE89" si="76">IF(N72=7,1,IF(N72=8,1,IF(N72=9,1,0)))</f>
        <v>0</v>
      </c>
      <c r="AF72" s="42">
        <f t="shared" ref="AF72:AF89" si="77">IF(O72=7,1,IF(O72=8,1,IF(O72=9,1,0)))</f>
        <v>0</v>
      </c>
      <c r="AG72" s="42">
        <f t="shared" ref="AG72:AG89" si="78">IF(P72=7,1,IF(P72=8,1,IF(P72=9,1,0)))</f>
        <v>0</v>
      </c>
      <c r="AH72" s="42">
        <f t="shared" ref="AH72:AH89" si="79">IF(Q72=7,1,IF(Q72=8,1,IF(Q72=9,1,0)))</f>
        <v>0</v>
      </c>
      <c r="AI72" s="42">
        <f t="shared" ref="AI72:AI89" si="80">IF(R72=7,1,IF(R72=8,1,IF(R72=9,1,0)))</f>
        <v>0</v>
      </c>
      <c r="AJ72" s="42"/>
      <c r="AL72" s="43" t="s">
        <v>21</v>
      </c>
      <c r="AM72" s="44">
        <f t="shared" ref="AM72:AM89" si="81">SUM(U72:AL72)</f>
        <v>0</v>
      </c>
    </row>
    <row r="73" spans="1:44" s="36" customFormat="1" ht="8.25" hidden="1" customHeight="1" x14ac:dyDescent="0.15">
      <c r="A73" s="57">
        <f t="shared" si="50"/>
        <v>3</v>
      </c>
      <c r="B73" s="58" t="str">
        <f t="shared" si="50"/>
        <v>Player 2</v>
      </c>
      <c r="C73" s="58"/>
      <c r="D73" s="57">
        <f t="shared" si="51"/>
        <v>0</v>
      </c>
      <c r="E73" s="57">
        <f t="shared" si="52"/>
        <v>0</v>
      </c>
      <c r="F73" s="57">
        <f t="shared" si="53"/>
        <v>0</v>
      </c>
      <c r="G73" s="57">
        <f t="shared" si="54"/>
        <v>0</v>
      </c>
      <c r="H73" s="57">
        <f t="shared" si="55"/>
        <v>0</v>
      </c>
      <c r="I73" s="57">
        <f t="shared" si="56"/>
        <v>0</v>
      </c>
      <c r="J73" s="57">
        <f t="shared" si="57"/>
        <v>0</v>
      </c>
      <c r="K73" s="57">
        <f t="shared" si="58"/>
        <v>0</v>
      </c>
      <c r="L73" s="57">
        <f t="shared" si="59"/>
        <v>0</v>
      </c>
      <c r="M73" s="57">
        <f t="shared" si="60"/>
        <v>0</v>
      </c>
      <c r="N73" s="57">
        <f t="shared" si="61"/>
        <v>0</v>
      </c>
      <c r="O73" s="57">
        <f t="shared" si="62"/>
        <v>0</v>
      </c>
      <c r="P73" s="57">
        <f t="shared" si="63"/>
        <v>0</v>
      </c>
      <c r="Q73" s="57">
        <f t="shared" si="64"/>
        <v>0</v>
      </c>
      <c r="R73" s="57">
        <f t="shared" si="65"/>
        <v>0</v>
      </c>
      <c r="S73" s="38"/>
      <c r="T73" s="39"/>
      <c r="U73" s="42">
        <f t="shared" si="66"/>
        <v>0</v>
      </c>
      <c r="V73" s="42">
        <f t="shared" si="67"/>
        <v>0</v>
      </c>
      <c r="W73" s="42">
        <f t="shared" si="68"/>
        <v>0</v>
      </c>
      <c r="X73" s="42">
        <f t="shared" si="69"/>
        <v>0</v>
      </c>
      <c r="Y73" s="42">
        <f t="shared" si="70"/>
        <v>0</v>
      </c>
      <c r="Z73" s="42">
        <f t="shared" si="71"/>
        <v>0</v>
      </c>
      <c r="AA73" s="42">
        <f t="shared" si="72"/>
        <v>0</v>
      </c>
      <c r="AB73" s="42">
        <f t="shared" si="73"/>
        <v>0</v>
      </c>
      <c r="AC73" s="42">
        <f t="shared" si="74"/>
        <v>0</v>
      </c>
      <c r="AD73" s="42">
        <f t="shared" si="75"/>
        <v>0</v>
      </c>
      <c r="AE73" s="42">
        <f t="shared" si="76"/>
        <v>0</v>
      </c>
      <c r="AF73" s="42">
        <f t="shared" si="77"/>
        <v>0</v>
      </c>
      <c r="AG73" s="42">
        <f t="shared" si="78"/>
        <v>0</v>
      </c>
      <c r="AH73" s="42">
        <f t="shared" si="79"/>
        <v>0</v>
      </c>
      <c r="AI73" s="42">
        <f t="shared" si="80"/>
        <v>0</v>
      </c>
      <c r="AJ73" s="42"/>
      <c r="AL73" s="43" t="s">
        <v>21</v>
      </c>
      <c r="AM73" s="44">
        <f t="shared" si="81"/>
        <v>0</v>
      </c>
    </row>
    <row r="74" spans="1:44" s="36" customFormat="1" ht="8.25" hidden="1" customHeight="1" x14ac:dyDescent="0.15">
      <c r="A74" s="57">
        <f t="shared" si="50"/>
        <v>5</v>
      </c>
      <c r="B74" s="58" t="str">
        <f t="shared" si="50"/>
        <v>Player 3</v>
      </c>
      <c r="C74" s="58"/>
      <c r="D74" s="57">
        <f t="shared" si="51"/>
        <v>0</v>
      </c>
      <c r="E74" s="57">
        <f t="shared" si="52"/>
        <v>0</v>
      </c>
      <c r="F74" s="57">
        <f t="shared" si="53"/>
        <v>0</v>
      </c>
      <c r="G74" s="57">
        <f t="shared" si="54"/>
        <v>0</v>
      </c>
      <c r="H74" s="57">
        <f t="shared" si="55"/>
        <v>0</v>
      </c>
      <c r="I74" s="57">
        <f t="shared" si="56"/>
        <v>0</v>
      </c>
      <c r="J74" s="57">
        <f t="shared" si="57"/>
        <v>0</v>
      </c>
      <c r="K74" s="57">
        <f t="shared" si="58"/>
        <v>0</v>
      </c>
      <c r="L74" s="57">
        <f t="shared" si="59"/>
        <v>0</v>
      </c>
      <c r="M74" s="57">
        <f t="shared" si="60"/>
        <v>0</v>
      </c>
      <c r="N74" s="57">
        <f t="shared" si="61"/>
        <v>0</v>
      </c>
      <c r="O74" s="57">
        <f t="shared" si="62"/>
        <v>0</v>
      </c>
      <c r="P74" s="57">
        <f t="shared" si="63"/>
        <v>0</v>
      </c>
      <c r="Q74" s="57">
        <f t="shared" si="64"/>
        <v>0</v>
      </c>
      <c r="R74" s="57">
        <f t="shared" si="65"/>
        <v>0</v>
      </c>
      <c r="S74" s="38"/>
      <c r="T74" s="39"/>
      <c r="U74" s="42">
        <f t="shared" si="66"/>
        <v>0</v>
      </c>
      <c r="V74" s="42">
        <f t="shared" si="67"/>
        <v>0</v>
      </c>
      <c r="W74" s="42">
        <f t="shared" si="68"/>
        <v>0</v>
      </c>
      <c r="X74" s="42">
        <f t="shared" si="69"/>
        <v>0</v>
      </c>
      <c r="Y74" s="42">
        <f t="shared" si="70"/>
        <v>0</v>
      </c>
      <c r="Z74" s="42">
        <f t="shared" si="71"/>
        <v>0</v>
      </c>
      <c r="AA74" s="42">
        <f t="shared" si="72"/>
        <v>0</v>
      </c>
      <c r="AB74" s="42">
        <f t="shared" si="73"/>
        <v>0</v>
      </c>
      <c r="AC74" s="42">
        <f t="shared" si="74"/>
        <v>0</v>
      </c>
      <c r="AD74" s="42">
        <f t="shared" si="75"/>
        <v>0</v>
      </c>
      <c r="AE74" s="42">
        <f t="shared" si="76"/>
        <v>0</v>
      </c>
      <c r="AF74" s="42">
        <f t="shared" si="77"/>
        <v>0</v>
      </c>
      <c r="AG74" s="42">
        <f t="shared" si="78"/>
        <v>0</v>
      </c>
      <c r="AH74" s="42">
        <f t="shared" si="79"/>
        <v>0</v>
      </c>
      <c r="AI74" s="42">
        <f t="shared" si="80"/>
        <v>0</v>
      </c>
      <c r="AJ74" s="42"/>
      <c r="AL74" s="43" t="s">
        <v>21</v>
      </c>
      <c r="AM74" s="44">
        <f t="shared" si="81"/>
        <v>0</v>
      </c>
    </row>
    <row r="75" spans="1:44" s="36" customFormat="1" ht="8.25" hidden="1" customHeight="1" x14ac:dyDescent="0.15">
      <c r="A75" s="57">
        <f t="shared" si="50"/>
        <v>9</v>
      </c>
      <c r="B75" s="58" t="str">
        <f t="shared" si="50"/>
        <v>Player 4</v>
      </c>
      <c r="C75" s="58"/>
      <c r="D75" s="57">
        <f t="shared" si="51"/>
        <v>0</v>
      </c>
      <c r="E75" s="57">
        <f t="shared" si="52"/>
        <v>0</v>
      </c>
      <c r="F75" s="57">
        <f t="shared" si="53"/>
        <v>0</v>
      </c>
      <c r="G75" s="57">
        <f t="shared" si="54"/>
        <v>0</v>
      </c>
      <c r="H75" s="57">
        <f t="shared" si="55"/>
        <v>0</v>
      </c>
      <c r="I75" s="57">
        <f t="shared" si="56"/>
        <v>0</v>
      </c>
      <c r="J75" s="57">
        <f t="shared" si="57"/>
        <v>0</v>
      </c>
      <c r="K75" s="57">
        <f t="shared" si="58"/>
        <v>0</v>
      </c>
      <c r="L75" s="57">
        <f t="shared" si="59"/>
        <v>0</v>
      </c>
      <c r="M75" s="57">
        <f t="shared" si="60"/>
        <v>0</v>
      </c>
      <c r="N75" s="57">
        <f t="shared" si="61"/>
        <v>0</v>
      </c>
      <c r="O75" s="57">
        <f t="shared" si="62"/>
        <v>0</v>
      </c>
      <c r="P75" s="57">
        <f t="shared" si="63"/>
        <v>0</v>
      </c>
      <c r="Q75" s="57">
        <f t="shared" si="64"/>
        <v>0</v>
      </c>
      <c r="R75" s="57">
        <f t="shared" si="65"/>
        <v>0</v>
      </c>
      <c r="S75" s="38"/>
      <c r="T75" s="39"/>
      <c r="U75" s="42">
        <f t="shared" si="66"/>
        <v>0</v>
      </c>
      <c r="V75" s="42">
        <f t="shared" si="67"/>
        <v>0</v>
      </c>
      <c r="W75" s="42">
        <f t="shared" si="68"/>
        <v>0</v>
      </c>
      <c r="X75" s="42">
        <f t="shared" si="69"/>
        <v>0</v>
      </c>
      <c r="Y75" s="42">
        <f t="shared" si="70"/>
        <v>0</v>
      </c>
      <c r="Z75" s="42">
        <f t="shared" si="71"/>
        <v>0</v>
      </c>
      <c r="AA75" s="42">
        <f t="shared" si="72"/>
        <v>0</v>
      </c>
      <c r="AB75" s="42">
        <f t="shared" si="73"/>
        <v>0</v>
      </c>
      <c r="AC75" s="42">
        <f t="shared" si="74"/>
        <v>0</v>
      </c>
      <c r="AD75" s="42">
        <f t="shared" si="75"/>
        <v>0</v>
      </c>
      <c r="AE75" s="42">
        <f t="shared" si="76"/>
        <v>0</v>
      </c>
      <c r="AF75" s="42">
        <f t="shared" si="77"/>
        <v>0</v>
      </c>
      <c r="AG75" s="42">
        <f t="shared" si="78"/>
        <v>0</v>
      </c>
      <c r="AH75" s="42">
        <f t="shared" si="79"/>
        <v>0</v>
      </c>
      <c r="AI75" s="42">
        <f t="shared" si="80"/>
        <v>0</v>
      </c>
      <c r="AJ75" s="42"/>
      <c r="AL75" s="43" t="s">
        <v>21</v>
      </c>
      <c r="AM75" s="44">
        <f t="shared" si="81"/>
        <v>0</v>
      </c>
    </row>
    <row r="76" spans="1:44" s="36" customFormat="1" ht="8.25" hidden="1" customHeight="1" x14ac:dyDescent="0.15">
      <c r="A76" s="57">
        <f t="shared" si="50"/>
        <v>1</v>
      </c>
      <c r="B76" s="58" t="str">
        <f t="shared" si="50"/>
        <v>Player 5</v>
      </c>
      <c r="C76" s="58"/>
      <c r="D76" s="57">
        <f t="shared" si="51"/>
        <v>0</v>
      </c>
      <c r="E76" s="57">
        <f t="shared" si="52"/>
        <v>0</v>
      </c>
      <c r="F76" s="57">
        <f t="shared" si="53"/>
        <v>0</v>
      </c>
      <c r="G76" s="57">
        <f t="shared" si="54"/>
        <v>0</v>
      </c>
      <c r="H76" s="57">
        <f t="shared" si="55"/>
        <v>0</v>
      </c>
      <c r="I76" s="57">
        <f t="shared" si="56"/>
        <v>0</v>
      </c>
      <c r="J76" s="57">
        <f t="shared" si="57"/>
        <v>0</v>
      </c>
      <c r="K76" s="57">
        <f t="shared" si="58"/>
        <v>0</v>
      </c>
      <c r="L76" s="57">
        <f t="shared" si="59"/>
        <v>0</v>
      </c>
      <c r="M76" s="57">
        <f t="shared" si="60"/>
        <v>0</v>
      </c>
      <c r="N76" s="57">
        <f t="shared" si="61"/>
        <v>0</v>
      </c>
      <c r="O76" s="57">
        <f t="shared" si="62"/>
        <v>0</v>
      </c>
      <c r="P76" s="57">
        <f t="shared" si="63"/>
        <v>0</v>
      </c>
      <c r="Q76" s="57">
        <f t="shared" si="64"/>
        <v>0</v>
      </c>
      <c r="R76" s="57">
        <f t="shared" si="65"/>
        <v>0</v>
      </c>
      <c r="S76" s="38"/>
      <c r="T76" s="39"/>
      <c r="U76" s="42">
        <f t="shared" si="66"/>
        <v>0</v>
      </c>
      <c r="V76" s="42">
        <f t="shared" si="67"/>
        <v>0</v>
      </c>
      <c r="W76" s="42">
        <f t="shared" si="68"/>
        <v>0</v>
      </c>
      <c r="X76" s="42">
        <f t="shared" si="69"/>
        <v>0</v>
      </c>
      <c r="Y76" s="42">
        <f t="shared" si="70"/>
        <v>0</v>
      </c>
      <c r="Z76" s="42">
        <f t="shared" si="71"/>
        <v>0</v>
      </c>
      <c r="AA76" s="42">
        <f t="shared" si="72"/>
        <v>0</v>
      </c>
      <c r="AB76" s="42">
        <f t="shared" si="73"/>
        <v>0</v>
      </c>
      <c r="AC76" s="42">
        <f t="shared" si="74"/>
        <v>0</v>
      </c>
      <c r="AD76" s="42">
        <f t="shared" si="75"/>
        <v>0</v>
      </c>
      <c r="AE76" s="42">
        <f t="shared" si="76"/>
        <v>0</v>
      </c>
      <c r="AF76" s="42">
        <f t="shared" si="77"/>
        <v>0</v>
      </c>
      <c r="AG76" s="42">
        <f t="shared" si="78"/>
        <v>0</v>
      </c>
      <c r="AH76" s="42">
        <f t="shared" si="79"/>
        <v>0</v>
      </c>
      <c r="AI76" s="42">
        <f t="shared" si="80"/>
        <v>0</v>
      </c>
      <c r="AJ76" s="42"/>
      <c r="AL76" s="43" t="s">
        <v>21</v>
      </c>
      <c r="AM76" s="44">
        <f t="shared" si="81"/>
        <v>0</v>
      </c>
    </row>
    <row r="77" spans="1:44" s="36" customFormat="1" ht="8.25" hidden="1" customHeight="1" x14ac:dyDescent="0.15">
      <c r="A77" s="57">
        <f t="shared" si="50"/>
        <v>14</v>
      </c>
      <c r="B77" s="58" t="str">
        <f t="shared" si="50"/>
        <v>Player 6</v>
      </c>
      <c r="C77" s="58"/>
      <c r="D77" s="57">
        <f t="shared" si="51"/>
        <v>0</v>
      </c>
      <c r="E77" s="57">
        <f t="shared" si="52"/>
        <v>0</v>
      </c>
      <c r="F77" s="57">
        <f t="shared" si="53"/>
        <v>0</v>
      </c>
      <c r="G77" s="57">
        <f t="shared" si="54"/>
        <v>0</v>
      </c>
      <c r="H77" s="57">
        <f t="shared" si="55"/>
        <v>0</v>
      </c>
      <c r="I77" s="57">
        <f t="shared" si="56"/>
        <v>0</v>
      </c>
      <c r="J77" s="57">
        <f t="shared" si="57"/>
        <v>0</v>
      </c>
      <c r="K77" s="57">
        <f t="shared" si="58"/>
        <v>0</v>
      </c>
      <c r="L77" s="57">
        <f t="shared" si="59"/>
        <v>0</v>
      </c>
      <c r="M77" s="57">
        <f t="shared" si="60"/>
        <v>0</v>
      </c>
      <c r="N77" s="57">
        <f t="shared" si="61"/>
        <v>0</v>
      </c>
      <c r="O77" s="57">
        <f t="shared" si="62"/>
        <v>0</v>
      </c>
      <c r="P77" s="57">
        <f t="shared" si="63"/>
        <v>0</v>
      </c>
      <c r="Q77" s="57">
        <f t="shared" si="64"/>
        <v>0</v>
      </c>
      <c r="R77" s="57">
        <f t="shared" si="65"/>
        <v>0</v>
      </c>
      <c r="S77" s="38"/>
      <c r="T77" s="39"/>
      <c r="U77" s="42">
        <f t="shared" si="66"/>
        <v>0</v>
      </c>
      <c r="V77" s="42">
        <f t="shared" si="67"/>
        <v>0</v>
      </c>
      <c r="W77" s="42">
        <f t="shared" si="68"/>
        <v>0</v>
      </c>
      <c r="X77" s="42">
        <f t="shared" si="69"/>
        <v>0</v>
      </c>
      <c r="Y77" s="42">
        <f t="shared" si="70"/>
        <v>0</v>
      </c>
      <c r="Z77" s="42">
        <f t="shared" si="71"/>
        <v>0</v>
      </c>
      <c r="AA77" s="42">
        <f t="shared" si="72"/>
        <v>0</v>
      </c>
      <c r="AB77" s="42">
        <f t="shared" si="73"/>
        <v>0</v>
      </c>
      <c r="AC77" s="42">
        <f t="shared" si="74"/>
        <v>0</v>
      </c>
      <c r="AD77" s="42">
        <f t="shared" si="75"/>
        <v>0</v>
      </c>
      <c r="AE77" s="42">
        <f t="shared" si="76"/>
        <v>0</v>
      </c>
      <c r="AF77" s="42">
        <f t="shared" si="77"/>
        <v>0</v>
      </c>
      <c r="AG77" s="42">
        <f t="shared" si="78"/>
        <v>0</v>
      </c>
      <c r="AH77" s="42">
        <f t="shared" si="79"/>
        <v>0</v>
      </c>
      <c r="AI77" s="42">
        <f t="shared" si="80"/>
        <v>0</v>
      </c>
      <c r="AJ77" s="42"/>
      <c r="AL77" s="43" t="s">
        <v>21</v>
      </c>
      <c r="AM77" s="44">
        <f t="shared" si="81"/>
        <v>0</v>
      </c>
    </row>
    <row r="78" spans="1:44" s="36" customFormat="1" ht="8.25" hidden="1" customHeight="1" x14ac:dyDescent="0.15">
      <c r="A78" s="57">
        <f t="shared" si="50"/>
        <v>15</v>
      </c>
      <c r="B78" s="58" t="str">
        <f t="shared" si="50"/>
        <v>Player 7</v>
      </c>
      <c r="C78" s="58"/>
      <c r="D78" s="57">
        <f t="shared" si="51"/>
        <v>0</v>
      </c>
      <c r="E78" s="57">
        <f t="shared" si="52"/>
        <v>0</v>
      </c>
      <c r="F78" s="57">
        <f t="shared" si="53"/>
        <v>0</v>
      </c>
      <c r="G78" s="57">
        <f t="shared" si="54"/>
        <v>0</v>
      </c>
      <c r="H78" s="57">
        <f t="shared" si="55"/>
        <v>0</v>
      </c>
      <c r="I78" s="57">
        <f t="shared" si="56"/>
        <v>0</v>
      </c>
      <c r="J78" s="57">
        <f t="shared" si="57"/>
        <v>0</v>
      </c>
      <c r="K78" s="57">
        <f t="shared" si="58"/>
        <v>0</v>
      </c>
      <c r="L78" s="57">
        <f t="shared" si="59"/>
        <v>0</v>
      </c>
      <c r="M78" s="57">
        <f t="shared" si="60"/>
        <v>0</v>
      </c>
      <c r="N78" s="57">
        <f t="shared" si="61"/>
        <v>0</v>
      </c>
      <c r="O78" s="57">
        <f t="shared" si="62"/>
        <v>0</v>
      </c>
      <c r="P78" s="57">
        <f t="shared" si="63"/>
        <v>0</v>
      </c>
      <c r="Q78" s="57">
        <f t="shared" si="64"/>
        <v>0</v>
      </c>
      <c r="R78" s="57">
        <f t="shared" si="65"/>
        <v>0</v>
      </c>
      <c r="S78" s="38"/>
      <c r="T78" s="39"/>
      <c r="U78" s="42">
        <f t="shared" si="66"/>
        <v>0</v>
      </c>
      <c r="V78" s="42">
        <f t="shared" si="67"/>
        <v>0</v>
      </c>
      <c r="W78" s="42">
        <f t="shared" si="68"/>
        <v>0</v>
      </c>
      <c r="X78" s="42">
        <f t="shared" si="69"/>
        <v>0</v>
      </c>
      <c r="Y78" s="42">
        <f t="shared" si="70"/>
        <v>0</v>
      </c>
      <c r="Z78" s="42">
        <f t="shared" si="71"/>
        <v>0</v>
      </c>
      <c r="AA78" s="42">
        <f t="shared" si="72"/>
        <v>0</v>
      </c>
      <c r="AB78" s="42">
        <f t="shared" si="73"/>
        <v>0</v>
      </c>
      <c r="AC78" s="42">
        <f t="shared" si="74"/>
        <v>0</v>
      </c>
      <c r="AD78" s="42">
        <f t="shared" si="75"/>
        <v>0</v>
      </c>
      <c r="AE78" s="42">
        <f t="shared" si="76"/>
        <v>0</v>
      </c>
      <c r="AF78" s="42">
        <f t="shared" si="77"/>
        <v>0</v>
      </c>
      <c r="AG78" s="42">
        <f t="shared" si="78"/>
        <v>0</v>
      </c>
      <c r="AH78" s="42">
        <f t="shared" si="79"/>
        <v>0</v>
      </c>
      <c r="AI78" s="42">
        <f t="shared" si="80"/>
        <v>0</v>
      </c>
      <c r="AJ78" s="42"/>
      <c r="AL78" s="43" t="s">
        <v>21</v>
      </c>
      <c r="AM78" s="44">
        <f t="shared" si="81"/>
        <v>0</v>
      </c>
    </row>
    <row r="79" spans="1:44" s="36" customFormat="1" ht="8.25" hidden="1" customHeight="1" x14ac:dyDescent="0.15">
      <c r="A79" s="57">
        <f t="shared" si="50"/>
        <v>22</v>
      </c>
      <c r="B79" s="58" t="str">
        <f t="shared" si="50"/>
        <v>Player 8</v>
      </c>
      <c r="C79" s="58"/>
      <c r="D79" s="57">
        <f t="shared" si="51"/>
        <v>0</v>
      </c>
      <c r="E79" s="57">
        <f t="shared" si="52"/>
        <v>0</v>
      </c>
      <c r="F79" s="57">
        <f t="shared" si="53"/>
        <v>0</v>
      </c>
      <c r="G79" s="57">
        <f t="shared" si="54"/>
        <v>0</v>
      </c>
      <c r="H79" s="57">
        <f t="shared" si="55"/>
        <v>0</v>
      </c>
      <c r="I79" s="57">
        <f t="shared" si="56"/>
        <v>0</v>
      </c>
      <c r="J79" s="57">
        <f t="shared" si="57"/>
        <v>0</v>
      </c>
      <c r="K79" s="57">
        <f t="shared" si="58"/>
        <v>0</v>
      </c>
      <c r="L79" s="57">
        <f t="shared" si="59"/>
        <v>0</v>
      </c>
      <c r="M79" s="57">
        <f t="shared" si="60"/>
        <v>0</v>
      </c>
      <c r="N79" s="57">
        <f t="shared" si="61"/>
        <v>0</v>
      </c>
      <c r="O79" s="57">
        <f t="shared" si="62"/>
        <v>0</v>
      </c>
      <c r="P79" s="57">
        <f t="shared" si="63"/>
        <v>0</v>
      </c>
      <c r="Q79" s="57">
        <f t="shared" si="64"/>
        <v>0</v>
      </c>
      <c r="R79" s="57">
        <f t="shared" si="65"/>
        <v>0</v>
      </c>
      <c r="S79" s="38"/>
      <c r="T79" s="39"/>
      <c r="U79" s="42">
        <f t="shared" si="66"/>
        <v>0</v>
      </c>
      <c r="V79" s="42">
        <f t="shared" si="67"/>
        <v>0</v>
      </c>
      <c r="W79" s="42">
        <f t="shared" si="68"/>
        <v>0</v>
      </c>
      <c r="X79" s="42">
        <f t="shared" si="69"/>
        <v>0</v>
      </c>
      <c r="Y79" s="42">
        <f t="shared" si="70"/>
        <v>0</v>
      </c>
      <c r="Z79" s="42">
        <f t="shared" si="71"/>
        <v>0</v>
      </c>
      <c r="AA79" s="42">
        <f t="shared" si="72"/>
        <v>0</v>
      </c>
      <c r="AB79" s="42">
        <f t="shared" si="73"/>
        <v>0</v>
      </c>
      <c r="AC79" s="42">
        <f t="shared" si="74"/>
        <v>0</v>
      </c>
      <c r="AD79" s="42">
        <f t="shared" si="75"/>
        <v>0</v>
      </c>
      <c r="AE79" s="42">
        <f t="shared" si="76"/>
        <v>0</v>
      </c>
      <c r="AF79" s="42">
        <f t="shared" si="77"/>
        <v>0</v>
      </c>
      <c r="AG79" s="42">
        <f t="shared" si="78"/>
        <v>0</v>
      </c>
      <c r="AH79" s="42">
        <f t="shared" si="79"/>
        <v>0</v>
      </c>
      <c r="AI79" s="42">
        <f t="shared" si="80"/>
        <v>0</v>
      </c>
      <c r="AJ79" s="42"/>
      <c r="AL79" s="43" t="s">
        <v>21</v>
      </c>
      <c r="AM79" s="44">
        <f t="shared" si="81"/>
        <v>0</v>
      </c>
    </row>
    <row r="80" spans="1:44" s="36" customFormat="1" ht="8.25" hidden="1" customHeight="1" x14ac:dyDescent="0.15">
      <c r="A80" s="57">
        <f t="shared" si="50"/>
        <v>23</v>
      </c>
      <c r="B80" s="58" t="str">
        <f t="shared" si="50"/>
        <v>Player 9</v>
      </c>
      <c r="C80" s="58"/>
      <c r="D80" s="57">
        <f t="shared" si="51"/>
        <v>0</v>
      </c>
      <c r="E80" s="57">
        <f t="shared" si="52"/>
        <v>0</v>
      </c>
      <c r="F80" s="57">
        <f t="shared" si="53"/>
        <v>0</v>
      </c>
      <c r="G80" s="57">
        <f t="shared" si="54"/>
        <v>0</v>
      </c>
      <c r="H80" s="57">
        <f t="shared" si="55"/>
        <v>0</v>
      </c>
      <c r="I80" s="57">
        <f t="shared" si="56"/>
        <v>0</v>
      </c>
      <c r="J80" s="57">
        <f t="shared" si="57"/>
        <v>0</v>
      </c>
      <c r="K80" s="57">
        <f t="shared" si="58"/>
        <v>0</v>
      </c>
      <c r="L80" s="57">
        <f t="shared" si="59"/>
        <v>0</v>
      </c>
      <c r="M80" s="57">
        <f t="shared" si="60"/>
        <v>0</v>
      </c>
      <c r="N80" s="57">
        <f t="shared" si="61"/>
        <v>0</v>
      </c>
      <c r="O80" s="57">
        <f t="shared" si="62"/>
        <v>0</v>
      </c>
      <c r="P80" s="57">
        <f t="shared" si="63"/>
        <v>0</v>
      </c>
      <c r="Q80" s="57">
        <f t="shared" si="64"/>
        <v>0</v>
      </c>
      <c r="R80" s="57">
        <f t="shared" si="65"/>
        <v>0</v>
      </c>
      <c r="S80" s="38"/>
      <c r="T80" s="39"/>
      <c r="U80" s="42">
        <f t="shared" si="66"/>
        <v>0</v>
      </c>
      <c r="V80" s="42">
        <f t="shared" si="67"/>
        <v>0</v>
      </c>
      <c r="W80" s="42">
        <f t="shared" si="68"/>
        <v>0</v>
      </c>
      <c r="X80" s="42">
        <f t="shared" si="69"/>
        <v>0</v>
      </c>
      <c r="Y80" s="42">
        <f t="shared" si="70"/>
        <v>0</v>
      </c>
      <c r="Z80" s="42">
        <f t="shared" si="71"/>
        <v>0</v>
      </c>
      <c r="AA80" s="42">
        <f t="shared" si="72"/>
        <v>0</v>
      </c>
      <c r="AB80" s="42">
        <f t="shared" si="73"/>
        <v>0</v>
      </c>
      <c r="AC80" s="42">
        <f t="shared" si="74"/>
        <v>0</v>
      </c>
      <c r="AD80" s="42">
        <f t="shared" si="75"/>
        <v>0</v>
      </c>
      <c r="AE80" s="42">
        <f t="shared" si="76"/>
        <v>0</v>
      </c>
      <c r="AF80" s="42">
        <f t="shared" si="77"/>
        <v>0</v>
      </c>
      <c r="AG80" s="42">
        <f t="shared" si="78"/>
        <v>0</v>
      </c>
      <c r="AH80" s="42">
        <f t="shared" si="79"/>
        <v>0</v>
      </c>
      <c r="AI80" s="42">
        <f t="shared" si="80"/>
        <v>0</v>
      </c>
      <c r="AJ80" s="42"/>
      <c r="AL80" s="43" t="s">
        <v>21</v>
      </c>
      <c r="AM80" s="44">
        <f t="shared" si="81"/>
        <v>0</v>
      </c>
      <c r="AQ80" s="40"/>
      <c r="AR80" s="40"/>
    </row>
    <row r="81" spans="1:44" s="36" customFormat="1" ht="8.25" hidden="1" customHeight="1" x14ac:dyDescent="0.15">
      <c r="A81" s="57">
        <f t="shared" si="50"/>
        <v>24</v>
      </c>
      <c r="B81" s="58" t="str">
        <f t="shared" si="50"/>
        <v>Player 10</v>
      </c>
      <c r="C81" s="58"/>
      <c r="D81" s="57">
        <f t="shared" si="51"/>
        <v>0</v>
      </c>
      <c r="E81" s="57">
        <f t="shared" si="52"/>
        <v>0</v>
      </c>
      <c r="F81" s="57">
        <f t="shared" si="53"/>
        <v>0</v>
      </c>
      <c r="G81" s="57">
        <f t="shared" si="54"/>
        <v>0</v>
      </c>
      <c r="H81" s="57">
        <f t="shared" si="55"/>
        <v>0</v>
      </c>
      <c r="I81" s="57">
        <f t="shared" si="56"/>
        <v>0</v>
      </c>
      <c r="J81" s="57">
        <f t="shared" si="57"/>
        <v>0</v>
      </c>
      <c r="K81" s="57">
        <f t="shared" si="58"/>
        <v>0</v>
      </c>
      <c r="L81" s="57">
        <f t="shared" si="59"/>
        <v>0</v>
      </c>
      <c r="M81" s="57">
        <f t="shared" si="60"/>
        <v>0</v>
      </c>
      <c r="N81" s="57">
        <f t="shared" si="61"/>
        <v>0</v>
      </c>
      <c r="O81" s="57">
        <f t="shared" si="62"/>
        <v>0</v>
      </c>
      <c r="P81" s="57">
        <f t="shared" si="63"/>
        <v>0</v>
      </c>
      <c r="Q81" s="57">
        <f t="shared" si="64"/>
        <v>0</v>
      </c>
      <c r="R81" s="57">
        <f t="shared" si="65"/>
        <v>0</v>
      </c>
      <c r="S81" s="38"/>
      <c r="T81" s="39"/>
      <c r="U81" s="42">
        <f t="shared" si="66"/>
        <v>0</v>
      </c>
      <c r="V81" s="42">
        <f t="shared" si="67"/>
        <v>0</v>
      </c>
      <c r="W81" s="42">
        <f t="shared" si="68"/>
        <v>0</v>
      </c>
      <c r="X81" s="42">
        <f t="shared" si="69"/>
        <v>0</v>
      </c>
      <c r="Y81" s="42">
        <f t="shared" si="70"/>
        <v>0</v>
      </c>
      <c r="Z81" s="42">
        <f t="shared" si="71"/>
        <v>0</v>
      </c>
      <c r="AA81" s="42">
        <f t="shared" si="72"/>
        <v>0</v>
      </c>
      <c r="AB81" s="42">
        <f t="shared" si="73"/>
        <v>0</v>
      </c>
      <c r="AC81" s="42">
        <f t="shared" si="74"/>
        <v>0</v>
      </c>
      <c r="AD81" s="42">
        <f t="shared" si="75"/>
        <v>0</v>
      </c>
      <c r="AE81" s="42">
        <f t="shared" si="76"/>
        <v>0</v>
      </c>
      <c r="AF81" s="42">
        <f t="shared" si="77"/>
        <v>0</v>
      </c>
      <c r="AG81" s="42">
        <f t="shared" si="78"/>
        <v>0</v>
      </c>
      <c r="AH81" s="42">
        <f t="shared" si="79"/>
        <v>0</v>
      </c>
      <c r="AI81" s="42">
        <f t="shared" si="80"/>
        <v>0</v>
      </c>
      <c r="AJ81" s="42"/>
      <c r="AL81" s="43" t="s">
        <v>21</v>
      </c>
      <c r="AM81" s="44">
        <f t="shared" si="81"/>
        <v>0</v>
      </c>
      <c r="AQ81" s="40"/>
      <c r="AR81" s="40"/>
    </row>
    <row r="82" spans="1:44" s="36" customFormat="1" ht="8.25" hidden="1" customHeight="1" x14ac:dyDescent="0.15">
      <c r="A82" s="57">
        <f t="shared" si="50"/>
        <v>25</v>
      </c>
      <c r="B82" s="58" t="str">
        <f t="shared" si="50"/>
        <v>Player 11</v>
      </c>
      <c r="C82" s="58"/>
      <c r="D82" s="57">
        <f t="shared" si="51"/>
        <v>0</v>
      </c>
      <c r="E82" s="57">
        <f t="shared" si="52"/>
        <v>0</v>
      </c>
      <c r="F82" s="57">
        <f t="shared" si="53"/>
        <v>0</v>
      </c>
      <c r="G82" s="57">
        <f t="shared" si="54"/>
        <v>0</v>
      </c>
      <c r="H82" s="57">
        <f t="shared" si="55"/>
        <v>0</v>
      </c>
      <c r="I82" s="57">
        <f t="shared" si="56"/>
        <v>0</v>
      </c>
      <c r="J82" s="57">
        <f t="shared" si="57"/>
        <v>0</v>
      </c>
      <c r="K82" s="57">
        <f t="shared" si="58"/>
        <v>0</v>
      </c>
      <c r="L82" s="57">
        <f t="shared" si="59"/>
        <v>0</v>
      </c>
      <c r="M82" s="57">
        <f t="shared" si="60"/>
        <v>0</v>
      </c>
      <c r="N82" s="57">
        <f t="shared" si="61"/>
        <v>0</v>
      </c>
      <c r="O82" s="57">
        <f t="shared" si="62"/>
        <v>0</v>
      </c>
      <c r="P82" s="57">
        <f t="shared" si="63"/>
        <v>0</v>
      </c>
      <c r="Q82" s="57">
        <f t="shared" si="64"/>
        <v>0</v>
      </c>
      <c r="R82" s="57">
        <f t="shared" si="65"/>
        <v>0</v>
      </c>
      <c r="S82" s="38"/>
      <c r="T82" s="39"/>
      <c r="U82" s="42">
        <f t="shared" si="66"/>
        <v>0</v>
      </c>
      <c r="V82" s="42">
        <f t="shared" si="67"/>
        <v>0</v>
      </c>
      <c r="W82" s="42">
        <f t="shared" si="68"/>
        <v>0</v>
      </c>
      <c r="X82" s="42">
        <f t="shared" si="69"/>
        <v>0</v>
      </c>
      <c r="Y82" s="42">
        <f t="shared" si="70"/>
        <v>0</v>
      </c>
      <c r="Z82" s="42">
        <f t="shared" si="71"/>
        <v>0</v>
      </c>
      <c r="AA82" s="42">
        <f t="shared" si="72"/>
        <v>0</v>
      </c>
      <c r="AB82" s="42">
        <f t="shared" si="73"/>
        <v>0</v>
      </c>
      <c r="AC82" s="42">
        <f t="shared" si="74"/>
        <v>0</v>
      </c>
      <c r="AD82" s="42">
        <f t="shared" si="75"/>
        <v>0</v>
      </c>
      <c r="AE82" s="42">
        <f t="shared" si="76"/>
        <v>0</v>
      </c>
      <c r="AF82" s="42">
        <f t="shared" si="77"/>
        <v>0</v>
      </c>
      <c r="AG82" s="42">
        <f t="shared" si="78"/>
        <v>0</v>
      </c>
      <c r="AH82" s="42">
        <f t="shared" si="79"/>
        <v>0</v>
      </c>
      <c r="AI82" s="42">
        <f t="shared" si="80"/>
        <v>0</v>
      </c>
      <c r="AJ82" s="42"/>
      <c r="AL82" s="43" t="s">
        <v>21</v>
      </c>
      <c r="AM82" s="44">
        <f t="shared" si="81"/>
        <v>0</v>
      </c>
      <c r="AQ82" s="40"/>
      <c r="AR82" s="40"/>
    </row>
    <row r="83" spans="1:44" s="36" customFormat="1" ht="8.25" hidden="1" customHeight="1" x14ac:dyDescent="0.15">
      <c r="A83" s="57">
        <f t="shared" si="50"/>
        <v>29</v>
      </c>
      <c r="B83" s="58" t="str">
        <f t="shared" si="50"/>
        <v>Player 12</v>
      </c>
      <c r="C83" s="58"/>
      <c r="D83" s="57">
        <f t="shared" si="51"/>
        <v>0</v>
      </c>
      <c r="E83" s="57">
        <f t="shared" si="52"/>
        <v>0</v>
      </c>
      <c r="F83" s="57">
        <f t="shared" si="53"/>
        <v>0</v>
      </c>
      <c r="G83" s="57">
        <f t="shared" si="54"/>
        <v>0</v>
      </c>
      <c r="H83" s="57">
        <f t="shared" si="55"/>
        <v>0</v>
      </c>
      <c r="I83" s="57">
        <f t="shared" si="56"/>
        <v>0</v>
      </c>
      <c r="J83" s="57">
        <f t="shared" si="57"/>
        <v>0</v>
      </c>
      <c r="K83" s="57">
        <f t="shared" si="58"/>
        <v>0</v>
      </c>
      <c r="L83" s="57">
        <f t="shared" si="59"/>
        <v>0</v>
      </c>
      <c r="M83" s="57">
        <f t="shared" si="60"/>
        <v>0</v>
      </c>
      <c r="N83" s="57">
        <f t="shared" si="61"/>
        <v>0</v>
      </c>
      <c r="O83" s="57">
        <f t="shared" si="62"/>
        <v>0</v>
      </c>
      <c r="P83" s="57">
        <f t="shared" si="63"/>
        <v>0</v>
      </c>
      <c r="Q83" s="57">
        <f t="shared" si="64"/>
        <v>0</v>
      </c>
      <c r="R83" s="57">
        <f t="shared" si="65"/>
        <v>0</v>
      </c>
      <c r="S83" s="38"/>
      <c r="T83" s="39"/>
      <c r="U83" s="42">
        <f t="shared" ref="U83:U88" si="82">IF(D83=7,1,IF(D83=8,1,IF(D83=9,1,0)))</f>
        <v>0</v>
      </c>
      <c r="V83" s="42">
        <f t="shared" ref="V83:V88" si="83">IF(E83=7,1,IF(E83=8,1,IF(E83=9,1,0)))</f>
        <v>0</v>
      </c>
      <c r="W83" s="42">
        <f t="shared" ref="W83:W88" si="84">IF(F83=7,1,IF(F83=8,1,IF(F83=9,1,0)))</f>
        <v>0</v>
      </c>
      <c r="X83" s="42">
        <f t="shared" ref="X83:X88" si="85">IF(G83=7,1,IF(G83=8,1,IF(G83=9,1,0)))</f>
        <v>0</v>
      </c>
      <c r="Y83" s="42">
        <f t="shared" ref="Y83:Y88" si="86">IF(H83=7,1,IF(H83=8,1,IF(H83=9,1,0)))</f>
        <v>0</v>
      </c>
      <c r="Z83" s="42">
        <f t="shared" ref="Z83:Z88" si="87">IF(I83=7,1,IF(I83=8,1,IF(I83=9,1,0)))</f>
        <v>0</v>
      </c>
      <c r="AA83" s="42">
        <f t="shared" ref="AA83:AA88" si="88">IF(J83=7,1,IF(J83=8,1,IF(J83=9,1,0)))</f>
        <v>0</v>
      </c>
      <c r="AB83" s="42">
        <f t="shared" ref="AB83:AB88" si="89">IF(K83=7,1,IF(K83=8,1,IF(K83=9,1,0)))</f>
        <v>0</v>
      </c>
      <c r="AC83" s="42">
        <f t="shared" ref="AC83:AC88" si="90">IF(L83=7,1,IF(L83=8,1,IF(L83=9,1,0)))</f>
        <v>0</v>
      </c>
      <c r="AD83" s="42">
        <f t="shared" ref="AD83:AD88" si="91">IF(M83=7,1,IF(M83=8,1,IF(M83=9,1,0)))</f>
        <v>0</v>
      </c>
      <c r="AE83" s="42">
        <f t="shared" ref="AE83:AE88" si="92">IF(N83=7,1,IF(N83=8,1,IF(N83=9,1,0)))</f>
        <v>0</v>
      </c>
      <c r="AF83" s="42">
        <f t="shared" ref="AF83:AF88" si="93">IF(O83=7,1,IF(O83=8,1,IF(O83=9,1,0)))</f>
        <v>0</v>
      </c>
      <c r="AG83" s="42">
        <f t="shared" ref="AG83:AG88" si="94">IF(P83=7,1,IF(P83=8,1,IF(P83=9,1,0)))</f>
        <v>0</v>
      </c>
      <c r="AH83" s="42">
        <f t="shared" ref="AH83:AH88" si="95">IF(Q83=7,1,IF(Q83=8,1,IF(Q83=9,1,0)))</f>
        <v>0</v>
      </c>
      <c r="AI83" s="42">
        <f t="shared" ref="AI83:AI88" si="96">IF(R83=7,1,IF(R83=8,1,IF(R83=9,1,0)))</f>
        <v>0</v>
      </c>
      <c r="AJ83" s="42"/>
      <c r="AL83" s="43" t="s">
        <v>21</v>
      </c>
      <c r="AM83" s="44">
        <f t="shared" ref="AM83:AM88" si="97">SUM(U83:AL83)</f>
        <v>0</v>
      </c>
    </row>
    <row r="84" spans="1:44" s="36" customFormat="1" ht="8.25" hidden="1" customHeight="1" x14ac:dyDescent="0.15">
      <c r="A84" s="57">
        <f t="shared" si="50"/>
        <v>30</v>
      </c>
      <c r="B84" s="58" t="str">
        <f t="shared" si="50"/>
        <v>Player 13</v>
      </c>
      <c r="C84" s="58"/>
      <c r="D84" s="57">
        <f t="shared" si="51"/>
        <v>0</v>
      </c>
      <c r="E84" s="57">
        <f t="shared" si="52"/>
        <v>0</v>
      </c>
      <c r="F84" s="57">
        <f t="shared" si="53"/>
        <v>0</v>
      </c>
      <c r="G84" s="57">
        <f t="shared" si="54"/>
        <v>0</v>
      </c>
      <c r="H84" s="57">
        <f t="shared" si="55"/>
        <v>0</v>
      </c>
      <c r="I84" s="57">
        <f t="shared" si="56"/>
        <v>0</v>
      </c>
      <c r="J84" s="57">
        <f t="shared" si="57"/>
        <v>0</v>
      </c>
      <c r="K84" s="57">
        <f t="shared" si="58"/>
        <v>0</v>
      </c>
      <c r="L84" s="57">
        <f t="shared" si="59"/>
        <v>0</v>
      </c>
      <c r="M84" s="57">
        <f t="shared" si="60"/>
        <v>0</v>
      </c>
      <c r="N84" s="57">
        <f t="shared" si="61"/>
        <v>0</v>
      </c>
      <c r="O84" s="57">
        <f t="shared" si="62"/>
        <v>0</v>
      </c>
      <c r="P84" s="57">
        <f t="shared" si="63"/>
        <v>0</v>
      </c>
      <c r="Q84" s="57">
        <f t="shared" si="64"/>
        <v>0</v>
      </c>
      <c r="R84" s="57">
        <f t="shared" si="65"/>
        <v>0</v>
      </c>
      <c r="S84" s="38"/>
      <c r="T84" s="39"/>
      <c r="U84" s="42">
        <f t="shared" si="82"/>
        <v>0</v>
      </c>
      <c r="V84" s="42">
        <f t="shared" si="83"/>
        <v>0</v>
      </c>
      <c r="W84" s="42">
        <f t="shared" si="84"/>
        <v>0</v>
      </c>
      <c r="X84" s="42">
        <f t="shared" si="85"/>
        <v>0</v>
      </c>
      <c r="Y84" s="42">
        <f t="shared" si="86"/>
        <v>0</v>
      </c>
      <c r="Z84" s="42">
        <f t="shared" si="87"/>
        <v>0</v>
      </c>
      <c r="AA84" s="42">
        <f t="shared" si="88"/>
        <v>0</v>
      </c>
      <c r="AB84" s="42">
        <f t="shared" si="89"/>
        <v>0</v>
      </c>
      <c r="AC84" s="42">
        <f t="shared" si="90"/>
        <v>0</v>
      </c>
      <c r="AD84" s="42">
        <f t="shared" si="91"/>
        <v>0</v>
      </c>
      <c r="AE84" s="42">
        <f t="shared" si="92"/>
        <v>0</v>
      </c>
      <c r="AF84" s="42">
        <f t="shared" si="93"/>
        <v>0</v>
      </c>
      <c r="AG84" s="42">
        <f t="shared" si="94"/>
        <v>0</v>
      </c>
      <c r="AH84" s="42">
        <f t="shared" si="95"/>
        <v>0</v>
      </c>
      <c r="AI84" s="42">
        <f t="shared" si="96"/>
        <v>0</v>
      </c>
      <c r="AJ84" s="42"/>
      <c r="AL84" s="43" t="s">
        <v>21</v>
      </c>
      <c r="AM84" s="44">
        <f t="shared" si="97"/>
        <v>0</v>
      </c>
    </row>
    <row r="85" spans="1:44" s="36" customFormat="1" ht="8.25" hidden="1" customHeight="1" x14ac:dyDescent="0.15">
      <c r="A85" s="57">
        <f t="shared" si="50"/>
        <v>32</v>
      </c>
      <c r="B85" s="58" t="str">
        <f t="shared" si="50"/>
        <v>Player 14</v>
      </c>
      <c r="C85" s="58"/>
      <c r="D85" s="57">
        <f t="shared" si="51"/>
        <v>0</v>
      </c>
      <c r="E85" s="57">
        <f t="shared" si="52"/>
        <v>0</v>
      </c>
      <c r="F85" s="57">
        <f t="shared" si="53"/>
        <v>0</v>
      </c>
      <c r="G85" s="57">
        <f t="shared" si="54"/>
        <v>0</v>
      </c>
      <c r="H85" s="57">
        <f t="shared" si="55"/>
        <v>0</v>
      </c>
      <c r="I85" s="57">
        <f t="shared" si="56"/>
        <v>0</v>
      </c>
      <c r="J85" s="57">
        <f t="shared" si="57"/>
        <v>0</v>
      </c>
      <c r="K85" s="57">
        <f t="shared" si="58"/>
        <v>0</v>
      </c>
      <c r="L85" s="57">
        <f t="shared" si="59"/>
        <v>0</v>
      </c>
      <c r="M85" s="57">
        <f t="shared" si="60"/>
        <v>0</v>
      </c>
      <c r="N85" s="57">
        <f t="shared" si="61"/>
        <v>0</v>
      </c>
      <c r="O85" s="57">
        <f t="shared" si="62"/>
        <v>0</v>
      </c>
      <c r="P85" s="57">
        <f t="shared" si="63"/>
        <v>0</v>
      </c>
      <c r="Q85" s="57">
        <f t="shared" si="64"/>
        <v>0</v>
      </c>
      <c r="R85" s="57">
        <f t="shared" si="65"/>
        <v>0</v>
      </c>
      <c r="S85" s="38"/>
      <c r="T85" s="39"/>
      <c r="U85" s="42">
        <f t="shared" si="82"/>
        <v>0</v>
      </c>
      <c r="V85" s="42">
        <f t="shared" si="83"/>
        <v>0</v>
      </c>
      <c r="W85" s="42">
        <f t="shared" si="84"/>
        <v>0</v>
      </c>
      <c r="X85" s="42">
        <f t="shared" si="85"/>
        <v>0</v>
      </c>
      <c r="Y85" s="42">
        <f t="shared" si="86"/>
        <v>0</v>
      </c>
      <c r="Z85" s="42">
        <f t="shared" si="87"/>
        <v>0</v>
      </c>
      <c r="AA85" s="42">
        <f t="shared" si="88"/>
        <v>0</v>
      </c>
      <c r="AB85" s="42">
        <f t="shared" si="89"/>
        <v>0</v>
      </c>
      <c r="AC85" s="42">
        <f t="shared" si="90"/>
        <v>0</v>
      </c>
      <c r="AD85" s="42">
        <f t="shared" si="91"/>
        <v>0</v>
      </c>
      <c r="AE85" s="42">
        <f t="shared" si="92"/>
        <v>0</v>
      </c>
      <c r="AF85" s="42">
        <f t="shared" si="93"/>
        <v>0</v>
      </c>
      <c r="AG85" s="42">
        <f t="shared" si="94"/>
        <v>0</v>
      </c>
      <c r="AH85" s="42">
        <f t="shared" si="95"/>
        <v>0</v>
      </c>
      <c r="AI85" s="42">
        <f t="shared" si="96"/>
        <v>0</v>
      </c>
      <c r="AJ85" s="42"/>
      <c r="AL85" s="43" t="s">
        <v>21</v>
      </c>
      <c r="AM85" s="44">
        <f t="shared" si="97"/>
        <v>0</v>
      </c>
    </row>
    <row r="86" spans="1:44" s="36" customFormat="1" ht="8.25" hidden="1" customHeight="1" x14ac:dyDescent="0.15">
      <c r="A86" s="57">
        <f t="shared" si="50"/>
        <v>0</v>
      </c>
      <c r="B86" s="58">
        <f t="shared" si="50"/>
        <v>0</v>
      </c>
      <c r="C86" s="58"/>
      <c r="D86" s="57">
        <f t="shared" si="51"/>
        <v>0</v>
      </c>
      <c r="E86" s="57">
        <f t="shared" si="52"/>
        <v>0</v>
      </c>
      <c r="F86" s="57">
        <f t="shared" si="53"/>
        <v>0</v>
      </c>
      <c r="G86" s="57">
        <f t="shared" si="54"/>
        <v>0</v>
      </c>
      <c r="H86" s="57">
        <f t="shared" si="55"/>
        <v>0</v>
      </c>
      <c r="I86" s="57">
        <f t="shared" si="56"/>
        <v>0</v>
      </c>
      <c r="J86" s="57">
        <f t="shared" si="57"/>
        <v>0</v>
      </c>
      <c r="K86" s="57">
        <f t="shared" si="58"/>
        <v>0</v>
      </c>
      <c r="L86" s="57">
        <f t="shared" si="59"/>
        <v>0</v>
      </c>
      <c r="M86" s="57">
        <f t="shared" si="60"/>
        <v>0</v>
      </c>
      <c r="N86" s="57">
        <f t="shared" si="61"/>
        <v>0</v>
      </c>
      <c r="O86" s="57">
        <f t="shared" si="62"/>
        <v>0</v>
      </c>
      <c r="P86" s="57">
        <f t="shared" si="63"/>
        <v>0</v>
      </c>
      <c r="Q86" s="57">
        <f t="shared" si="64"/>
        <v>0</v>
      </c>
      <c r="R86" s="57">
        <f t="shared" si="65"/>
        <v>0</v>
      </c>
      <c r="S86" s="38"/>
      <c r="T86" s="39"/>
      <c r="U86" s="42">
        <f t="shared" si="82"/>
        <v>0</v>
      </c>
      <c r="V86" s="42">
        <f t="shared" si="83"/>
        <v>0</v>
      </c>
      <c r="W86" s="42">
        <f t="shared" si="84"/>
        <v>0</v>
      </c>
      <c r="X86" s="42">
        <f t="shared" si="85"/>
        <v>0</v>
      </c>
      <c r="Y86" s="42">
        <f t="shared" si="86"/>
        <v>0</v>
      </c>
      <c r="Z86" s="42">
        <f t="shared" si="87"/>
        <v>0</v>
      </c>
      <c r="AA86" s="42">
        <f t="shared" si="88"/>
        <v>0</v>
      </c>
      <c r="AB86" s="42">
        <f t="shared" si="89"/>
        <v>0</v>
      </c>
      <c r="AC86" s="42">
        <f t="shared" si="90"/>
        <v>0</v>
      </c>
      <c r="AD86" s="42">
        <f t="shared" si="91"/>
        <v>0</v>
      </c>
      <c r="AE86" s="42">
        <f t="shared" si="92"/>
        <v>0</v>
      </c>
      <c r="AF86" s="42">
        <f t="shared" si="93"/>
        <v>0</v>
      </c>
      <c r="AG86" s="42">
        <f t="shared" si="94"/>
        <v>0</v>
      </c>
      <c r="AH86" s="42">
        <f t="shared" si="95"/>
        <v>0</v>
      </c>
      <c r="AI86" s="42">
        <f t="shared" si="96"/>
        <v>0</v>
      </c>
      <c r="AJ86" s="42"/>
      <c r="AL86" s="43" t="s">
        <v>21</v>
      </c>
      <c r="AM86" s="44">
        <f t="shared" si="97"/>
        <v>0</v>
      </c>
      <c r="AQ86" s="40"/>
      <c r="AR86" s="40"/>
    </row>
    <row r="87" spans="1:44" s="36" customFormat="1" ht="8.25" hidden="1" customHeight="1" x14ac:dyDescent="0.15">
      <c r="A87" s="57">
        <f t="shared" si="50"/>
        <v>0</v>
      </c>
      <c r="B87" s="58">
        <f t="shared" si="50"/>
        <v>0</v>
      </c>
      <c r="C87" s="58"/>
      <c r="D87" s="57">
        <f t="shared" si="51"/>
        <v>0</v>
      </c>
      <c r="E87" s="57">
        <f t="shared" si="52"/>
        <v>0</v>
      </c>
      <c r="F87" s="57">
        <f t="shared" si="53"/>
        <v>0</v>
      </c>
      <c r="G87" s="57">
        <f t="shared" si="54"/>
        <v>0</v>
      </c>
      <c r="H87" s="57">
        <f t="shared" si="55"/>
        <v>0</v>
      </c>
      <c r="I87" s="57">
        <f t="shared" si="56"/>
        <v>0</v>
      </c>
      <c r="J87" s="57">
        <f t="shared" si="57"/>
        <v>0</v>
      </c>
      <c r="K87" s="57">
        <f t="shared" si="58"/>
        <v>0</v>
      </c>
      <c r="L87" s="57">
        <f t="shared" si="59"/>
        <v>0</v>
      </c>
      <c r="M87" s="57">
        <f t="shared" si="60"/>
        <v>0</v>
      </c>
      <c r="N87" s="57">
        <f t="shared" si="61"/>
        <v>0</v>
      </c>
      <c r="O87" s="57">
        <f t="shared" si="62"/>
        <v>0</v>
      </c>
      <c r="P87" s="57">
        <f t="shared" si="63"/>
        <v>0</v>
      </c>
      <c r="Q87" s="57">
        <f t="shared" si="64"/>
        <v>0</v>
      </c>
      <c r="R87" s="57">
        <f t="shared" si="65"/>
        <v>0</v>
      </c>
      <c r="S87" s="38"/>
      <c r="T87" s="39"/>
      <c r="U87" s="42">
        <f t="shared" si="82"/>
        <v>0</v>
      </c>
      <c r="V87" s="42">
        <f t="shared" si="83"/>
        <v>0</v>
      </c>
      <c r="W87" s="42">
        <f t="shared" si="84"/>
        <v>0</v>
      </c>
      <c r="X87" s="42">
        <f t="shared" si="85"/>
        <v>0</v>
      </c>
      <c r="Y87" s="42">
        <f t="shared" si="86"/>
        <v>0</v>
      </c>
      <c r="Z87" s="42">
        <f t="shared" si="87"/>
        <v>0</v>
      </c>
      <c r="AA87" s="42">
        <f t="shared" si="88"/>
        <v>0</v>
      </c>
      <c r="AB87" s="42">
        <f t="shared" si="89"/>
        <v>0</v>
      </c>
      <c r="AC87" s="42">
        <f t="shared" si="90"/>
        <v>0</v>
      </c>
      <c r="AD87" s="42">
        <f t="shared" si="91"/>
        <v>0</v>
      </c>
      <c r="AE87" s="42">
        <f t="shared" si="92"/>
        <v>0</v>
      </c>
      <c r="AF87" s="42">
        <f t="shared" si="93"/>
        <v>0</v>
      </c>
      <c r="AG87" s="42">
        <f t="shared" si="94"/>
        <v>0</v>
      </c>
      <c r="AH87" s="42">
        <f t="shared" si="95"/>
        <v>0</v>
      </c>
      <c r="AI87" s="42">
        <f t="shared" si="96"/>
        <v>0</v>
      </c>
      <c r="AJ87" s="42"/>
      <c r="AL87" s="43" t="s">
        <v>21</v>
      </c>
      <c r="AM87" s="44">
        <f t="shared" si="97"/>
        <v>0</v>
      </c>
      <c r="AQ87" s="40"/>
      <c r="AR87" s="40"/>
    </row>
    <row r="88" spans="1:44" s="36" customFormat="1" ht="8.25" hidden="1" customHeight="1" x14ac:dyDescent="0.15">
      <c r="A88" s="57">
        <f t="shared" si="50"/>
        <v>0</v>
      </c>
      <c r="B88" s="58">
        <f t="shared" si="50"/>
        <v>0</v>
      </c>
      <c r="C88" s="58"/>
      <c r="D88" s="57">
        <f t="shared" si="51"/>
        <v>0</v>
      </c>
      <c r="E88" s="57">
        <f t="shared" si="52"/>
        <v>0</v>
      </c>
      <c r="F88" s="57">
        <f t="shared" si="53"/>
        <v>0</v>
      </c>
      <c r="G88" s="57">
        <f t="shared" si="54"/>
        <v>0</v>
      </c>
      <c r="H88" s="57">
        <f t="shared" si="55"/>
        <v>0</v>
      </c>
      <c r="I88" s="57">
        <f t="shared" si="56"/>
        <v>0</v>
      </c>
      <c r="J88" s="57">
        <f t="shared" si="57"/>
        <v>0</v>
      </c>
      <c r="K88" s="57">
        <f t="shared" si="58"/>
        <v>0</v>
      </c>
      <c r="L88" s="57">
        <f t="shared" si="59"/>
        <v>0</v>
      </c>
      <c r="M88" s="57">
        <f t="shared" si="60"/>
        <v>0</v>
      </c>
      <c r="N88" s="57">
        <f t="shared" si="61"/>
        <v>0</v>
      </c>
      <c r="O88" s="57">
        <f t="shared" si="62"/>
        <v>0</v>
      </c>
      <c r="P88" s="57">
        <f t="shared" si="63"/>
        <v>0</v>
      </c>
      <c r="Q88" s="57">
        <f t="shared" si="64"/>
        <v>0</v>
      </c>
      <c r="R88" s="57">
        <f t="shared" si="65"/>
        <v>0</v>
      </c>
      <c r="S88" s="38"/>
      <c r="T88" s="39"/>
      <c r="U88" s="42">
        <f t="shared" si="82"/>
        <v>0</v>
      </c>
      <c r="V88" s="42">
        <f t="shared" si="83"/>
        <v>0</v>
      </c>
      <c r="W88" s="42">
        <f t="shared" si="84"/>
        <v>0</v>
      </c>
      <c r="X88" s="42">
        <f t="shared" si="85"/>
        <v>0</v>
      </c>
      <c r="Y88" s="42">
        <f t="shared" si="86"/>
        <v>0</v>
      </c>
      <c r="Z88" s="42">
        <f t="shared" si="87"/>
        <v>0</v>
      </c>
      <c r="AA88" s="42">
        <f t="shared" si="88"/>
        <v>0</v>
      </c>
      <c r="AB88" s="42">
        <f t="shared" si="89"/>
        <v>0</v>
      </c>
      <c r="AC88" s="42">
        <f t="shared" si="90"/>
        <v>0</v>
      </c>
      <c r="AD88" s="42">
        <f t="shared" si="91"/>
        <v>0</v>
      </c>
      <c r="AE88" s="42">
        <f t="shared" si="92"/>
        <v>0</v>
      </c>
      <c r="AF88" s="42">
        <f t="shared" si="93"/>
        <v>0</v>
      </c>
      <c r="AG88" s="42">
        <f t="shared" si="94"/>
        <v>0</v>
      </c>
      <c r="AH88" s="42">
        <f t="shared" si="95"/>
        <v>0</v>
      </c>
      <c r="AI88" s="42">
        <f t="shared" si="96"/>
        <v>0</v>
      </c>
      <c r="AJ88" s="42"/>
      <c r="AL88" s="43" t="s">
        <v>21</v>
      </c>
      <c r="AM88" s="44">
        <f t="shared" si="97"/>
        <v>0</v>
      </c>
      <c r="AQ88" s="40"/>
      <c r="AR88" s="40"/>
    </row>
    <row r="89" spans="1:44" s="36" customFormat="1" ht="8.25" hidden="1" customHeight="1" x14ac:dyDescent="0.15">
      <c r="A89" s="57">
        <f t="shared" si="50"/>
        <v>0</v>
      </c>
      <c r="B89" s="58">
        <f t="shared" si="50"/>
        <v>0</v>
      </c>
      <c r="C89" s="58"/>
      <c r="D89" s="57">
        <f t="shared" si="51"/>
        <v>0</v>
      </c>
      <c r="E89" s="57">
        <f t="shared" si="52"/>
        <v>0</v>
      </c>
      <c r="F89" s="57">
        <f t="shared" si="53"/>
        <v>0</v>
      </c>
      <c r="G89" s="57">
        <f t="shared" si="54"/>
        <v>0</v>
      </c>
      <c r="H89" s="57">
        <f t="shared" si="55"/>
        <v>0</v>
      </c>
      <c r="I89" s="57">
        <f t="shared" si="56"/>
        <v>0</v>
      </c>
      <c r="J89" s="57">
        <f t="shared" si="57"/>
        <v>0</v>
      </c>
      <c r="K89" s="57">
        <f t="shared" si="58"/>
        <v>0</v>
      </c>
      <c r="L89" s="57">
        <f t="shared" si="59"/>
        <v>0</v>
      </c>
      <c r="M89" s="57">
        <f t="shared" si="60"/>
        <v>0</v>
      </c>
      <c r="N89" s="57">
        <f t="shared" si="61"/>
        <v>0</v>
      </c>
      <c r="O89" s="57">
        <f t="shared" si="62"/>
        <v>0</v>
      </c>
      <c r="P89" s="57">
        <f t="shared" si="63"/>
        <v>0</v>
      </c>
      <c r="Q89" s="57">
        <f t="shared" si="64"/>
        <v>0</v>
      </c>
      <c r="R89" s="57">
        <f t="shared" si="65"/>
        <v>0</v>
      </c>
      <c r="S89" s="38"/>
      <c r="T89" s="39"/>
      <c r="U89" s="42">
        <f t="shared" si="66"/>
        <v>0</v>
      </c>
      <c r="V89" s="42">
        <f t="shared" si="67"/>
        <v>0</v>
      </c>
      <c r="W89" s="42">
        <f t="shared" si="68"/>
        <v>0</v>
      </c>
      <c r="X89" s="42">
        <f t="shared" si="69"/>
        <v>0</v>
      </c>
      <c r="Y89" s="42">
        <f t="shared" si="70"/>
        <v>0</v>
      </c>
      <c r="Z89" s="42">
        <f t="shared" si="71"/>
        <v>0</v>
      </c>
      <c r="AA89" s="42">
        <f t="shared" si="72"/>
        <v>0</v>
      </c>
      <c r="AB89" s="42">
        <f t="shared" si="73"/>
        <v>0</v>
      </c>
      <c r="AC89" s="42">
        <f t="shared" si="74"/>
        <v>0</v>
      </c>
      <c r="AD89" s="42">
        <f t="shared" si="75"/>
        <v>0</v>
      </c>
      <c r="AE89" s="42">
        <f t="shared" si="76"/>
        <v>0</v>
      </c>
      <c r="AF89" s="42">
        <f t="shared" si="77"/>
        <v>0</v>
      </c>
      <c r="AG89" s="42">
        <f t="shared" si="78"/>
        <v>0</v>
      </c>
      <c r="AH89" s="42">
        <f t="shared" si="79"/>
        <v>0</v>
      </c>
      <c r="AI89" s="42">
        <f t="shared" si="80"/>
        <v>0</v>
      </c>
      <c r="AJ89" s="42"/>
      <c r="AL89" s="43" t="s">
        <v>21</v>
      </c>
      <c r="AM89" s="44">
        <f t="shared" si="81"/>
        <v>0</v>
      </c>
      <c r="AQ89" s="40"/>
      <c r="AR89" s="40"/>
    </row>
    <row r="90" spans="1:44" s="36" customFormat="1" ht="8.25" hidden="1" customHeight="1" x14ac:dyDescent="0.15">
      <c r="A90" s="57"/>
      <c r="B90" s="58" t="s">
        <v>53</v>
      </c>
      <c r="C90" s="58"/>
      <c r="D90" s="57"/>
      <c r="E90" s="57"/>
      <c r="F90" s="57"/>
      <c r="G90" s="57"/>
      <c r="H90" s="57"/>
      <c r="I90" s="57"/>
      <c r="J90" s="57"/>
      <c r="K90" s="57"/>
      <c r="L90" s="57"/>
      <c r="M90" s="57"/>
      <c r="N90" s="57"/>
      <c r="O90" s="57"/>
      <c r="P90" s="57"/>
      <c r="Q90" s="57"/>
      <c r="R90" s="57"/>
      <c r="S90" s="38"/>
      <c r="T90" s="39"/>
      <c r="U90" s="37">
        <f t="shared" ref="U90:AI90" si="98">SUM(U72:U89)</f>
        <v>0</v>
      </c>
      <c r="V90" s="37">
        <f t="shared" si="98"/>
        <v>0</v>
      </c>
      <c r="W90" s="37">
        <f t="shared" si="98"/>
        <v>0</v>
      </c>
      <c r="X90" s="37">
        <f t="shared" si="98"/>
        <v>0</v>
      </c>
      <c r="Y90" s="37">
        <f t="shared" si="98"/>
        <v>0</v>
      </c>
      <c r="Z90" s="37">
        <f t="shared" si="98"/>
        <v>0</v>
      </c>
      <c r="AA90" s="37">
        <f t="shared" si="98"/>
        <v>0</v>
      </c>
      <c r="AB90" s="37">
        <f t="shared" si="98"/>
        <v>0</v>
      </c>
      <c r="AC90" s="37">
        <f t="shared" si="98"/>
        <v>0</v>
      </c>
      <c r="AD90" s="37">
        <f t="shared" si="98"/>
        <v>0</v>
      </c>
      <c r="AE90" s="37">
        <f t="shared" si="98"/>
        <v>0</v>
      </c>
      <c r="AF90" s="37">
        <f t="shared" si="98"/>
        <v>0</v>
      </c>
      <c r="AG90" s="37">
        <f t="shared" si="98"/>
        <v>0</v>
      </c>
      <c r="AH90" s="37">
        <f t="shared" si="98"/>
        <v>0</v>
      </c>
      <c r="AI90" s="37">
        <f t="shared" si="98"/>
        <v>0</v>
      </c>
      <c r="AJ90" s="37"/>
      <c r="AL90" s="37">
        <f>SUM(AL72:AL89)</f>
        <v>0</v>
      </c>
      <c r="AM90" s="37">
        <f>SUM(AM72:AM89)</f>
        <v>0</v>
      </c>
    </row>
    <row r="91" spans="1:44" s="36" customFormat="1" ht="8.25" hidden="1" customHeight="1" x14ac:dyDescent="0.15">
      <c r="A91" s="57"/>
      <c r="B91" s="59" t="s">
        <v>80</v>
      </c>
      <c r="C91" s="59"/>
      <c r="D91" s="35" t="s">
        <v>18</v>
      </c>
      <c r="E91" s="35" t="s">
        <v>17</v>
      </c>
      <c r="F91" s="35" t="s">
        <v>16</v>
      </c>
      <c r="G91" s="35" t="s">
        <v>59</v>
      </c>
      <c r="H91" s="35" t="s">
        <v>60</v>
      </c>
      <c r="I91" s="35" t="s">
        <v>61</v>
      </c>
      <c r="J91" s="35" t="s">
        <v>144</v>
      </c>
      <c r="K91" s="35" t="s">
        <v>145</v>
      </c>
      <c r="L91" s="35" t="s">
        <v>146</v>
      </c>
      <c r="M91" s="35" t="s">
        <v>147</v>
      </c>
      <c r="N91" s="35" t="s">
        <v>148</v>
      </c>
      <c r="O91" s="35" t="s">
        <v>149</v>
      </c>
      <c r="P91" s="35" t="s">
        <v>150</v>
      </c>
      <c r="Q91" s="35" t="s">
        <v>151</v>
      </c>
      <c r="R91" s="35" t="s">
        <v>152</v>
      </c>
      <c r="S91" s="35"/>
      <c r="T91" s="35"/>
      <c r="U91" s="35" t="s">
        <v>18</v>
      </c>
      <c r="V91" s="35" t="s">
        <v>17</v>
      </c>
      <c r="W91" s="35" t="s">
        <v>16</v>
      </c>
      <c r="X91" s="35" t="s">
        <v>59</v>
      </c>
      <c r="Y91" s="35" t="s">
        <v>60</v>
      </c>
      <c r="Z91" s="35" t="s">
        <v>61</v>
      </c>
      <c r="AA91" s="35" t="s">
        <v>144</v>
      </c>
      <c r="AB91" s="35" t="s">
        <v>145</v>
      </c>
      <c r="AC91" s="35" t="s">
        <v>146</v>
      </c>
      <c r="AD91" s="35" t="s">
        <v>147</v>
      </c>
      <c r="AE91" s="35" t="s">
        <v>148</v>
      </c>
      <c r="AF91" s="35" t="s">
        <v>149</v>
      </c>
      <c r="AG91" s="35" t="s">
        <v>150</v>
      </c>
      <c r="AH91" s="35" t="s">
        <v>151</v>
      </c>
      <c r="AI91" s="35" t="s">
        <v>152</v>
      </c>
      <c r="AJ91" s="35"/>
      <c r="AL91" s="41" t="s">
        <v>21</v>
      </c>
      <c r="AM91" s="41" t="s">
        <v>34</v>
      </c>
    </row>
    <row r="92" spans="1:44" s="36" customFormat="1" ht="8.25" hidden="1" customHeight="1" x14ac:dyDescent="0.15">
      <c r="A92" s="57">
        <f t="shared" ref="A92:B109" si="99">A72</f>
        <v>2</v>
      </c>
      <c r="B92" s="58" t="str">
        <f t="shared" si="99"/>
        <v>Player 1</v>
      </c>
      <c r="C92" s="58"/>
      <c r="D92" s="57">
        <f t="shared" ref="D92:R92" si="100">D72</f>
        <v>0</v>
      </c>
      <c r="E92" s="57">
        <f t="shared" si="100"/>
        <v>0</v>
      </c>
      <c r="F92" s="57">
        <f t="shared" si="100"/>
        <v>0</v>
      </c>
      <c r="G92" s="57">
        <f t="shared" si="100"/>
        <v>0</v>
      </c>
      <c r="H92" s="57">
        <f t="shared" si="100"/>
        <v>0</v>
      </c>
      <c r="I92" s="57">
        <f t="shared" si="100"/>
        <v>0</v>
      </c>
      <c r="J92" s="57">
        <f t="shared" si="100"/>
        <v>0</v>
      </c>
      <c r="K92" s="57">
        <f t="shared" si="100"/>
        <v>0</v>
      </c>
      <c r="L92" s="57">
        <f t="shared" si="100"/>
        <v>0</v>
      </c>
      <c r="M92" s="57">
        <f t="shared" si="100"/>
        <v>0</v>
      </c>
      <c r="N92" s="57">
        <f t="shared" si="100"/>
        <v>0</v>
      </c>
      <c r="O92" s="57">
        <f t="shared" si="100"/>
        <v>0</v>
      </c>
      <c r="P92" s="57">
        <f t="shared" si="100"/>
        <v>0</v>
      </c>
      <c r="Q92" s="57">
        <f t="shared" si="100"/>
        <v>0</v>
      </c>
      <c r="R92" s="57">
        <f t="shared" si="100"/>
        <v>0</v>
      </c>
      <c r="S92" s="38"/>
      <c r="T92" s="38"/>
      <c r="U92" s="42">
        <f t="shared" ref="U92:U109" si="101">IF(D92=3,1,IF(D92=4,1,IF(D92=5,1, IF(D92=6,1,0))))</f>
        <v>0</v>
      </c>
      <c r="V92" s="42">
        <f t="shared" ref="V92:V109" si="102">IF(E92=3,1,IF(E92=4,1,IF(E92=5,1, IF(E92=6,1,0))))</f>
        <v>0</v>
      </c>
      <c r="W92" s="42">
        <f t="shared" ref="W92:W109" si="103">IF(F92=3,1,IF(F92=4,1,IF(F92=5,1, IF(F92=6,1,0))))</f>
        <v>0</v>
      </c>
      <c r="X92" s="42">
        <f t="shared" ref="X92:X109" si="104">IF(G92=3,1,IF(G92=4,1,IF(G92=5,1, IF(G92=6,1,0))))</f>
        <v>0</v>
      </c>
      <c r="Y92" s="42">
        <f t="shared" ref="Y92:Y109" si="105">IF(H92=3,1,IF(H92=4,1,IF(H92=5,1, IF(H92=6,1,0))))</f>
        <v>0</v>
      </c>
      <c r="Z92" s="42">
        <f t="shared" ref="Z92:Z109" si="106">IF(I92=3,1,IF(I92=4,1,IF(I92=5,1, IF(I92=6,1,0))))</f>
        <v>0</v>
      </c>
      <c r="AA92" s="42">
        <f t="shared" ref="AA92:AA109" si="107">IF(J92=3,1,IF(J92=4,1,IF(J92=5,1, IF(J92=6,1,0))))</f>
        <v>0</v>
      </c>
      <c r="AB92" s="42">
        <f t="shared" ref="AB92:AB109" si="108">IF(K92=3,1,IF(K92=4,1,IF(K92=5,1, IF(K92=6,1,0))))</f>
        <v>0</v>
      </c>
      <c r="AC92" s="42">
        <f t="shared" ref="AC92:AC109" si="109">IF(L92=3,1,IF(L92=4,1,IF(L92=5,1, IF(L92=6,1,0))))</f>
        <v>0</v>
      </c>
      <c r="AD92" s="42">
        <f t="shared" ref="AD92:AD109" si="110">IF(M92=3,1,IF(M92=4,1,IF(M92=5,1, IF(M92=6,1,0))))</f>
        <v>0</v>
      </c>
      <c r="AE92" s="42">
        <f t="shared" ref="AE92:AE109" si="111">IF(N92=3,1,IF(N92=4,1,IF(N92=5,1, IF(N92=6,1,0))))</f>
        <v>0</v>
      </c>
      <c r="AF92" s="42">
        <f t="shared" ref="AF92:AF109" si="112">IF(O92=3,1,IF(O92=4,1,IF(O92=5,1, IF(O92=6,1,0))))</f>
        <v>0</v>
      </c>
      <c r="AG92" s="42">
        <f t="shared" ref="AG92:AG109" si="113">IF(P92=3,1,IF(P92=4,1,IF(P92=5,1, IF(P92=6,1,0))))</f>
        <v>0</v>
      </c>
      <c r="AH92" s="42">
        <f t="shared" ref="AH92:AH109" si="114">IF(Q92=3,1,IF(Q92=4,1,IF(Q92=5,1, IF(Q92=6,1,0))))</f>
        <v>0</v>
      </c>
      <c r="AI92" s="42">
        <f t="shared" ref="AI92:AI109" si="115">IF(R92=3,1,IF(R92=4,1,IF(R92=5,1, IF(R92=6,1,0))))</f>
        <v>0</v>
      </c>
      <c r="AJ92" s="42"/>
      <c r="AL92" s="43" t="s">
        <v>21</v>
      </c>
      <c r="AM92" s="44">
        <f t="shared" ref="AM92:AM109" si="116">SUM(U92:AL92)</f>
        <v>0</v>
      </c>
    </row>
    <row r="93" spans="1:44" s="36" customFormat="1" ht="8.25" hidden="1" customHeight="1" x14ac:dyDescent="0.15">
      <c r="A93" s="57">
        <f t="shared" si="99"/>
        <v>3</v>
      </c>
      <c r="B93" s="58" t="str">
        <f t="shared" si="99"/>
        <v>Player 2</v>
      </c>
      <c r="C93" s="58"/>
      <c r="D93" s="57">
        <f t="shared" ref="D93:R93" si="117">D73</f>
        <v>0</v>
      </c>
      <c r="E93" s="57">
        <f t="shared" si="117"/>
        <v>0</v>
      </c>
      <c r="F93" s="57">
        <f t="shared" si="117"/>
        <v>0</v>
      </c>
      <c r="G93" s="57">
        <f t="shared" si="117"/>
        <v>0</v>
      </c>
      <c r="H93" s="57">
        <f t="shared" si="117"/>
        <v>0</v>
      </c>
      <c r="I93" s="57">
        <f t="shared" si="117"/>
        <v>0</v>
      </c>
      <c r="J93" s="57">
        <f t="shared" si="117"/>
        <v>0</v>
      </c>
      <c r="K93" s="57">
        <f t="shared" si="117"/>
        <v>0</v>
      </c>
      <c r="L93" s="57">
        <f t="shared" si="117"/>
        <v>0</v>
      </c>
      <c r="M93" s="57">
        <f t="shared" si="117"/>
        <v>0</v>
      </c>
      <c r="N93" s="57">
        <f t="shared" si="117"/>
        <v>0</v>
      </c>
      <c r="O93" s="57">
        <f t="shared" si="117"/>
        <v>0</v>
      </c>
      <c r="P93" s="57">
        <f t="shared" si="117"/>
        <v>0</v>
      </c>
      <c r="Q93" s="57">
        <f t="shared" si="117"/>
        <v>0</v>
      </c>
      <c r="R93" s="57">
        <f t="shared" si="117"/>
        <v>0</v>
      </c>
      <c r="S93" s="38"/>
      <c r="T93" s="38"/>
      <c r="U93" s="42">
        <f t="shared" si="101"/>
        <v>0</v>
      </c>
      <c r="V93" s="42">
        <f t="shared" si="102"/>
        <v>0</v>
      </c>
      <c r="W93" s="42">
        <f t="shared" si="103"/>
        <v>0</v>
      </c>
      <c r="X93" s="42">
        <f t="shared" si="104"/>
        <v>0</v>
      </c>
      <c r="Y93" s="42">
        <f t="shared" si="105"/>
        <v>0</v>
      </c>
      <c r="Z93" s="42">
        <f t="shared" si="106"/>
        <v>0</v>
      </c>
      <c r="AA93" s="42">
        <f t="shared" si="107"/>
        <v>0</v>
      </c>
      <c r="AB93" s="42">
        <f t="shared" si="108"/>
        <v>0</v>
      </c>
      <c r="AC93" s="42">
        <f t="shared" si="109"/>
        <v>0</v>
      </c>
      <c r="AD93" s="42">
        <f t="shared" si="110"/>
        <v>0</v>
      </c>
      <c r="AE93" s="42">
        <f t="shared" si="111"/>
        <v>0</v>
      </c>
      <c r="AF93" s="42">
        <f t="shared" si="112"/>
        <v>0</v>
      </c>
      <c r="AG93" s="42">
        <f t="shared" si="113"/>
        <v>0</v>
      </c>
      <c r="AH93" s="42">
        <f t="shared" si="114"/>
        <v>0</v>
      </c>
      <c r="AI93" s="42">
        <f t="shared" si="115"/>
        <v>0</v>
      </c>
      <c r="AJ93" s="42"/>
      <c r="AL93" s="43" t="s">
        <v>21</v>
      </c>
      <c r="AM93" s="44">
        <f t="shared" si="116"/>
        <v>0</v>
      </c>
    </row>
    <row r="94" spans="1:44" s="36" customFormat="1" ht="8.25" hidden="1" customHeight="1" x14ac:dyDescent="0.15">
      <c r="A94" s="57">
        <f t="shared" si="99"/>
        <v>5</v>
      </c>
      <c r="B94" s="58" t="str">
        <f t="shared" si="99"/>
        <v>Player 3</v>
      </c>
      <c r="C94" s="58"/>
      <c r="D94" s="57">
        <f t="shared" ref="D94:R94" si="118">D74</f>
        <v>0</v>
      </c>
      <c r="E94" s="57">
        <f t="shared" si="118"/>
        <v>0</v>
      </c>
      <c r="F94" s="57">
        <f t="shared" si="118"/>
        <v>0</v>
      </c>
      <c r="G94" s="57">
        <f t="shared" si="118"/>
        <v>0</v>
      </c>
      <c r="H94" s="57">
        <f t="shared" si="118"/>
        <v>0</v>
      </c>
      <c r="I94" s="57">
        <f t="shared" si="118"/>
        <v>0</v>
      </c>
      <c r="J94" s="57">
        <f t="shared" si="118"/>
        <v>0</v>
      </c>
      <c r="K94" s="57">
        <f t="shared" si="118"/>
        <v>0</v>
      </c>
      <c r="L94" s="57">
        <f t="shared" si="118"/>
        <v>0</v>
      </c>
      <c r="M94" s="57">
        <f t="shared" si="118"/>
        <v>0</v>
      </c>
      <c r="N94" s="57">
        <f t="shared" si="118"/>
        <v>0</v>
      </c>
      <c r="O94" s="57">
        <f t="shared" si="118"/>
        <v>0</v>
      </c>
      <c r="P94" s="57">
        <f t="shared" si="118"/>
        <v>0</v>
      </c>
      <c r="Q94" s="57">
        <f t="shared" si="118"/>
        <v>0</v>
      </c>
      <c r="R94" s="57">
        <f t="shared" si="118"/>
        <v>0</v>
      </c>
      <c r="S94" s="38"/>
      <c r="T94" s="38"/>
      <c r="U94" s="42">
        <f t="shared" si="101"/>
        <v>0</v>
      </c>
      <c r="V94" s="42">
        <f t="shared" si="102"/>
        <v>0</v>
      </c>
      <c r="W94" s="42">
        <f t="shared" si="103"/>
        <v>0</v>
      </c>
      <c r="X94" s="42">
        <f t="shared" si="104"/>
        <v>0</v>
      </c>
      <c r="Y94" s="42">
        <f t="shared" si="105"/>
        <v>0</v>
      </c>
      <c r="Z94" s="42">
        <f t="shared" si="106"/>
        <v>0</v>
      </c>
      <c r="AA94" s="42">
        <f t="shared" si="107"/>
        <v>0</v>
      </c>
      <c r="AB94" s="42">
        <f t="shared" si="108"/>
        <v>0</v>
      </c>
      <c r="AC94" s="42">
        <f t="shared" si="109"/>
        <v>0</v>
      </c>
      <c r="AD94" s="42">
        <f t="shared" si="110"/>
        <v>0</v>
      </c>
      <c r="AE94" s="42">
        <f t="shared" si="111"/>
        <v>0</v>
      </c>
      <c r="AF94" s="42">
        <f t="shared" si="112"/>
        <v>0</v>
      </c>
      <c r="AG94" s="42">
        <f t="shared" si="113"/>
        <v>0</v>
      </c>
      <c r="AH94" s="42">
        <f t="shared" si="114"/>
        <v>0</v>
      </c>
      <c r="AI94" s="42">
        <f t="shared" si="115"/>
        <v>0</v>
      </c>
      <c r="AJ94" s="42"/>
      <c r="AL94" s="43" t="s">
        <v>21</v>
      </c>
      <c r="AM94" s="44">
        <f t="shared" si="116"/>
        <v>0</v>
      </c>
    </row>
    <row r="95" spans="1:44" s="36" customFormat="1" ht="8.25" hidden="1" customHeight="1" x14ac:dyDescent="0.15">
      <c r="A95" s="57">
        <f t="shared" si="99"/>
        <v>9</v>
      </c>
      <c r="B95" s="58" t="str">
        <f t="shared" si="99"/>
        <v>Player 4</v>
      </c>
      <c r="C95" s="58"/>
      <c r="D95" s="57">
        <f t="shared" ref="D95:R95" si="119">D75</f>
        <v>0</v>
      </c>
      <c r="E95" s="57">
        <f t="shared" si="119"/>
        <v>0</v>
      </c>
      <c r="F95" s="57">
        <f t="shared" si="119"/>
        <v>0</v>
      </c>
      <c r="G95" s="57">
        <f t="shared" si="119"/>
        <v>0</v>
      </c>
      <c r="H95" s="57">
        <f t="shared" si="119"/>
        <v>0</v>
      </c>
      <c r="I95" s="57">
        <f t="shared" si="119"/>
        <v>0</v>
      </c>
      <c r="J95" s="57">
        <f t="shared" si="119"/>
        <v>0</v>
      </c>
      <c r="K95" s="57">
        <f t="shared" si="119"/>
        <v>0</v>
      </c>
      <c r="L95" s="57">
        <f t="shared" si="119"/>
        <v>0</v>
      </c>
      <c r="M95" s="57">
        <f t="shared" si="119"/>
        <v>0</v>
      </c>
      <c r="N95" s="57">
        <f t="shared" si="119"/>
        <v>0</v>
      </c>
      <c r="O95" s="57">
        <f t="shared" si="119"/>
        <v>0</v>
      </c>
      <c r="P95" s="57">
        <f t="shared" si="119"/>
        <v>0</v>
      </c>
      <c r="Q95" s="57">
        <f t="shared" si="119"/>
        <v>0</v>
      </c>
      <c r="R95" s="57">
        <f t="shared" si="119"/>
        <v>0</v>
      </c>
      <c r="S95" s="38"/>
      <c r="T95" s="38"/>
      <c r="U95" s="42">
        <f t="shared" si="101"/>
        <v>0</v>
      </c>
      <c r="V95" s="42">
        <f t="shared" si="102"/>
        <v>0</v>
      </c>
      <c r="W95" s="42">
        <f t="shared" si="103"/>
        <v>0</v>
      </c>
      <c r="X95" s="42">
        <f t="shared" si="104"/>
        <v>0</v>
      </c>
      <c r="Y95" s="42">
        <f t="shared" si="105"/>
        <v>0</v>
      </c>
      <c r="Z95" s="42">
        <f t="shared" si="106"/>
        <v>0</v>
      </c>
      <c r="AA95" s="42">
        <f t="shared" si="107"/>
        <v>0</v>
      </c>
      <c r="AB95" s="42">
        <f t="shared" si="108"/>
        <v>0</v>
      </c>
      <c r="AC95" s="42">
        <f t="shared" si="109"/>
        <v>0</v>
      </c>
      <c r="AD95" s="42">
        <f t="shared" si="110"/>
        <v>0</v>
      </c>
      <c r="AE95" s="42">
        <f t="shared" si="111"/>
        <v>0</v>
      </c>
      <c r="AF95" s="42">
        <f t="shared" si="112"/>
        <v>0</v>
      </c>
      <c r="AG95" s="42">
        <f t="shared" si="113"/>
        <v>0</v>
      </c>
      <c r="AH95" s="42">
        <f t="shared" si="114"/>
        <v>0</v>
      </c>
      <c r="AI95" s="42">
        <f t="shared" si="115"/>
        <v>0</v>
      </c>
      <c r="AJ95" s="42"/>
      <c r="AL95" s="43" t="s">
        <v>21</v>
      </c>
      <c r="AM95" s="44">
        <f t="shared" si="116"/>
        <v>0</v>
      </c>
    </row>
    <row r="96" spans="1:44" s="36" customFormat="1" ht="8.25" hidden="1" customHeight="1" x14ac:dyDescent="0.15">
      <c r="A96" s="57">
        <f t="shared" si="99"/>
        <v>1</v>
      </c>
      <c r="B96" s="58" t="str">
        <f t="shared" si="99"/>
        <v>Player 5</v>
      </c>
      <c r="C96" s="58"/>
      <c r="D96" s="57">
        <f t="shared" ref="D96:R96" si="120">D76</f>
        <v>0</v>
      </c>
      <c r="E96" s="57">
        <f t="shared" si="120"/>
        <v>0</v>
      </c>
      <c r="F96" s="57">
        <f t="shared" si="120"/>
        <v>0</v>
      </c>
      <c r="G96" s="57">
        <f t="shared" si="120"/>
        <v>0</v>
      </c>
      <c r="H96" s="57">
        <f t="shared" si="120"/>
        <v>0</v>
      </c>
      <c r="I96" s="57">
        <f t="shared" si="120"/>
        <v>0</v>
      </c>
      <c r="J96" s="57">
        <f t="shared" si="120"/>
        <v>0</v>
      </c>
      <c r="K96" s="57">
        <f t="shared" si="120"/>
        <v>0</v>
      </c>
      <c r="L96" s="57">
        <f t="shared" si="120"/>
        <v>0</v>
      </c>
      <c r="M96" s="57">
        <f t="shared" si="120"/>
        <v>0</v>
      </c>
      <c r="N96" s="57">
        <f t="shared" si="120"/>
        <v>0</v>
      </c>
      <c r="O96" s="57">
        <f t="shared" si="120"/>
        <v>0</v>
      </c>
      <c r="P96" s="57">
        <f t="shared" si="120"/>
        <v>0</v>
      </c>
      <c r="Q96" s="57">
        <f t="shared" si="120"/>
        <v>0</v>
      </c>
      <c r="R96" s="57">
        <f t="shared" si="120"/>
        <v>0</v>
      </c>
      <c r="S96" s="38"/>
      <c r="T96" s="38"/>
      <c r="U96" s="42">
        <f t="shared" si="101"/>
        <v>0</v>
      </c>
      <c r="V96" s="42">
        <f t="shared" si="102"/>
        <v>0</v>
      </c>
      <c r="W96" s="42">
        <f t="shared" si="103"/>
        <v>0</v>
      </c>
      <c r="X96" s="42">
        <f t="shared" si="104"/>
        <v>0</v>
      </c>
      <c r="Y96" s="42">
        <f t="shared" si="105"/>
        <v>0</v>
      </c>
      <c r="Z96" s="42">
        <f t="shared" si="106"/>
        <v>0</v>
      </c>
      <c r="AA96" s="42">
        <f t="shared" si="107"/>
        <v>0</v>
      </c>
      <c r="AB96" s="42">
        <f t="shared" si="108"/>
        <v>0</v>
      </c>
      <c r="AC96" s="42">
        <f t="shared" si="109"/>
        <v>0</v>
      </c>
      <c r="AD96" s="42">
        <f t="shared" si="110"/>
        <v>0</v>
      </c>
      <c r="AE96" s="42">
        <f t="shared" si="111"/>
        <v>0</v>
      </c>
      <c r="AF96" s="42">
        <f t="shared" si="112"/>
        <v>0</v>
      </c>
      <c r="AG96" s="42">
        <f t="shared" si="113"/>
        <v>0</v>
      </c>
      <c r="AH96" s="42">
        <f t="shared" si="114"/>
        <v>0</v>
      </c>
      <c r="AI96" s="42">
        <f t="shared" si="115"/>
        <v>0</v>
      </c>
      <c r="AJ96" s="42"/>
      <c r="AL96" s="43" t="s">
        <v>21</v>
      </c>
      <c r="AM96" s="44">
        <f t="shared" si="116"/>
        <v>0</v>
      </c>
    </row>
    <row r="97" spans="1:42" s="36" customFormat="1" ht="8.25" hidden="1" customHeight="1" x14ac:dyDescent="0.15">
      <c r="A97" s="57">
        <f t="shared" si="99"/>
        <v>14</v>
      </c>
      <c r="B97" s="58" t="str">
        <f t="shared" si="99"/>
        <v>Player 6</v>
      </c>
      <c r="C97" s="58"/>
      <c r="D97" s="57">
        <f t="shared" ref="D97:R97" si="121">D77</f>
        <v>0</v>
      </c>
      <c r="E97" s="57">
        <f t="shared" si="121"/>
        <v>0</v>
      </c>
      <c r="F97" s="57">
        <f t="shared" si="121"/>
        <v>0</v>
      </c>
      <c r="G97" s="57">
        <f t="shared" si="121"/>
        <v>0</v>
      </c>
      <c r="H97" s="57">
        <f t="shared" si="121"/>
        <v>0</v>
      </c>
      <c r="I97" s="57">
        <f t="shared" si="121"/>
        <v>0</v>
      </c>
      <c r="J97" s="57">
        <f t="shared" si="121"/>
        <v>0</v>
      </c>
      <c r="K97" s="57">
        <f t="shared" si="121"/>
        <v>0</v>
      </c>
      <c r="L97" s="57">
        <f t="shared" si="121"/>
        <v>0</v>
      </c>
      <c r="M97" s="57">
        <f t="shared" si="121"/>
        <v>0</v>
      </c>
      <c r="N97" s="57">
        <f t="shared" si="121"/>
        <v>0</v>
      </c>
      <c r="O97" s="57">
        <f t="shared" si="121"/>
        <v>0</v>
      </c>
      <c r="P97" s="57">
        <f t="shared" si="121"/>
        <v>0</v>
      </c>
      <c r="Q97" s="57">
        <f t="shared" si="121"/>
        <v>0</v>
      </c>
      <c r="R97" s="57">
        <f t="shared" si="121"/>
        <v>0</v>
      </c>
      <c r="S97" s="38"/>
      <c r="T97" s="38"/>
      <c r="U97" s="42">
        <f t="shared" si="101"/>
        <v>0</v>
      </c>
      <c r="V97" s="42">
        <f t="shared" si="102"/>
        <v>0</v>
      </c>
      <c r="W97" s="42">
        <f t="shared" si="103"/>
        <v>0</v>
      </c>
      <c r="X97" s="42">
        <f t="shared" si="104"/>
        <v>0</v>
      </c>
      <c r="Y97" s="42">
        <f t="shared" si="105"/>
        <v>0</v>
      </c>
      <c r="Z97" s="42">
        <f t="shared" si="106"/>
        <v>0</v>
      </c>
      <c r="AA97" s="42">
        <f t="shared" si="107"/>
        <v>0</v>
      </c>
      <c r="AB97" s="42">
        <f t="shared" si="108"/>
        <v>0</v>
      </c>
      <c r="AC97" s="42">
        <f t="shared" si="109"/>
        <v>0</v>
      </c>
      <c r="AD97" s="42">
        <f t="shared" si="110"/>
        <v>0</v>
      </c>
      <c r="AE97" s="42">
        <f t="shared" si="111"/>
        <v>0</v>
      </c>
      <c r="AF97" s="42">
        <f t="shared" si="112"/>
        <v>0</v>
      </c>
      <c r="AG97" s="42">
        <f t="shared" si="113"/>
        <v>0</v>
      </c>
      <c r="AH97" s="42">
        <f t="shared" si="114"/>
        <v>0</v>
      </c>
      <c r="AI97" s="42">
        <f t="shared" si="115"/>
        <v>0</v>
      </c>
      <c r="AJ97" s="42"/>
      <c r="AL97" s="43" t="s">
        <v>21</v>
      </c>
      <c r="AM97" s="44">
        <f t="shared" si="116"/>
        <v>0</v>
      </c>
    </row>
    <row r="98" spans="1:42" s="36" customFormat="1" ht="8.25" hidden="1" customHeight="1" x14ac:dyDescent="0.15">
      <c r="A98" s="57">
        <f t="shared" si="99"/>
        <v>15</v>
      </c>
      <c r="B98" s="58" t="str">
        <f t="shared" si="99"/>
        <v>Player 7</v>
      </c>
      <c r="C98" s="58"/>
      <c r="D98" s="57">
        <f t="shared" ref="D98:R98" si="122">D78</f>
        <v>0</v>
      </c>
      <c r="E98" s="57">
        <f t="shared" si="122"/>
        <v>0</v>
      </c>
      <c r="F98" s="57">
        <f t="shared" si="122"/>
        <v>0</v>
      </c>
      <c r="G98" s="57">
        <f t="shared" si="122"/>
        <v>0</v>
      </c>
      <c r="H98" s="57">
        <f t="shared" si="122"/>
        <v>0</v>
      </c>
      <c r="I98" s="57">
        <f t="shared" si="122"/>
        <v>0</v>
      </c>
      <c r="J98" s="57">
        <f t="shared" si="122"/>
        <v>0</v>
      </c>
      <c r="K98" s="57">
        <f t="shared" si="122"/>
        <v>0</v>
      </c>
      <c r="L98" s="57">
        <f t="shared" si="122"/>
        <v>0</v>
      </c>
      <c r="M98" s="57">
        <f t="shared" si="122"/>
        <v>0</v>
      </c>
      <c r="N98" s="57">
        <f t="shared" si="122"/>
        <v>0</v>
      </c>
      <c r="O98" s="57">
        <f t="shared" si="122"/>
        <v>0</v>
      </c>
      <c r="P98" s="57">
        <f t="shared" si="122"/>
        <v>0</v>
      </c>
      <c r="Q98" s="57">
        <f t="shared" si="122"/>
        <v>0</v>
      </c>
      <c r="R98" s="57">
        <f t="shared" si="122"/>
        <v>0</v>
      </c>
      <c r="S98" s="38"/>
      <c r="T98" s="38"/>
      <c r="U98" s="42">
        <f t="shared" si="101"/>
        <v>0</v>
      </c>
      <c r="V98" s="42">
        <f t="shared" si="102"/>
        <v>0</v>
      </c>
      <c r="W98" s="42">
        <f t="shared" si="103"/>
        <v>0</v>
      </c>
      <c r="X98" s="42">
        <f t="shared" si="104"/>
        <v>0</v>
      </c>
      <c r="Y98" s="42">
        <f t="shared" si="105"/>
        <v>0</v>
      </c>
      <c r="Z98" s="42">
        <f t="shared" si="106"/>
        <v>0</v>
      </c>
      <c r="AA98" s="42">
        <f t="shared" si="107"/>
        <v>0</v>
      </c>
      <c r="AB98" s="42">
        <f t="shared" si="108"/>
        <v>0</v>
      </c>
      <c r="AC98" s="42">
        <f t="shared" si="109"/>
        <v>0</v>
      </c>
      <c r="AD98" s="42">
        <f t="shared" si="110"/>
        <v>0</v>
      </c>
      <c r="AE98" s="42">
        <f t="shared" si="111"/>
        <v>0</v>
      </c>
      <c r="AF98" s="42">
        <f t="shared" si="112"/>
        <v>0</v>
      </c>
      <c r="AG98" s="42">
        <f t="shared" si="113"/>
        <v>0</v>
      </c>
      <c r="AH98" s="42">
        <f t="shared" si="114"/>
        <v>0</v>
      </c>
      <c r="AI98" s="42">
        <f t="shared" si="115"/>
        <v>0</v>
      </c>
      <c r="AJ98" s="42"/>
      <c r="AL98" s="43" t="s">
        <v>21</v>
      </c>
      <c r="AM98" s="44">
        <f t="shared" si="116"/>
        <v>0</v>
      </c>
    </row>
    <row r="99" spans="1:42" s="36" customFormat="1" ht="8.25" hidden="1" customHeight="1" x14ac:dyDescent="0.15">
      <c r="A99" s="57">
        <f t="shared" si="99"/>
        <v>22</v>
      </c>
      <c r="B99" s="58" t="str">
        <f t="shared" si="99"/>
        <v>Player 8</v>
      </c>
      <c r="C99" s="58"/>
      <c r="D99" s="57">
        <f t="shared" ref="D99:R99" si="123">D79</f>
        <v>0</v>
      </c>
      <c r="E99" s="57">
        <f t="shared" si="123"/>
        <v>0</v>
      </c>
      <c r="F99" s="57">
        <f t="shared" si="123"/>
        <v>0</v>
      </c>
      <c r="G99" s="57">
        <f t="shared" si="123"/>
        <v>0</v>
      </c>
      <c r="H99" s="57">
        <f t="shared" si="123"/>
        <v>0</v>
      </c>
      <c r="I99" s="57">
        <f t="shared" si="123"/>
        <v>0</v>
      </c>
      <c r="J99" s="57">
        <f t="shared" si="123"/>
        <v>0</v>
      </c>
      <c r="K99" s="57">
        <f t="shared" si="123"/>
        <v>0</v>
      </c>
      <c r="L99" s="57">
        <f t="shared" si="123"/>
        <v>0</v>
      </c>
      <c r="M99" s="57">
        <f t="shared" si="123"/>
        <v>0</v>
      </c>
      <c r="N99" s="57">
        <f t="shared" si="123"/>
        <v>0</v>
      </c>
      <c r="O99" s="57">
        <f t="shared" si="123"/>
        <v>0</v>
      </c>
      <c r="P99" s="57">
        <f t="shared" si="123"/>
        <v>0</v>
      </c>
      <c r="Q99" s="57">
        <f t="shared" si="123"/>
        <v>0</v>
      </c>
      <c r="R99" s="57">
        <f t="shared" si="123"/>
        <v>0</v>
      </c>
      <c r="S99" s="38"/>
      <c r="T99" s="38"/>
      <c r="U99" s="42">
        <f t="shared" si="101"/>
        <v>0</v>
      </c>
      <c r="V99" s="42">
        <f t="shared" si="102"/>
        <v>0</v>
      </c>
      <c r="W99" s="42">
        <f t="shared" si="103"/>
        <v>0</v>
      </c>
      <c r="X99" s="42">
        <f t="shared" si="104"/>
        <v>0</v>
      </c>
      <c r="Y99" s="42">
        <f t="shared" si="105"/>
        <v>0</v>
      </c>
      <c r="Z99" s="42">
        <f t="shared" si="106"/>
        <v>0</v>
      </c>
      <c r="AA99" s="42">
        <f t="shared" si="107"/>
        <v>0</v>
      </c>
      <c r="AB99" s="42">
        <f t="shared" si="108"/>
        <v>0</v>
      </c>
      <c r="AC99" s="42">
        <f t="shared" si="109"/>
        <v>0</v>
      </c>
      <c r="AD99" s="42">
        <f t="shared" si="110"/>
        <v>0</v>
      </c>
      <c r="AE99" s="42">
        <f t="shared" si="111"/>
        <v>0</v>
      </c>
      <c r="AF99" s="42">
        <f t="shared" si="112"/>
        <v>0</v>
      </c>
      <c r="AG99" s="42">
        <f t="shared" si="113"/>
        <v>0</v>
      </c>
      <c r="AH99" s="42">
        <f t="shared" si="114"/>
        <v>0</v>
      </c>
      <c r="AI99" s="42">
        <f t="shared" si="115"/>
        <v>0</v>
      </c>
      <c r="AJ99" s="42"/>
      <c r="AL99" s="43" t="s">
        <v>21</v>
      </c>
      <c r="AM99" s="44">
        <f t="shared" si="116"/>
        <v>0</v>
      </c>
    </row>
    <row r="100" spans="1:42" s="36" customFormat="1" ht="8.25" hidden="1" customHeight="1" x14ac:dyDescent="0.15">
      <c r="A100" s="57">
        <f t="shared" si="99"/>
        <v>23</v>
      </c>
      <c r="B100" s="58" t="str">
        <f t="shared" si="99"/>
        <v>Player 9</v>
      </c>
      <c r="C100" s="58"/>
      <c r="D100" s="57">
        <f t="shared" ref="D100:R100" si="124">D80</f>
        <v>0</v>
      </c>
      <c r="E100" s="57">
        <f t="shared" si="124"/>
        <v>0</v>
      </c>
      <c r="F100" s="57">
        <f t="shared" si="124"/>
        <v>0</v>
      </c>
      <c r="G100" s="57">
        <f t="shared" si="124"/>
        <v>0</v>
      </c>
      <c r="H100" s="57">
        <f t="shared" si="124"/>
        <v>0</v>
      </c>
      <c r="I100" s="57">
        <f t="shared" si="124"/>
        <v>0</v>
      </c>
      <c r="J100" s="57">
        <f t="shared" si="124"/>
        <v>0</v>
      </c>
      <c r="K100" s="57">
        <f t="shared" si="124"/>
        <v>0</v>
      </c>
      <c r="L100" s="57">
        <f t="shared" si="124"/>
        <v>0</v>
      </c>
      <c r="M100" s="57">
        <f t="shared" si="124"/>
        <v>0</v>
      </c>
      <c r="N100" s="57">
        <f t="shared" si="124"/>
        <v>0</v>
      </c>
      <c r="O100" s="57">
        <f t="shared" si="124"/>
        <v>0</v>
      </c>
      <c r="P100" s="57">
        <f t="shared" si="124"/>
        <v>0</v>
      </c>
      <c r="Q100" s="57">
        <f t="shared" si="124"/>
        <v>0</v>
      </c>
      <c r="R100" s="57">
        <f t="shared" si="124"/>
        <v>0</v>
      </c>
      <c r="S100" s="38"/>
      <c r="T100" s="38"/>
      <c r="U100" s="42">
        <f t="shared" si="101"/>
        <v>0</v>
      </c>
      <c r="V100" s="42">
        <f t="shared" si="102"/>
        <v>0</v>
      </c>
      <c r="W100" s="42">
        <f t="shared" si="103"/>
        <v>0</v>
      </c>
      <c r="X100" s="42">
        <f t="shared" si="104"/>
        <v>0</v>
      </c>
      <c r="Y100" s="42">
        <f t="shared" si="105"/>
        <v>0</v>
      </c>
      <c r="Z100" s="42">
        <f t="shared" si="106"/>
        <v>0</v>
      </c>
      <c r="AA100" s="42">
        <f t="shared" si="107"/>
        <v>0</v>
      </c>
      <c r="AB100" s="42">
        <f t="shared" si="108"/>
        <v>0</v>
      </c>
      <c r="AC100" s="42">
        <f t="shared" si="109"/>
        <v>0</v>
      </c>
      <c r="AD100" s="42">
        <f t="shared" si="110"/>
        <v>0</v>
      </c>
      <c r="AE100" s="42">
        <f t="shared" si="111"/>
        <v>0</v>
      </c>
      <c r="AF100" s="42">
        <f t="shared" si="112"/>
        <v>0</v>
      </c>
      <c r="AG100" s="42">
        <f t="shared" si="113"/>
        <v>0</v>
      </c>
      <c r="AH100" s="42">
        <f t="shared" si="114"/>
        <v>0</v>
      </c>
      <c r="AI100" s="42">
        <f t="shared" si="115"/>
        <v>0</v>
      </c>
      <c r="AJ100" s="42"/>
      <c r="AL100" s="43" t="s">
        <v>21</v>
      </c>
      <c r="AM100" s="44">
        <f t="shared" si="116"/>
        <v>0</v>
      </c>
    </row>
    <row r="101" spans="1:42" s="36" customFormat="1" ht="8.25" hidden="1" customHeight="1" x14ac:dyDescent="0.15">
      <c r="A101" s="57">
        <f t="shared" si="99"/>
        <v>24</v>
      </c>
      <c r="B101" s="58" t="str">
        <f t="shared" si="99"/>
        <v>Player 10</v>
      </c>
      <c r="C101" s="58"/>
      <c r="D101" s="57">
        <f t="shared" ref="D101:R101" si="125">D81</f>
        <v>0</v>
      </c>
      <c r="E101" s="57">
        <f t="shared" si="125"/>
        <v>0</v>
      </c>
      <c r="F101" s="57">
        <f t="shared" si="125"/>
        <v>0</v>
      </c>
      <c r="G101" s="57">
        <f t="shared" si="125"/>
        <v>0</v>
      </c>
      <c r="H101" s="57">
        <f t="shared" si="125"/>
        <v>0</v>
      </c>
      <c r="I101" s="57">
        <f t="shared" si="125"/>
        <v>0</v>
      </c>
      <c r="J101" s="57">
        <f t="shared" si="125"/>
        <v>0</v>
      </c>
      <c r="K101" s="57">
        <f t="shared" si="125"/>
        <v>0</v>
      </c>
      <c r="L101" s="57">
        <f t="shared" si="125"/>
        <v>0</v>
      </c>
      <c r="M101" s="57">
        <f t="shared" si="125"/>
        <v>0</v>
      </c>
      <c r="N101" s="57">
        <f t="shared" si="125"/>
        <v>0</v>
      </c>
      <c r="O101" s="57">
        <f t="shared" si="125"/>
        <v>0</v>
      </c>
      <c r="P101" s="57">
        <f t="shared" si="125"/>
        <v>0</v>
      </c>
      <c r="Q101" s="57">
        <f t="shared" si="125"/>
        <v>0</v>
      </c>
      <c r="R101" s="57">
        <f t="shared" si="125"/>
        <v>0</v>
      </c>
      <c r="S101" s="38"/>
      <c r="T101" s="38"/>
      <c r="U101" s="42">
        <f t="shared" si="101"/>
        <v>0</v>
      </c>
      <c r="V101" s="42">
        <f t="shared" si="102"/>
        <v>0</v>
      </c>
      <c r="W101" s="42">
        <f t="shared" si="103"/>
        <v>0</v>
      </c>
      <c r="X101" s="42">
        <f t="shared" si="104"/>
        <v>0</v>
      </c>
      <c r="Y101" s="42">
        <f t="shared" si="105"/>
        <v>0</v>
      </c>
      <c r="Z101" s="42">
        <f t="shared" si="106"/>
        <v>0</v>
      </c>
      <c r="AA101" s="42">
        <f t="shared" si="107"/>
        <v>0</v>
      </c>
      <c r="AB101" s="42">
        <f t="shared" si="108"/>
        <v>0</v>
      </c>
      <c r="AC101" s="42">
        <f t="shared" si="109"/>
        <v>0</v>
      </c>
      <c r="AD101" s="42">
        <f t="shared" si="110"/>
        <v>0</v>
      </c>
      <c r="AE101" s="42">
        <f t="shared" si="111"/>
        <v>0</v>
      </c>
      <c r="AF101" s="42">
        <f t="shared" si="112"/>
        <v>0</v>
      </c>
      <c r="AG101" s="42">
        <f t="shared" si="113"/>
        <v>0</v>
      </c>
      <c r="AH101" s="42">
        <f t="shared" si="114"/>
        <v>0</v>
      </c>
      <c r="AI101" s="42">
        <f t="shared" si="115"/>
        <v>0</v>
      </c>
      <c r="AJ101" s="42"/>
      <c r="AL101" s="43" t="s">
        <v>21</v>
      </c>
      <c r="AM101" s="44">
        <f t="shared" si="116"/>
        <v>0</v>
      </c>
    </row>
    <row r="102" spans="1:42" s="36" customFormat="1" ht="8.25" hidden="1" customHeight="1" x14ac:dyDescent="0.15">
      <c r="A102" s="57">
        <f t="shared" si="99"/>
        <v>25</v>
      </c>
      <c r="B102" s="58" t="str">
        <f t="shared" si="99"/>
        <v>Player 11</v>
      </c>
      <c r="C102" s="58"/>
      <c r="D102" s="57">
        <f t="shared" ref="D102:R102" si="126">D82</f>
        <v>0</v>
      </c>
      <c r="E102" s="57">
        <f t="shared" si="126"/>
        <v>0</v>
      </c>
      <c r="F102" s="57">
        <f t="shared" si="126"/>
        <v>0</v>
      </c>
      <c r="G102" s="57">
        <f t="shared" si="126"/>
        <v>0</v>
      </c>
      <c r="H102" s="57">
        <f t="shared" si="126"/>
        <v>0</v>
      </c>
      <c r="I102" s="57">
        <f t="shared" si="126"/>
        <v>0</v>
      </c>
      <c r="J102" s="57">
        <f t="shared" si="126"/>
        <v>0</v>
      </c>
      <c r="K102" s="57">
        <f t="shared" si="126"/>
        <v>0</v>
      </c>
      <c r="L102" s="57">
        <f t="shared" si="126"/>
        <v>0</v>
      </c>
      <c r="M102" s="57">
        <f t="shared" si="126"/>
        <v>0</v>
      </c>
      <c r="N102" s="57">
        <f t="shared" si="126"/>
        <v>0</v>
      </c>
      <c r="O102" s="57">
        <f t="shared" si="126"/>
        <v>0</v>
      </c>
      <c r="P102" s="57">
        <f t="shared" si="126"/>
        <v>0</v>
      </c>
      <c r="Q102" s="57">
        <f t="shared" si="126"/>
        <v>0</v>
      </c>
      <c r="R102" s="57">
        <f t="shared" si="126"/>
        <v>0</v>
      </c>
      <c r="S102" s="38"/>
      <c r="T102" s="38"/>
      <c r="U102" s="42">
        <f t="shared" si="101"/>
        <v>0</v>
      </c>
      <c r="V102" s="42">
        <f t="shared" si="102"/>
        <v>0</v>
      </c>
      <c r="W102" s="42">
        <f t="shared" si="103"/>
        <v>0</v>
      </c>
      <c r="X102" s="42">
        <f t="shared" si="104"/>
        <v>0</v>
      </c>
      <c r="Y102" s="42">
        <f t="shared" si="105"/>
        <v>0</v>
      </c>
      <c r="Z102" s="42">
        <f t="shared" si="106"/>
        <v>0</v>
      </c>
      <c r="AA102" s="42">
        <f t="shared" si="107"/>
        <v>0</v>
      </c>
      <c r="AB102" s="42">
        <f t="shared" si="108"/>
        <v>0</v>
      </c>
      <c r="AC102" s="42">
        <f t="shared" si="109"/>
        <v>0</v>
      </c>
      <c r="AD102" s="42">
        <f t="shared" si="110"/>
        <v>0</v>
      </c>
      <c r="AE102" s="42">
        <f t="shared" si="111"/>
        <v>0</v>
      </c>
      <c r="AF102" s="42">
        <f t="shared" si="112"/>
        <v>0</v>
      </c>
      <c r="AG102" s="42">
        <f t="shared" si="113"/>
        <v>0</v>
      </c>
      <c r="AH102" s="42">
        <f t="shared" si="114"/>
        <v>0</v>
      </c>
      <c r="AI102" s="42">
        <f t="shared" si="115"/>
        <v>0</v>
      </c>
      <c r="AJ102" s="42"/>
      <c r="AL102" s="43" t="s">
        <v>21</v>
      </c>
      <c r="AM102" s="44">
        <f t="shared" si="116"/>
        <v>0</v>
      </c>
    </row>
    <row r="103" spans="1:42" s="36" customFormat="1" ht="8.25" hidden="1" customHeight="1" x14ac:dyDescent="0.15">
      <c r="A103" s="57">
        <f t="shared" si="99"/>
        <v>29</v>
      </c>
      <c r="B103" s="58" t="str">
        <f t="shared" si="99"/>
        <v>Player 12</v>
      </c>
      <c r="C103" s="58"/>
      <c r="D103" s="57">
        <f t="shared" ref="D103:R103" si="127">D83</f>
        <v>0</v>
      </c>
      <c r="E103" s="57">
        <f t="shared" si="127"/>
        <v>0</v>
      </c>
      <c r="F103" s="57">
        <f t="shared" si="127"/>
        <v>0</v>
      </c>
      <c r="G103" s="57">
        <f t="shared" si="127"/>
        <v>0</v>
      </c>
      <c r="H103" s="57">
        <f t="shared" si="127"/>
        <v>0</v>
      </c>
      <c r="I103" s="57">
        <f t="shared" si="127"/>
        <v>0</v>
      </c>
      <c r="J103" s="57">
        <f t="shared" si="127"/>
        <v>0</v>
      </c>
      <c r="K103" s="57">
        <f t="shared" si="127"/>
        <v>0</v>
      </c>
      <c r="L103" s="57">
        <f t="shared" si="127"/>
        <v>0</v>
      </c>
      <c r="M103" s="57">
        <f t="shared" si="127"/>
        <v>0</v>
      </c>
      <c r="N103" s="57">
        <f t="shared" si="127"/>
        <v>0</v>
      </c>
      <c r="O103" s="57">
        <f t="shared" si="127"/>
        <v>0</v>
      </c>
      <c r="P103" s="57">
        <f t="shared" si="127"/>
        <v>0</v>
      </c>
      <c r="Q103" s="57">
        <f t="shared" si="127"/>
        <v>0</v>
      </c>
      <c r="R103" s="57">
        <f t="shared" si="127"/>
        <v>0</v>
      </c>
      <c r="S103" s="38"/>
      <c r="T103" s="38"/>
      <c r="U103" s="42">
        <f t="shared" ref="U103:U108" si="128">IF(D103=3,1,IF(D103=4,1,IF(D103=5,1, IF(D103=6,1,0))))</f>
        <v>0</v>
      </c>
      <c r="V103" s="42">
        <f t="shared" ref="V103:V108" si="129">IF(E103=3,1,IF(E103=4,1,IF(E103=5,1, IF(E103=6,1,0))))</f>
        <v>0</v>
      </c>
      <c r="W103" s="42">
        <f t="shared" ref="W103:W108" si="130">IF(F103=3,1,IF(F103=4,1,IF(F103=5,1, IF(F103=6,1,0))))</f>
        <v>0</v>
      </c>
      <c r="X103" s="42">
        <f t="shared" ref="X103:X108" si="131">IF(G103=3,1,IF(G103=4,1,IF(G103=5,1, IF(G103=6,1,0))))</f>
        <v>0</v>
      </c>
      <c r="Y103" s="42">
        <f t="shared" ref="Y103:Y108" si="132">IF(H103=3,1,IF(H103=4,1,IF(H103=5,1, IF(H103=6,1,0))))</f>
        <v>0</v>
      </c>
      <c r="Z103" s="42">
        <f t="shared" ref="Z103:Z108" si="133">IF(I103=3,1,IF(I103=4,1,IF(I103=5,1, IF(I103=6,1,0))))</f>
        <v>0</v>
      </c>
      <c r="AA103" s="42">
        <f t="shared" ref="AA103:AA108" si="134">IF(J103=3,1,IF(J103=4,1,IF(J103=5,1, IF(J103=6,1,0))))</f>
        <v>0</v>
      </c>
      <c r="AB103" s="42">
        <f t="shared" ref="AB103:AB108" si="135">IF(K103=3,1,IF(K103=4,1,IF(K103=5,1, IF(K103=6,1,0))))</f>
        <v>0</v>
      </c>
      <c r="AC103" s="42">
        <f t="shared" ref="AC103:AC108" si="136">IF(L103=3,1,IF(L103=4,1,IF(L103=5,1, IF(L103=6,1,0))))</f>
        <v>0</v>
      </c>
      <c r="AD103" s="42">
        <f t="shared" ref="AD103:AD108" si="137">IF(M103=3,1,IF(M103=4,1,IF(M103=5,1, IF(M103=6,1,0))))</f>
        <v>0</v>
      </c>
      <c r="AE103" s="42">
        <f t="shared" ref="AE103:AE108" si="138">IF(N103=3,1,IF(N103=4,1,IF(N103=5,1, IF(N103=6,1,0))))</f>
        <v>0</v>
      </c>
      <c r="AF103" s="42">
        <f t="shared" ref="AF103:AF108" si="139">IF(O103=3,1,IF(O103=4,1,IF(O103=5,1, IF(O103=6,1,0))))</f>
        <v>0</v>
      </c>
      <c r="AG103" s="42">
        <f t="shared" ref="AG103:AG108" si="140">IF(P103=3,1,IF(P103=4,1,IF(P103=5,1, IF(P103=6,1,0))))</f>
        <v>0</v>
      </c>
      <c r="AH103" s="42">
        <f t="shared" ref="AH103:AH108" si="141">IF(Q103=3,1,IF(Q103=4,1,IF(Q103=5,1, IF(Q103=6,1,0))))</f>
        <v>0</v>
      </c>
      <c r="AI103" s="42">
        <f t="shared" ref="AI103:AI108" si="142">IF(R103=3,1,IF(R103=4,1,IF(R103=5,1, IF(R103=6,1,0))))</f>
        <v>0</v>
      </c>
      <c r="AJ103" s="42"/>
      <c r="AL103" s="43" t="s">
        <v>21</v>
      </c>
      <c r="AM103" s="44">
        <f t="shared" ref="AM103:AM108" si="143">SUM(U103:AL103)</f>
        <v>0</v>
      </c>
    </row>
    <row r="104" spans="1:42" s="36" customFormat="1" ht="8.25" hidden="1" customHeight="1" x14ac:dyDescent="0.15">
      <c r="A104" s="57">
        <f t="shared" si="99"/>
        <v>30</v>
      </c>
      <c r="B104" s="58" t="str">
        <f t="shared" si="99"/>
        <v>Player 13</v>
      </c>
      <c r="C104" s="58"/>
      <c r="D104" s="57">
        <f t="shared" ref="D104:R104" si="144">D84</f>
        <v>0</v>
      </c>
      <c r="E104" s="57">
        <f t="shared" si="144"/>
        <v>0</v>
      </c>
      <c r="F104" s="57">
        <f t="shared" si="144"/>
        <v>0</v>
      </c>
      <c r="G104" s="57">
        <f t="shared" si="144"/>
        <v>0</v>
      </c>
      <c r="H104" s="57">
        <f t="shared" si="144"/>
        <v>0</v>
      </c>
      <c r="I104" s="57">
        <f t="shared" si="144"/>
        <v>0</v>
      </c>
      <c r="J104" s="57">
        <f t="shared" si="144"/>
        <v>0</v>
      </c>
      <c r="K104" s="57">
        <f t="shared" si="144"/>
        <v>0</v>
      </c>
      <c r="L104" s="57">
        <f t="shared" si="144"/>
        <v>0</v>
      </c>
      <c r="M104" s="57">
        <f t="shared" si="144"/>
        <v>0</v>
      </c>
      <c r="N104" s="57">
        <f t="shared" si="144"/>
        <v>0</v>
      </c>
      <c r="O104" s="57">
        <f t="shared" si="144"/>
        <v>0</v>
      </c>
      <c r="P104" s="57">
        <f t="shared" si="144"/>
        <v>0</v>
      </c>
      <c r="Q104" s="57">
        <f t="shared" si="144"/>
        <v>0</v>
      </c>
      <c r="R104" s="57">
        <f t="shared" si="144"/>
        <v>0</v>
      </c>
      <c r="S104" s="38"/>
      <c r="T104" s="38"/>
      <c r="U104" s="42">
        <f t="shared" si="128"/>
        <v>0</v>
      </c>
      <c r="V104" s="42">
        <f t="shared" si="129"/>
        <v>0</v>
      </c>
      <c r="W104" s="42">
        <f t="shared" si="130"/>
        <v>0</v>
      </c>
      <c r="X104" s="42">
        <f t="shared" si="131"/>
        <v>0</v>
      </c>
      <c r="Y104" s="42">
        <f t="shared" si="132"/>
        <v>0</v>
      </c>
      <c r="Z104" s="42">
        <f t="shared" si="133"/>
        <v>0</v>
      </c>
      <c r="AA104" s="42">
        <f t="shared" si="134"/>
        <v>0</v>
      </c>
      <c r="AB104" s="42">
        <f t="shared" si="135"/>
        <v>0</v>
      </c>
      <c r="AC104" s="42">
        <f t="shared" si="136"/>
        <v>0</v>
      </c>
      <c r="AD104" s="42">
        <f t="shared" si="137"/>
        <v>0</v>
      </c>
      <c r="AE104" s="42">
        <f t="shared" si="138"/>
        <v>0</v>
      </c>
      <c r="AF104" s="42">
        <f t="shared" si="139"/>
        <v>0</v>
      </c>
      <c r="AG104" s="42">
        <f t="shared" si="140"/>
        <v>0</v>
      </c>
      <c r="AH104" s="42">
        <f t="shared" si="141"/>
        <v>0</v>
      </c>
      <c r="AI104" s="42">
        <f t="shared" si="142"/>
        <v>0</v>
      </c>
      <c r="AJ104" s="42"/>
      <c r="AL104" s="43" t="s">
        <v>21</v>
      </c>
      <c r="AM104" s="44">
        <f t="shared" si="143"/>
        <v>0</v>
      </c>
    </row>
    <row r="105" spans="1:42" s="36" customFormat="1" ht="8.25" hidden="1" customHeight="1" x14ac:dyDescent="0.15">
      <c r="A105" s="57">
        <f t="shared" si="99"/>
        <v>32</v>
      </c>
      <c r="B105" s="58" t="str">
        <f t="shared" si="99"/>
        <v>Player 14</v>
      </c>
      <c r="C105" s="58"/>
      <c r="D105" s="57">
        <f t="shared" ref="D105:R105" si="145">D85</f>
        <v>0</v>
      </c>
      <c r="E105" s="57">
        <f t="shared" si="145"/>
        <v>0</v>
      </c>
      <c r="F105" s="57">
        <f t="shared" si="145"/>
        <v>0</v>
      </c>
      <c r="G105" s="57">
        <f t="shared" si="145"/>
        <v>0</v>
      </c>
      <c r="H105" s="57">
        <f t="shared" si="145"/>
        <v>0</v>
      </c>
      <c r="I105" s="57">
        <f t="shared" si="145"/>
        <v>0</v>
      </c>
      <c r="J105" s="57">
        <f t="shared" si="145"/>
        <v>0</v>
      </c>
      <c r="K105" s="57">
        <f t="shared" si="145"/>
        <v>0</v>
      </c>
      <c r="L105" s="57">
        <f t="shared" si="145"/>
        <v>0</v>
      </c>
      <c r="M105" s="57">
        <f t="shared" si="145"/>
        <v>0</v>
      </c>
      <c r="N105" s="57">
        <f t="shared" si="145"/>
        <v>0</v>
      </c>
      <c r="O105" s="57">
        <f t="shared" si="145"/>
        <v>0</v>
      </c>
      <c r="P105" s="57">
        <f t="shared" si="145"/>
        <v>0</v>
      </c>
      <c r="Q105" s="57">
        <f t="shared" si="145"/>
        <v>0</v>
      </c>
      <c r="R105" s="57">
        <f t="shared" si="145"/>
        <v>0</v>
      </c>
      <c r="S105" s="38"/>
      <c r="T105" s="38"/>
      <c r="U105" s="42">
        <f t="shared" si="128"/>
        <v>0</v>
      </c>
      <c r="V105" s="42">
        <f t="shared" si="129"/>
        <v>0</v>
      </c>
      <c r="W105" s="42">
        <f t="shared" si="130"/>
        <v>0</v>
      </c>
      <c r="X105" s="42">
        <f t="shared" si="131"/>
        <v>0</v>
      </c>
      <c r="Y105" s="42">
        <f t="shared" si="132"/>
        <v>0</v>
      </c>
      <c r="Z105" s="42">
        <f t="shared" si="133"/>
        <v>0</v>
      </c>
      <c r="AA105" s="42">
        <f t="shared" si="134"/>
        <v>0</v>
      </c>
      <c r="AB105" s="42">
        <f t="shared" si="135"/>
        <v>0</v>
      </c>
      <c r="AC105" s="42">
        <f t="shared" si="136"/>
        <v>0</v>
      </c>
      <c r="AD105" s="42">
        <f t="shared" si="137"/>
        <v>0</v>
      </c>
      <c r="AE105" s="42">
        <f t="shared" si="138"/>
        <v>0</v>
      </c>
      <c r="AF105" s="42">
        <f t="shared" si="139"/>
        <v>0</v>
      </c>
      <c r="AG105" s="42">
        <f t="shared" si="140"/>
        <v>0</v>
      </c>
      <c r="AH105" s="42">
        <f t="shared" si="141"/>
        <v>0</v>
      </c>
      <c r="AI105" s="42">
        <f t="shared" si="142"/>
        <v>0</v>
      </c>
      <c r="AJ105" s="42"/>
      <c r="AL105" s="43" t="s">
        <v>21</v>
      </c>
      <c r="AM105" s="44">
        <f t="shared" si="143"/>
        <v>0</v>
      </c>
    </row>
    <row r="106" spans="1:42" s="36" customFormat="1" ht="8.25" hidden="1" customHeight="1" x14ac:dyDescent="0.15">
      <c r="A106" s="57">
        <f t="shared" si="99"/>
        <v>0</v>
      </c>
      <c r="B106" s="58">
        <f t="shared" si="99"/>
        <v>0</v>
      </c>
      <c r="C106" s="58"/>
      <c r="D106" s="57">
        <f t="shared" ref="D106:R106" si="146">D86</f>
        <v>0</v>
      </c>
      <c r="E106" s="57">
        <f t="shared" si="146"/>
        <v>0</v>
      </c>
      <c r="F106" s="57">
        <f t="shared" si="146"/>
        <v>0</v>
      </c>
      <c r="G106" s="57">
        <f t="shared" si="146"/>
        <v>0</v>
      </c>
      <c r="H106" s="57">
        <f t="shared" si="146"/>
        <v>0</v>
      </c>
      <c r="I106" s="57">
        <f t="shared" si="146"/>
        <v>0</v>
      </c>
      <c r="J106" s="57">
        <f t="shared" si="146"/>
        <v>0</v>
      </c>
      <c r="K106" s="57">
        <f t="shared" si="146"/>
        <v>0</v>
      </c>
      <c r="L106" s="57">
        <f t="shared" si="146"/>
        <v>0</v>
      </c>
      <c r="M106" s="57">
        <f t="shared" si="146"/>
        <v>0</v>
      </c>
      <c r="N106" s="57">
        <f t="shared" si="146"/>
        <v>0</v>
      </c>
      <c r="O106" s="57">
        <f t="shared" si="146"/>
        <v>0</v>
      </c>
      <c r="P106" s="57">
        <f t="shared" si="146"/>
        <v>0</v>
      </c>
      <c r="Q106" s="57">
        <f t="shared" si="146"/>
        <v>0</v>
      </c>
      <c r="R106" s="57">
        <f t="shared" si="146"/>
        <v>0</v>
      </c>
      <c r="S106" s="38"/>
      <c r="T106" s="38"/>
      <c r="U106" s="42">
        <f t="shared" si="128"/>
        <v>0</v>
      </c>
      <c r="V106" s="42">
        <f t="shared" si="129"/>
        <v>0</v>
      </c>
      <c r="W106" s="42">
        <f t="shared" si="130"/>
        <v>0</v>
      </c>
      <c r="X106" s="42">
        <f t="shared" si="131"/>
        <v>0</v>
      </c>
      <c r="Y106" s="42">
        <f t="shared" si="132"/>
        <v>0</v>
      </c>
      <c r="Z106" s="42">
        <f t="shared" si="133"/>
        <v>0</v>
      </c>
      <c r="AA106" s="42">
        <f t="shared" si="134"/>
        <v>0</v>
      </c>
      <c r="AB106" s="42">
        <f t="shared" si="135"/>
        <v>0</v>
      </c>
      <c r="AC106" s="42">
        <f t="shared" si="136"/>
        <v>0</v>
      </c>
      <c r="AD106" s="42">
        <f t="shared" si="137"/>
        <v>0</v>
      </c>
      <c r="AE106" s="42">
        <f t="shared" si="138"/>
        <v>0</v>
      </c>
      <c r="AF106" s="42">
        <f t="shared" si="139"/>
        <v>0</v>
      </c>
      <c r="AG106" s="42">
        <f t="shared" si="140"/>
        <v>0</v>
      </c>
      <c r="AH106" s="42">
        <f t="shared" si="141"/>
        <v>0</v>
      </c>
      <c r="AI106" s="42">
        <f t="shared" si="142"/>
        <v>0</v>
      </c>
      <c r="AJ106" s="42"/>
      <c r="AL106" s="43" t="s">
        <v>21</v>
      </c>
      <c r="AM106" s="44">
        <f t="shared" si="143"/>
        <v>0</v>
      </c>
    </row>
    <row r="107" spans="1:42" s="36" customFormat="1" ht="8.25" hidden="1" customHeight="1" x14ac:dyDescent="0.15">
      <c r="A107" s="57">
        <f t="shared" si="99"/>
        <v>0</v>
      </c>
      <c r="B107" s="58">
        <f t="shared" si="99"/>
        <v>0</v>
      </c>
      <c r="C107" s="58"/>
      <c r="D107" s="57">
        <f t="shared" ref="D107:R107" si="147">D87</f>
        <v>0</v>
      </c>
      <c r="E107" s="57">
        <f t="shared" si="147"/>
        <v>0</v>
      </c>
      <c r="F107" s="57">
        <f t="shared" si="147"/>
        <v>0</v>
      </c>
      <c r="G107" s="57">
        <f t="shared" si="147"/>
        <v>0</v>
      </c>
      <c r="H107" s="57">
        <f t="shared" si="147"/>
        <v>0</v>
      </c>
      <c r="I107" s="57">
        <f t="shared" si="147"/>
        <v>0</v>
      </c>
      <c r="J107" s="57">
        <f t="shared" si="147"/>
        <v>0</v>
      </c>
      <c r="K107" s="57">
        <f t="shared" si="147"/>
        <v>0</v>
      </c>
      <c r="L107" s="57">
        <f t="shared" si="147"/>
        <v>0</v>
      </c>
      <c r="M107" s="57">
        <f t="shared" si="147"/>
        <v>0</v>
      </c>
      <c r="N107" s="57">
        <f t="shared" si="147"/>
        <v>0</v>
      </c>
      <c r="O107" s="57">
        <f t="shared" si="147"/>
        <v>0</v>
      </c>
      <c r="P107" s="57">
        <f t="shared" si="147"/>
        <v>0</v>
      </c>
      <c r="Q107" s="57">
        <f t="shared" si="147"/>
        <v>0</v>
      </c>
      <c r="R107" s="57">
        <f t="shared" si="147"/>
        <v>0</v>
      </c>
      <c r="S107" s="38"/>
      <c r="T107" s="38"/>
      <c r="U107" s="42">
        <f t="shared" si="128"/>
        <v>0</v>
      </c>
      <c r="V107" s="42">
        <f t="shared" si="129"/>
        <v>0</v>
      </c>
      <c r="W107" s="42">
        <f t="shared" si="130"/>
        <v>0</v>
      </c>
      <c r="X107" s="42">
        <f t="shared" si="131"/>
        <v>0</v>
      </c>
      <c r="Y107" s="42">
        <f t="shared" si="132"/>
        <v>0</v>
      </c>
      <c r="Z107" s="42">
        <f t="shared" si="133"/>
        <v>0</v>
      </c>
      <c r="AA107" s="42">
        <f t="shared" si="134"/>
        <v>0</v>
      </c>
      <c r="AB107" s="42">
        <f t="shared" si="135"/>
        <v>0</v>
      </c>
      <c r="AC107" s="42">
        <f t="shared" si="136"/>
        <v>0</v>
      </c>
      <c r="AD107" s="42">
        <f t="shared" si="137"/>
        <v>0</v>
      </c>
      <c r="AE107" s="42">
        <f t="shared" si="138"/>
        <v>0</v>
      </c>
      <c r="AF107" s="42">
        <f t="shared" si="139"/>
        <v>0</v>
      </c>
      <c r="AG107" s="42">
        <f t="shared" si="140"/>
        <v>0</v>
      </c>
      <c r="AH107" s="42">
        <f t="shared" si="141"/>
        <v>0</v>
      </c>
      <c r="AI107" s="42">
        <f t="shared" si="142"/>
        <v>0</v>
      </c>
      <c r="AJ107" s="42"/>
      <c r="AL107" s="43" t="s">
        <v>21</v>
      </c>
      <c r="AM107" s="44">
        <f t="shared" si="143"/>
        <v>0</v>
      </c>
    </row>
    <row r="108" spans="1:42" s="36" customFormat="1" ht="8.25" hidden="1" customHeight="1" x14ac:dyDescent="0.15">
      <c r="A108" s="57">
        <f t="shared" si="99"/>
        <v>0</v>
      </c>
      <c r="B108" s="58">
        <f t="shared" si="99"/>
        <v>0</v>
      </c>
      <c r="C108" s="58"/>
      <c r="D108" s="57">
        <f t="shared" ref="D108:R108" si="148">D88</f>
        <v>0</v>
      </c>
      <c r="E108" s="57">
        <f t="shared" si="148"/>
        <v>0</v>
      </c>
      <c r="F108" s="57">
        <f t="shared" si="148"/>
        <v>0</v>
      </c>
      <c r="G108" s="57">
        <f t="shared" si="148"/>
        <v>0</v>
      </c>
      <c r="H108" s="57">
        <f t="shared" si="148"/>
        <v>0</v>
      </c>
      <c r="I108" s="57">
        <f t="shared" si="148"/>
        <v>0</v>
      </c>
      <c r="J108" s="57">
        <f t="shared" si="148"/>
        <v>0</v>
      </c>
      <c r="K108" s="57">
        <f t="shared" si="148"/>
        <v>0</v>
      </c>
      <c r="L108" s="57">
        <f t="shared" si="148"/>
        <v>0</v>
      </c>
      <c r="M108" s="57">
        <f t="shared" si="148"/>
        <v>0</v>
      </c>
      <c r="N108" s="57">
        <f t="shared" si="148"/>
        <v>0</v>
      </c>
      <c r="O108" s="57">
        <f t="shared" si="148"/>
        <v>0</v>
      </c>
      <c r="P108" s="57">
        <f t="shared" si="148"/>
        <v>0</v>
      </c>
      <c r="Q108" s="57">
        <f t="shared" si="148"/>
        <v>0</v>
      </c>
      <c r="R108" s="57">
        <f t="shared" si="148"/>
        <v>0</v>
      </c>
      <c r="S108" s="38"/>
      <c r="T108" s="38"/>
      <c r="U108" s="42">
        <f t="shared" si="128"/>
        <v>0</v>
      </c>
      <c r="V108" s="42">
        <f t="shared" si="129"/>
        <v>0</v>
      </c>
      <c r="W108" s="42">
        <f t="shared" si="130"/>
        <v>0</v>
      </c>
      <c r="X108" s="42">
        <f t="shared" si="131"/>
        <v>0</v>
      </c>
      <c r="Y108" s="42">
        <f t="shared" si="132"/>
        <v>0</v>
      </c>
      <c r="Z108" s="42">
        <f t="shared" si="133"/>
        <v>0</v>
      </c>
      <c r="AA108" s="42">
        <f t="shared" si="134"/>
        <v>0</v>
      </c>
      <c r="AB108" s="42">
        <f t="shared" si="135"/>
        <v>0</v>
      </c>
      <c r="AC108" s="42">
        <f t="shared" si="136"/>
        <v>0</v>
      </c>
      <c r="AD108" s="42">
        <f t="shared" si="137"/>
        <v>0</v>
      </c>
      <c r="AE108" s="42">
        <f t="shared" si="138"/>
        <v>0</v>
      </c>
      <c r="AF108" s="42">
        <f t="shared" si="139"/>
        <v>0</v>
      </c>
      <c r="AG108" s="42">
        <f t="shared" si="140"/>
        <v>0</v>
      </c>
      <c r="AH108" s="42">
        <f t="shared" si="141"/>
        <v>0</v>
      </c>
      <c r="AI108" s="42">
        <f t="shared" si="142"/>
        <v>0</v>
      </c>
      <c r="AJ108" s="42"/>
      <c r="AL108" s="43" t="s">
        <v>21</v>
      </c>
      <c r="AM108" s="44">
        <f t="shared" si="143"/>
        <v>0</v>
      </c>
    </row>
    <row r="109" spans="1:42" s="36" customFormat="1" ht="8.25" hidden="1" customHeight="1" x14ac:dyDescent="0.15">
      <c r="A109" s="57">
        <f t="shared" si="99"/>
        <v>0</v>
      </c>
      <c r="B109" s="58">
        <f t="shared" si="99"/>
        <v>0</v>
      </c>
      <c r="C109" s="58"/>
      <c r="D109" s="57">
        <f t="shared" ref="D109:R109" si="149">D89</f>
        <v>0</v>
      </c>
      <c r="E109" s="57">
        <f t="shared" si="149"/>
        <v>0</v>
      </c>
      <c r="F109" s="57">
        <f t="shared" si="149"/>
        <v>0</v>
      </c>
      <c r="G109" s="57">
        <f t="shared" si="149"/>
        <v>0</v>
      </c>
      <c r="H109" s="57">
        <f t="shared" si="149"/>
        <v>0</v>
      </c>
      <c r="I109" s="57">
        <f t="shared" si="149"/>
        <v>0</v>
      </c>
      <c r="J109" s="57">
        <f t="shared" si="149"/>
        <v>0</v>
      </c>
      <c r="K109" s="57">
        <f t="shared" si="149"/>
        <v>0</v>
      </c>
      <c r="L109" s="57">
        <f t="shared" si="149"/>
        <v>0</v>
      </c>
      <c r="M109" s="57">
        <f t="shared" si="149"/>
        <v>0</v>
      </c>
      <c r="N109" s="57">
        <f t="shared" si="149"/>
        <v>0</v>
      </c>
      <c r="O109" s="57">
        <f t="shared" si="149"/>
        <v>0</v>
      </c>
      <c r="P109" s="57">
        <f t="shared" si="149"/>
        <v>0</v>
      </c>
      <c r="Q109" s="57">
        <f t="shared" si="149"/>
        <v>0</v>
      </c>
      <c r="R109" s="57">
        <f t="shared" si="149"/>
        <v>0</v>
      </c>
      <c r="S109" s="38"/>
      <c r="T109" s="38"/>
      <c r="U109" s="42">
        <f t="shared" si="101"/>
        <v>0</v>
      </c>
      <c r="V109" s="42">
        <f t="shared" si="102"/>
        <v>0</v>
      </c>
      <c r="W109" s="42">
        <f t="shared" si="103"/>
        <v>0</v>
      </c>
      <c r="X109" s="42">
        <f t="shared" si="104"/>
        <v>0</v>
      </c>
      <c r="Y109" s="42">
        <f t="shared" si="105"/>
        <v>0</v>
      </c>
      <c r="Z109" s="42">
        <f t="shared" si="106"/>
        <v>0</v>
      </c>
      <c r="AA109" s="42">
        <f t="shared" si="107"/>
        <v>0</v>
      </c>
      <c r="AB109" s="42">
        <f t="shared" si="108"/>
        <v>0</v>
      </c>
      <c r="AC109" s="42">
        <f t="shared" si="109"/>
        <v>0</v>
      </c>
      <c r="AD109" s="42">
        <f t="shared" si="110"/>
        <v>0</v>
      </c>
      <c r="AE109" s="42">
        <f t="shared" si="111"/>
        <v>0</v>
      </c>
      <c r="AF109" s="42">
        <f t="shared" si="112"/>
        <v>0</v>
      </c>
      <c r="AG109" s="42">
        <f t="shared" si="113"/>
        <v>0</v>
      </c>
      <c r="AH109" s="42">
        <f t="shared" si="114"/>
        <v>0</v>
      </c>
      <c r="AI109" s="42">
        <f t="shared" si="115"/>
        <v>0</v>
      </c>
      <c r="AJ109" s="42"/>
      <c r="AL109" s="43" t="s">
        <v>21</v>
      </c>
      <c r="AM109" s="44">
        <f t="shared" si="116"/>
        <v>0</v>
      </c>
    </row>
    <row r="110" spans="1:42" s="36" customFormat="1" ht="8.25" hidden="1" customHeight="1" x14ac:dyDescent="0.15">
      <c r="A110" s="57"/>
      <c r="B110" s="58"/>
      <c r="C110" s="58"/>
      <c r="D110" s="57"/>
      <c r="E110" s="57"/>
      <c r="F110" s="57"/>
      <c r="G110" s="57"/>
      <c r="H110" s="57"/>
      <c r="I110" s="57"/>
      <c r="J110" s="57"/>
      <c r="K110" s="57"/>
      <c r="L110" s="57"/>
      <c r="M110" s="57"/>
      <c r="N110" s="57"/>
      <c r="O110" s="57"/>
      <c r="P110" s="57"/>
      <c r="Q110" s="57"/>
      <c r="R110" s="57"/>
      <c r="S110" s="38"/>
      <c r="T110" s="37" t="s">
        <v>21</v>
      </c>
      <c r="U110" s="37">
        <f t="shared" ref="U110:AI110" si="150">SUM(U92:U109)</f>
        <v>0</v>
      </c>
      <c r="V110" s="37">
        <f t="shared" si="150"/>
        <v>0</v>
      </c>
      <c r="W110" s="37">
        <f t="shared" si="150"/>
        <v>0</v>
      </c>
      <c r="X110" s="37">
        <f t="shared" si="150"/>
        <v>0</v>
      </c>
      <c r="Y110" s="37">
        <f t="shared" si="150"/>
        <v>0</v>
      </c>
      <c r="Z110" s="37">
        <f t="shared" si="150"/>
        <v>0</v>
      </c>
      <c r="AA110" s="37">
        <f t="shared" si="150"/>
        <v>0</v>
      </c>
      <c r="AB110" s="37">
        <f t="shared" si="150"/>
        <v>0</v>
      </c>
      <c r="AC110" s="37">
        <f t="shared" si="150"/>
        <v>0</v>
      </c>
      <c r="AD110" s="37">
        <f t="shared" si="150"/>
        <v>0</v>
      </c>
      <c r="AE110" s="37">
        <f t="shared" si="150"/>
        <v>0</v>
      </c>
      <c r="AF110" s="37">
        <f t="shared" si="150"/>
        <v>0</v>
      </c>
      <c r="AG110" s="37">
        <f t="shared" si="150"/>
        <v>0</v>
      </c>
      <c r="AH110" s="37">
        <f t="shared" si="150"/>
        <v>0</v>
      </c>
      <c r="AI110" s="37">
        <f t="shared" si="150"/>
        <v>0</v>
      </c>
      <c r="AJ110" s="37"/>
      <c r="AL110" s="37">
        <f>SUM(AL92:AL109)</f>
        <v>0</v>
      </c>
      <c r="AM110" s="37">
        <f>SUM(AM92:AM109)</f>
        <v>0</v>
      </c>
    </row>
    <row r="111" spans="1:42" s="36" customFormat="1" ht="8.25" hidden="1" customHeight="1" x14ac:dyDescent="0.15">
      <c r="A111" s="57"/>
      <c r="B111" s="59" t="s">
        <v>81</v>
      </c>
      <c r="C111" s="59"/>
      <c r="D111" s="35" t="s">
        <v>18</v>
      </c>
      <c r="E111" s="35" t="s">
        <v>17</v>
      </c>
      <c r="F111" s="35" t="s">
        <v>16</v>
      </c>
      <c r="G111" s="35" t="s">
        <v>59</v>
      </c>
      <c r="H111" s="35" t="s">
        <v>60</v>
      </c>
      <c r="I111" s="35" t="s">
        <v>61</v>
      </c>
      <c r="J111" s="35" t="s">
        <v>144</v>
      </c>
      <c r="K111" s="35" t="s">
        <v>145</v>
      </c>
      <c r="L111" s="35" t="s">
        <v>146</v>
      </c>
      <c r="M111" s="35" t="s">
        <v>147</v>
      </c>
      <c r="N111" s="35" t="s">
        <v>148</v>
      </c>
      <c r="O111" s="35" t="s">
        <v>149</v>
      </c>
      <c r="P111" s="35" t="s">
        <v>150</v>
      </c>
      <c r="Q111" s="35" t="s">
        <v>151</v>
      </c>
      <c r="R111" s="35" t="s">
        <v>152</v>
      </c>
      <c r="S111" s="35"/>
      <c r="T111" s="35"/>
      <c r="U111" s="35" t="s">
        <v>18</v>
      </c>
      <c r="V111" s="35" t="s">
        <v>17</v>
      </c>
      <c r="W111" s="35" t="s">
        <v>16</v>
      </c>
      <c r="X111" s="35" t="s">
        <v>59</v>
      </c>
      <c r="Y111" s="35" t="s">
        <v>60</v>
      </c>
      <c r="Z111" s="35" t="s">
        <v>61</v>
      </c>
      <c r="AA111" s="35" t="s">
        <v>144</v>
      </c>
      <c r="AB111" s="35" t="s">
        <v>145</v>
      </c>
      <c r="AC111" s="35" t="s">
        <v>146</v>
      </c>
      <c r="AD111" s="35" t="s">
        <v>147</v>
      </c>
      <c r="AE111" s="35" t="s">
        <v>148</v>
      </c>
      <c r="AF111" s="35" t="s">
        <v>149</v>
      </c>
      <c r="AG111" s="35" t="s">
        <v>150</v>
      </c>
      <c r="AH111" s="35" t="s">
        <v>151</v>
      </c>
      <c r="AI111" s="35" t="s">
        <v>152</v>
      </c>
      <c r="AJ111" s="35"/>
      <c r="AL111" s="41" t="s">
        <v>21</v>
      </c>
      <c r="AM111" s="41" t="s">
        <v>68</v>
      </c>
      <c r="AN111" s="35" t="s">
        <v>419</v>
      </c>
      <c r="AO111" s="35" t="s">
        <v>417</v>
      </c>
      <c r="AP111" s="35" t="s">
        <v>418</v>
      </c>
    </row>
    <row r="112" spans="1:42" s="36" customFormat="1" ht="8.25" hidden="1" customHeight="1" x14ac:dyDescent="0.15">
      <c r="A112" s="57">
        <f t="shared" ref="A112:B129" si="151">A92</f>
        <v>2</v>
      </c>
      <c r="B112" s="58" t="str">
        <f t="shared" si="151"/>
        <v>Player 1</v>
      </c>
      <c r="C112" s="58"/>
      <c r="D112" s="57">
        <f t="shared" ref="D112:R112" si="152">D92</f>
        <v>0</v>
      </c>
      <c r="E112" s="57">
        <f t="shared" si="152"/>
        <v>0</v>
      </c>
      <c r="F112" s="57">
        <f t="shared" si="152"/>
        <v>0</v>
      </c>
      <c r="G112" s="57">
        <f t="shared" si="152"/>
        <v>0</v>
      </c>
      <c r="H112" s="57">
        <f t="shared" si="152"/>
        <v>0</v>
      </c>
      <c r="I112" s="57">
        <f t="shared" si="152"/>
        <v>0</v>
      </c>
      <c r="J112" s="57">
        <f t="shared" si="152"/>
        <v>0</v>
      </c>
      <c r="K112" s="57">
        <f t="shared" si="152"/>
        <v>0</v>
      </c>
      <c r="L112" s="57">
        <f t="shared" si="152"/>
        <v>0</v>
      </c>
      <c r="M112" s="57">
        <f t="shared" si="152"/>
        <v>0</v>
      </c>
      <c r="N112" s="57">
        <f t="shared" si="152"/>
        <v>0</v>
      </c>
      <c r="O112" s="57">
        <f t="shared" si="152"/>
        <v>0</v>
      </c>
      <c r="P112" s="57">
        <f t="shared" si="152"/>
        <v>0</v>
      </c>
      <c r="Q112" s="57">
        <f t="shared" si="152"/>
        <v>0</v>
      </c>
      <c r="R112" s="57">
        <f t="shared" si="152"/>
        <v>0</v>
      </c>
      <c r="S112" s="38"/>
      <c r="T112" s="38"/>
      <c r="U112" s="42">
        <f t="shared" ref="U112:U129" si="153">IF(D112=0,1,IF(D112="x",1,0))</f>
        <v>1</v>
      </c>
      <c r="V112" s="42">
        <f t="shared" ref="V112:V129" si="154">IF(E112=0,1,IF(E112="x",1,0))</f>
        <v>1</v>
      </c>
      <c r="W112" s="42">
        <f t="shared" ref="W112:W129" si="155">IF(F112=0,1,IF(F112="x",1,0))</f>
        <v>1</v>
      </c>
      <c r="X112" s="42">
        <f t="shared" ref="X112:X129" si="156">IF(G112=0,1,IF(G112="x",1,0))</f>
        <v>1</v>
      </c>
      <c r="Y112" s="42">
        <f t="shared" ref="Y112:Y129" si="157">IF(H112=0,1,IF(H112="x",1,0))</f>
        <v>1</v>
      </c>
      <c r="Z112" s="42">
        <f t="shared" ref="Z112:Z129" si="158">IF(I112=0,1,IF(I112="x",1,0))</f>
        <v>1</v>
      </c>
      <c r="AA112" s="42">
        <f t="shared" ref="AA112:AA129" si="159">IF(J112=0,1,IF(J112="x",1,0))</f>
        <v>1</v>
      </c>
      <c r="AB112" s="42">
        <f t="shared" ref="AB112:AB129" si="160">IF(K112=0,1,IF(K112="x",1,0))</f>
        <v>1</v>
      </c>
      <c r="AC112" s="42">
        <f t="shared" ref="AC112:AC129" si="161">IF(L112=0,1,IF(L112="x",1,0))</f>
        <v>1</v>
      </c>
      <c r="AD112" s="42">
        <f t="shared" ref="AD112:AD129" si="162">IF(M112=0,1,IF(M112="x",1,0))</f>
        <v>1</v>
      </c>
      <c r="AE112" s="42">
        <f t="shared" ref="AE112:AE129" si="163">IF(N112=0,1,IF(N112="x",1,0))</f>
        <v>1</v>
      </c>
      <c r="AF112" s="42">
        <f t="shared" ref="AF112:AF129" si="164">IF(O112=0,1,IF(O112="x",1,0))</f>
        <v>1</v>
      </c>
      <c r="AG112" s="42">
        <f t="shared" ref="AG112:AG129" si="165">IF(P112=0,1,IF(P112="x",1,0))</f>
        <v>1</v>
      </c>
      <c r="AH112" s="42">
        <f t="shared" ref="AH112:AH129" si="166">IF(Q112=0,1,IF(Q112="x",1,0))</f>
        <v>1</v>
      </c>
      <c r="AI112" s="42">
        <f t="shared" ref="AI112:AI129" si="167">IF(R112=0,1,IF(R112="x",1,0))</f>
        <v>1</v>
      </c>
      <c r="AJ112" s="42"/>
      <c r="AL112" s="43" t="s">
        <v>21</v>
      </c>
      <c r="AM112" s="44">
        <f>SUM(U112:AL112)-15+$M$27</f>
        <v>7</v>
      </c>
      <c r="AN112" s="37">
        <f t="shared" ref="AN112:AN129" si="168">IF($M$27=$AM112,1,)</f>
        <v>1</v>
      </c>
      <c r="AO112" s="37">
        <f t="shared" ref="AO112:AO129" si="169">IF((AN112+AP112)=0,1,0)</f>
        <v>0</v>
      </c>
      <c r="AP112" s="37">
        <f t="shared" ref="AP112:AP129" si="170">IF($AM112=0,1,)</f>
        <v>0</v>
      </c>
    </row>
    <row r="113" spans="1:42" s="36" customFormat="1" ht="8.25" hidden="1" customHeight="1" x14ac:dyDescent="0.15">
      <c r="A113" s="57">
        <f t="shared" si="151"/>
        <v>3</v>
      </c>
      <c r="B113" s="58" t="str">
        <f t="shared" si="151"/>
        <v>Player 2</v>
      </c>
      <c r="C113" s="58"/>
      <c r="D113" s="57">
        <f t="shared" ref="D113:R113" si="171">D93</f>
        <v>0</v>
      </c>
      <c r="E113" s="57">
        <f t="shared" si="171"/>
        <v>0</v>
      </c>
      <c r="F113" s="57">
        <f t="shared" si="171"/>
        <v>0</v>
      </c>
      <c r="G113" s="57">
        <f t="shared" si="171"/>
        <v>0</v>
      </c>
      <c r="H113" s="57">
        <f t="shared" si="171"/>
        <v>0</v>
      </c>
      <c r="I113" s="57">
        <f t="shared" si="171"/>
        <v>0</v>
      </c>
      <c r="J113" s="57">
        <f t="shared" si="171"/>
        <v>0</v>
      </c>
      <c r="K113" s="57">
        <f t="shared" si="171"/>
        <v>0</v>
      </c>
      <c r="L113" s="57">
        <f t="shared" si="171"/>
        <v>0</v>
      </c>
      <c r="M113" s="57">
        <f t="shared" si="171"/>
        <v>0</v>
      </c>
      <c r="N113" s="57">
        <f t="shared" si="171"/>
        <v>0</v>
      </c>
      <c r="O113" s="57">
        <f t="shared" si="171"/>
        <v>0</v>
      </c>
      <c r="P113" s="57">
        <f t="shared" si="171"/>
        <v>0</v>
      </c>
      <c r="Q113" s="57">
        <f t="shared" si="171"/>
        <v>0</v>
      </c>
      <c r="R113" s="57">
        <f t="shared" si="171"/>
        <v>0</v>
      </c>
      <c r="S113" s="38"/>
      <c r="T113" s="38"/>
      <c r="U113" s="42">
        <f t="shared" si="153"/>
        <v>1</v>
      </c>
      <c r="V113" s="42">
        <f t="shared" si="154"/>
        <v>1</v>
      </c>
      <c r="W113" s="42">
        <f t="shared" si="155"/>
        <v>1</v>
      </c>
      <c r="X113" s="42">
        <f t="shared" si="156"/>
        <v>1</v>
      </c>
      <c r="Y113" s="42">
        <f t="shared" si="157"/>
        <v>1</v>
      </c>
      <c r="Z113" s="42">
        <f t="shared" si="158"/>
        <v>1</v>
      </c>
      <c r="AA113" s="42">
        <f t="shared" si="159"/>
        <v>1</v>
      </c>
      <c r="AB113" s="42">
        <f t="shared" si="160"/>
        <v>1</v>
      </c>
      <c r="AC113" s="42">
        <f t="shared" si="161"/>
        <v>1</v>
      </c>
      <c r="AD113" s="42">
        <f t="shared" si="162"/>
        <v>1</v>
      </c>
      <c r="AE113" s="42">
        <f t="shared" si="163"/>
        <v>1</v>
      </c>
      <c r="AF113" s="42">
        <f t="shared" si="164"/>
        <v>1</v>
      </c>
      <c r="AG113" s="42">
        <f t="shared" si="165"/>
        <v>1</v>
      </c>
      <c r="AH113" s="42">
        <f t="shared" si="166"/>
        <v>1</v>
      </c>
      <c r="AI113" s="42">
        <f t="shared" si="167"/>
        <v>1</v>
      </c>
      <c r="AJ113" s="42"/>
      <c r="AL113" s="43" t="s">
        <v>21</v>
      </c>
      <c r="AM113" s="44">
        <f t="shared" ref="AM113:AM129" si="172">SUM(U113:AL113)-15+$M$27</f>
        <v>7</v>
      </c>
      <c r="AN113" s="37">
        <f t="shared" si="168"/>
        <v>1</v>
      </c>
      <c r="AO113" s="37">
        <f t="shared" si="169"/>
        <v>0</v>
      </c>
      <c r="AP113" s="37">
        <f t="shared" si="170"/>
        <v>0</v>
      </c>
    </row>
    <row r="114" spans="1:42" s="36" customFormat="1" ht="8.25" hidden="1" customHeight="1" x14ac:dyDescent="0.15">
      <c r="A114" s="57">
        <f t="shared" si="151"/>
        <v>5</v>
      </c>
      <c r="B114" s="58" t="str">
        <f t="shared" si="151"/>
        <v>Player 3</v>
      </c>
      <c r="C114" s="58"/>
      <c r="D114" s="57">
        <f t="shared" ref="D114:R114" si="173">D94</f>
        <v>0</v>
      </c>
      <c r="E114" s="57">
        <f t="shared" si="173"/>
        <v>0</v>
      </c>
      <c r="F114" s="57">
        <f t="shared" si="173"/>
        <v>0</v>
      </c>
      <c r="G114" s="57">
        <f t="shared" si="173"/>
        <v>0</v>
      </c>
      <c r="H114" s="57">
        <f t="shared" si="173"/>
        <v>0</v>
      </c>
      <c r="I114" s="57">
        <f t="shared" si="173"/>
        <v>0</v>
      </c>
      <c r="J114" s="57">
        <f t="shared" si="173"/>
        <v>0</v>
      </c>
      <c r="K114" s="57">
        <f t="shared" si="173"/>
        <v>0</v>
      </c>
      <c r="L114" s="57">
        <f t="shared" si="173"/>
        <v>0</v>
      </c>
      <c r="M114" s="57">
        <f t="shared" si="173"/>
        <v>0</v>
      </c>
      <c r="N114" s="57">
        <f t="shared" si="173"/>
        <v>0</v>
      </c>
      <c r="O114" s="57">
        <f t="shared" si="173"/>
        <v>0</v>
      </c>
      <c r="P114" s="57">
        <f t="shared" si="173"/>
        <v>0</v>
      </c>
      <c r="Q114" s="57">
        <f t="shared" si="173"/>
        <v>0</v>
      </c>
      <c r="R114" s="57">
        <f t="shared" si="173"/>
        <v>0</v>
      </c>
      <c r="S114" s="38"/>
      <c r="T114" s="38"/>
      <c r="U114" s="42">
        <f t="shared" si="153"/>
        <v>1</v>
      </c>
      <c r="V114" s="42">
        <f t="shared" si="154"/>
        <v>1</v>
      </c>
      <c r="W114" s="42">
        <f t="shared" si="155"/>
        <v>1</v>
      </c>
      <c r="X114" s="42">
        <f t="shared" si="156"/>
        <v>1</v>
      </c>
      <c r="Y114" s="42">
        <f t="shared" si="157"/>
        <v>1</v>
      </c>
      <c r="Z114" s="42">
        <f t="shared" si="158"/>
        <v>1</v>
      </c>
      <c r="AA114" s="42">
        <f t="shared" si="159"/>
        <v>1</v>
      </c>
      <c r="AB114" s="42">
        <f t="shared" si="160"/>
        <v>1</v>
      </c>
      <c r="AC114" s="42">
        <f t="shared" si="161"/>
        <v>1</v>
      </c>
      <c r="AD114" s="42">
        <f t="shared" si="162"/>
        <v>1</v>
      </c>
      <c r="AE114" s="42">
        <f t="shared" si="163"/>
        <v>1</v>
      </c>
      <c r="AF114" s="42">
        <f t="shared" si="164"/>
        <v>1</v>
      </c>
      <c r="AG114" s="42">
        <f t="shared" si="165"/>
        <v>1</v>
      </c>
      <c r="AH114" s="42">
        <f t="shared" si="166"/>
        <v>1</v>
      </c>
      <c r="AI114" s="42">
        <f t="shared" si="167"/>
        <v>1</v>
      </c>
      <c r="AJ114" s="42"/>
      <c r="AL114" s="43" t="s">
        <v>21</v>
      </c>
      <c r="AM114" s="44">
        <f t="shared" si="172"/>
        <v>7</v>
      </c>
      <c r="AN114" s="37">
        <f t="shared" si="168"/>
        <v>1</v>
      </c>
      <c r="AO114" s="37">
        <f t="shared" si="169"/>
        <v>0</v>
      </c>
      <c r="AP114" s="37">
        <f t="shared" si="170"/>
        <v>0</v>
      </c>
    </row>
    <row r="115" spans="1:42" s="36" customFormat="1" ht="8.25" hidden="1" customHeight="1" x14ac:dyDescent="0.15">
      <c r="A115" s="57">
        <f t="shared" si="151"/>
        <v>9</v>
      </c>
      <c r="B115" s="58" t="str">
        <f t="shared" si="151"/>
        <v>Player 4</v>
      </c>
      <c r="C115" s="58"/>
      <c r="D115" s="57">
        <f t="shared" ref="D115:R115" si="174">D95</f>
        <v>0</v>
      </c>
      <c r="E115" s="57">
        <f t="shared" si="174"/>
        <v>0</v>
      </c>
      <c r="F115" s="57">
        <f t="shared" si="174"/>
        <v>0</v>
      </c>
      <c r="G115" s="57">
        <f t="shared" si="174"/>
        <v>0</v>
      </c>
      <c r="H115" s="57">
        <f t="shared" si="174"/>
        <v>0</v>
      </c>
      <c r="I115" s="57">
        <f t="shared" si="174"/>
        <v>0</v>
      </c>
      <c r="J115" s="57">
        <f t="shared" si="174"/>
        <v>0</v>
      </c>
      <c r="K115" s="57">
        <f t="shared" si="174"/>
        <v>0</v>
      </c>
      <c r="L115" s="57">
        <f t="shared" si="174"/>
        <v>0</v>
      </c>
      <c r="M115" s="57">
        <f t="shared" si="174"/>
        <v>0</v>
      </c>
      <c r="N115" s="57">
        <f t="shared" si="174"/>
        <v>0</v>
      </c>
      <c r="O115" s="57">
        <f t="shared" si="174"/>
        <v>0</v>
      </c>
      <c r="P115" s="57">
        <f t="shared" si="174"/>
        <v>0</v>
      </c>
      <c r="Q115" s="57">
        <f t="shared" si="174"/>
        <v>0</v>
      </c>
      <c r="R115" s="57">
        <f t="shared" si="174"/>
        <v>0</v>
      </c>
      <c r="S115" s="38"/>
      <c r="T115" s="38"/>
      <c r="U115" s="42">
        <f t="shared" si="153"/>
        <v>1</v>
      </c>
      <c r="V115" s="42">
        <f t="shared" si="154"/>
        <v>1</v>
      </c>
      <c r="W115" s="42">
        <f t="shared" si="155"/>
        <v>1</v>
      </c>
      <c r="X115" s="42">
        <f t="shared" si="156"/>
        <v>1</v>
      </c>
      <c r="Y115" s="42">
        <f t="shared" si="157"/>
        <v>1</v>
      </c>
      <c r="Z115" s="42">
        <f t="shared" si="158"/>
        <v>1</v>
      </c>
      <c r="AA115" s="42">
        <f t="shared" si="159"/>
        <v>1</v>
      </c>
      <c r="AB115" s="42">
        <f t="shared" si="160"/>
        <v>1</v>
      </c>
      <c r="AC115" s="42">
        <f t="shared" si="161"/>
        <v>1</v>
      </c>
      <c r="AD115" s="42">
        <f t="shared" si="162"/>
        <v>1</v>
      </c>
      <c r="AE115" s="42">
        <f t="shared" si="163"/>
        <v>1</v>
      </c>
      <c r="AF115" s="42">
        <f t="shared" si="164"/>
        <v>1</v>
      </c>
      <c r="AG115" s="42">
        <f t="shared" si="165"/>
        <v>1</v>
      </c>
      <c r="AH115" s="42">
        <f t="shared" si="166"/>
        <v>1</v>
      </c>
      <c r="AI115" s="42">
        <f t="shared" si="167"/>
        <v>1</v>
      </c>
      <c r="AJ115" s="42"/>
      <c r="AL115" s="43" t="s">
        <v>21</v>
      </c>
      <c r="AM115" s="44">
        <f t="shared" si="172"/>
        <v>7</v>
      </c>
      <c r="AN115" s="37">
        <f t="shared" si="168"/>
        <v>1</v>
      </c>
      <c r="AO115" s="37">
        <f t="shared" si="169"/>
        <v>0</v>
      </c>
      <c r="AP115" s="37">
        <f t="shared" si="170"/>
        <v>0</v>
      </c>
    </row>
    <row r="116" spans="1:42" s="36" customFormat="1" ht="8.25" hidden="1" customHeight="1" x14ac:dyDescent="0.15">
      <c r="A116" s="57">
        <f t="shared" si="151"/>
        <v>1</v>
      </c>
      <c r="B116" s="58" t="str">
        <f t="shared" si="151"/>
        <v>Player 5</v>
      </c>
      <c r="C116" s="58"/>
      <c r="D116" s="57">
        <f t="shared" ref="D116:R116" si="175">D96</f>
        <v>0</v>
      </c>
      <c r="E116" s="57">
        <f t="shared" si="175"/>
        <v>0</v>
      </c>
      <c r="F116" s="57">
        <f t="shared" si="175"/>
        <v>0</v>
      </c>
      <c r="G116" s="57">
        <f t="shared" si="175"/>
        <v>0</v>
      </c>
      <c r="H116" s="57">
        <f t="shared" si="175"/>
        <v>0</v>
      </c>
      <c r="I116" s="57">
        <f t="shared" si="175"/>
        <v>0</v>
      </c>
      <c r="J116" s="57">
        <f t="shared" si="175"/>
        <v>0</v>
      </c>
      <c r="K116" s="57">
        <f t="shared" si="175"/>
        <v>0</v>
      </c>
      <c r="L116" s="57">
        <f t="shared" si="175"/>
        <v>0</v>
      </c>
      <c r="M116" s="57">
        <f t="shared" si="175"/>
        <v>0</v>
      </c>
      <c r="N116" s="57">
        <f t="shared" si="175"/>
        <v>0</v>
      </c>
      <c r="O116" s="57">
        <f t="shared" si="175"/>
        <v>0</v>
      </c>
      <c r="P116" s="57">
        <f t="shared" si="175"/>
        <v>0</v>
      </c>
      <c r="Q116" s="57">
        <f t="shared" si="175"/>
        <v>0</v>
      </c>
      <c r="R116" s="57">
        <f t="shared" si="175"/>
        <v>0</v>
      </c>
      <c r="S116" s="38"/>
      <c r="T116" s="38"/>
      <c r="U116" s="42">
        <f t="shared" si="153"/>
        <v>1</v>
      </c>
      <c r="V116" s="42">
        <f t="shared" si="154"/>
        <v>1</v>
      </c>
      <c r="W116" s="42">
        <f t="shared" si="155"/>
        <v>1</v>
      </c>
      <c r="X116" s="42">
        <f t="shared" si="156"/>
        <v>1</v>
      </c>
      <c r="Y116" s="42">
        <f t="shared" si="157"/>
        <v>1</v>
      </c>
      <c r="Z116" s="42">
        <f t="shared" si="158"/>
        <v>1</v>
      </c>
      <c r="AA116" s="42">
        <f t="shared" si="159"/>
        <v>1</v>
      </c>
      <c r="AB116" s="42">
        <f t="shared" si="160"/>
        <v>1</v>
      </c>
      <c r="AC116" s="42">
        <f t="shared" si="161"/>
        <v>1</v>
      </c>
      <c r="AD116" s="42">
        <f t="shared" si="162"/>
        <v>1</v>
      </c>
      <c r="AE116" s="42">
        <f t="shared" si="163"/>
        <v>1</v>
      </c>
      <c r="AF116" s="42">
        <f t="shared" si="164"/>
        <v>1</v>
      </c>
      <c r="AG116" s="42">
        <f t="shared" si="165"/>
        <v>1</v>
      </c>
      <c r="AH116" s="42">
        <f t="shared" si="166"/>
        <v>1</v>
      </c>
      <c r="AI116" s="42">
        <f t="shared" si="167"/>
        <v>1</v>
      </c>
      <c r="AJ116" s="42"/>
      <c r="AL116" s="43" t="s">
        <v>21</v>
      </c>
      <c r="AM116" s="44">
        <f t="shared" si="172"/>
        <v>7</v>
      </c>
      <c r="AN116" s="37">
        <f t="shared" si="168"/>
        <v>1</v>
      </c>
      <c r="AO116" s="37">
        <f t="shared" si="169"/>
        <v>0</v>
      </c>
      <c r="AP116" s="37">
        <f t="shared" si="170"/>
        <v>0</v>
      </c>
    </row>
    <row r="117" spans="1:42" s="36" customFormat="1" ht="8.25" hidden="1" customHeight="1" x14ac:dyDescent="0.15">
      <c r="A117" s="57">
        <f t="shared" si="151"/>
        <v>14</v>
      </c>
      <c r="B117" s="58" t="str">
        <f t="shared" si="151"/>
        <v>Player 6</v>
      </c>
      <c r="C117" s="58"/>
      <c r="D117" s="57">
        <f t="shared" ref="D117:R117" si="176">D97</f>
        <v>0</v>
      </c>
      <c r="E117" s="57">
        <f t="shared" si="176"/>
        <v>0</v>
      </c>
      <c r="F117" s="57">
        <f t="shared" si="176"/>
        <v>0</v>
      </c>
      <c r="G117" s="57">
        <f t="shared" si="176"/>
        <v>0</v>
      </c>
      <c r="H117" s="57">
        <f t="shared" si="176"/>
        <v>0</v>
      </c>
      <c r="I117" s="57">
        <f t="shared" si="176"/>
        <v>0</v>
      </c>
      <c r="J117" s="57">
        <f t="shared" si="176"/>
        <v>0</v>
      </c>
      <c r="K117" s="57">
        <f t="shared" si="176"/>
        <v>0</v>
      </c>
      <c r="L117" s="57">
        <f t="shared" si="176"/>
        <v>0</v>
      </c>
      <c r="M117" s="57">
        <f t="shared" si="176"/>
        <v>0</v>
      </c>
      <c r="N117" s="57">
        <f t="shared" si="176"/>
        <v>0</v>
      </c>
      <c r="O117" s="57">
        <f t="shared" si="176"/>
        <v>0</v>
      </c>
      <c r="P117" s="57">
        <f t="shared" si="176"/>
        <v>0</v>
      </c>
      <c r="Q117" s="57">
        <f t="shared" si="176"/>
        <v>0</v>
      </c>
      <c r="R117" s="57">
        <f t="shared" si="176"/>
        <v>0</v>
      </c>
      <c r="S117" s="38"/>
      <c r="T117" s="38"/>
      <c r="U117" s="42">
        <f t="shared" si="153"/>
        <v>1</v>
      </c>
      <c r="V117" s="42">
        <f t="shared" si="154"/>
        <v>1</v>
      </c>
      <c r="W117" s="42">
        <f t="shared" si="155"/>
        <v>1</v>
      </c>
      <c r="X117" s="42">
        <f t="shared" si="156"/>
        <v>1</v>
      </c>
      <c r="Y117" s="42">
        <f t="shared" si="157"/>
        <v>1</v>
      </c>
      <c r="Z117" s="42">
        <f t="shared" si="158"/>
        <v>1</v>
      </c>
      <c r="AA117" s="42">
        <f t="shared" si="159"/>
        <v>1</v>
      </c>
      <c r="AB117" s="42">
        <f t="shared" si="160"/>
        <v>1</v>
      </c>
      <c r="AC117" s="42">
        <f t="shared" si="161"/>
        <v>1</v>
      </c>
      <c r="AD117" s="42">
        <f t="shared" si="162"/>
        <v>1</v>
      </c>
      <c r="AE117" s="42">
        <f t="shared" si="163"/>
        <v>1</v>
      </c>
      <c r="AF117" s="42">
        <f t="shared" si="164"/>
        <v>1</v>
      </c>
      <c r="AG117" s="42">
        <f t="shared" si="165"/>
        <v>1</v>
      </c>
      <c r="AH117" s="42">
        <f t="shared" si="166"/>
        <v>1</v>
      </c>
      <c r="AI117" s="42">
        <f t="shared" si="167"/>
        <v>1</v>
      </c>
      <c r="AJ117" s="42"/>
      <c r="AL117" s="43" t="s">
        <v>21</v>
      </c>
      <c r="AM117" s="44">
        <f t="shared" si="172"/>
        <v>7</v>
      </c>
      <c r="AN117" s="37">
        <f t="shared" si="168"/>
        <v>1</v>
      </c>
      <c r="AO117" s="37">
        <f t="shared" si="169"/>
        <v>0</v>
      </c>
      <c r="AP117" s="37">
        <f t="shared" si="170"/>
        <v>0</v>
      </c>
    </row>
    <row r="118" spans="1:42" s="36" customFormat="1" ht="8.25" hidden="1" customHeight="1" x14ac:dyDescent="0.15">
      <c r="A118" s="57">
        <f t="shared" si="151"/>
        <v>15</v>
      </c>
      <c r="B118" s="58" t="str">
        <f t="shared" si="151"/>
        <v>Player 7</v>
      </c>
      <c r="C118" s="58"/>
      <c r="D118" s="57">
        <f t="shared" ref="D118:R118" si="177">D98</f>
        <v>0</v>
      </c>
      <c r="E118" s="57">
        <f t="shared" si="177"/>
        <v>0</v>
      </c>
      <c r="F118" s="57">
        <f t="shared" si="177"/>
        <v>0</v>
      </c>
      <c r="G118" s="57">
        <f t="shared" si="177"/>
        <v>0</v>
      </c>
      <c r="H118" s="57">
        <f t="shared" si="177"/>
        <v>0</v>
      </c>
      <c r="I118" s="57">
        <f t="shared" si="177"/>
        <v>0</v>
      </c>
      <c r="J118" s="57">
        <f t="shared" si="177"/>
        <v>0</v>
      </c>
      <c r="K118" s="57">
        <f t="shared" si="177"/>
        <v>0</v>
      </c>
      <c r="L118" s="57">
        <f t="shared" si="177"/>
        <v>0</v>
      </c>
      <c r="M118" s="57">
        <f t="shared" si="177"/>
        <v>0</v>
      </c>
      <c r="N118" s="57">
        <f t="shared" si="177"/>
        <v>0</v>
      </c>
      <c r="O118" s="57">
        <f t="shared" si="177"/>
        <v>0</v>
      </c>
      <c r="P118" s="57">
        <f t="shared" si="177"/>
        <v>0</v>
      </c>
      <c r="Q118" s="57">
        <f t="shared" si="177"/>
        <v>0</v>
      </c>
      <c r="R118" s="57">
        <f t="shared" si="177"/>
        <v>0</v>
      </c>
      <c r="S118" s="38"/>
      <c r="T118" s="38"/>
      <c r="U118" s="42">
        <f t="shared" si="153"/>
        <v>1</v>
      </c>
      <c r="V118" s="42">
        <f t="shared" si="154"/>
        <v>1</v>
      </c>
      <c r="W118" s="42">
        <f t="shared" si="155"/>
        <v>1</v>
      </c>
      <c r="X118" s="42">
        <f t="shared" si="156"/>
        <v>1</v>
      </c>
      <c r="Y118" s="42">
        <f t="shared" si="157"/>
        <v>1</v>
      </c>
      <c r="Z118" s="42">
        <f t="shared" si="158"/>
        <v>1</v>
      </c>
      <c r="AA118" s="42">
        <f t="shared" si="159"/>
        <v>1</v>
      </c>
      <c r="AB118" s="42">
        <f t="shared" si="160"/>
        <v>1</v>
      </c>
      <c r="AC118" s="42">
        <f t="shared" si="161"/>
        <v>1</v>
      </c>
      <c r="AD118" s="42">
        <f t="shared" si="162"/>
        <v>1</v>
      </c>
      <c r="AE118" s="42">
        <f t="shared" si="163"/>
        <v>1</v>
      </c>
      <c r="AF118" s="42">
        <f t="shared" si="164"/>
        <v>1</v>
      </c>
      <c r="AG118" s="42">
        <f t="shared" si="165"/>
        <v>1</v>
      </c>
      <c r="AH118" s="42">
        <f t="shared" si="166"/>
        <v>1</v>
      </c>
      <c r="AI118" s="42">
        <f t="shared" si="167"/>
        <v>1</v>
      </c>
      <c r="AJ118" s="42"/>
      <c r="AL118" s="43" t="s">
        <v>21</v>
      </c>
      <c r="AM118" s="44">
        <f t="shared" si="172"/>
        <v>7</v>
      </c>
      <c r="AN118" s="37">
        <f t="shared" si="168"/>
        <v>1</v>
      </c>
      <c r="AO118" s="37">
        <f t="shared" si="169"/>
        <v>0</v>
      </c>
      <c r="AP118" s="37">
        <f t="shared" si="170"/>
        <v>0</v>
      </c>
    </row>
    <row r="119" spans="1:42" s="36" customFormat="1" ht="8.25" hidden="1" customHeight="1" x14ac:dyDescent="0.15">
      <c r="A119" s="57">
        <f t="shared" si="151"/>
        <v>22</v>
      </c>
      <c r="B119" s="58" t="str">
        <f t="shared" si="151"/>
        <v>Player 8</v>
      </c>
      <c r="C119" s="58"/>
      <c r="D119" s="57">
        <f t="shared" ref="D119:R119" si="178">D99</f>
        <v>0</v>
      </c>
      <c r="E119" s="57">
        <f t="shared" si="178"/>
        <v>0</v>
      </c>
      <c r="F119" s="57">
        <f t="shared" si="178"/>
        <v>0</v>
      </c>
      <c r="G119" s="57">
        <f t="shared" si="178"/>
        <v>0</v>
      </c>
      <c r="H119" s="57">
        <f t="shared" si="178"/>
        <v>0</v>
      </c>
      <c r="I119" s="57">
        <f t="shared" si="178"/>
        <v>0</v>
      </c>
      <c r="J119" s="57">
        <f t="shared" si="178"/>
        <v>0</v>
      </c>
      <c r="K119" s="57">
        <f t="shared" si="178"/>
        <v>0</v>
      </c>
      <c r="L119" s="57">
        <f t="shared" si="178"/>
        <v>0</v>
      </c>
      <c r="M119" s="57">
        <f t="shared" si="178"/>
        <v>0</v>
      </c>
      <c r="N119" s="57">
        <f t="shared" si="178"/>
        <v>0</v>
      </c>
      <c r="O119" s="57">
        <f t="shared" si="178"/>
        <v>0</v>
      </c>
      <c r="P119" s="57">
        <f t="shared" si="178"/>
        <v>0</v>
      </c>
      <c r="Q119" s="57">
        <f t="shared" si="178"/>
        <v>0</v>
      </c>
      <c r="R119" s="57">
        <f t="shared" si="178"/>
        <v>0</v>
      </c>
      <c r="S119" s="38"/>
      <c r="T119" s="38"/>
      <c r="U119" s="42">
        <f t="shared" si="153"/>
        <v>1</v>
      </c>
      <c r="V119" s="42">
        <f t="shared" si="154"/>
        <v>1</v>
      </c>
      <c r="W119" s="42">
        <f t="shared" si="155"/>
        <v>1</v>
      </c>
      <c r="X119" s="42">
        <f t="shared" si="156"/>
        <v>1</v>
      </c>
      <c r="Y119" s="42">
        <f t="shared" si="157"/>
        <v>1</v>
      </c>
      <c r="Z119" s="42">
        <f t="shared" si="158"/>
        <v>1</v>
      </c>
      <c r="AA119" s="42">
        <f t="shared" si="159"/>
        <v>1</v>
      </c>
      <c r="AB119" s="42">
        <f t="shared" si="160"/>
        <v>1</v>
      </c>
      <c r="AC119" s="42">
        <f t="shared" si="161"/>
        <v>1</v>
      </c>
      <c r="AD119" s="42">
        <f t="shared" si="162"/>
        <v>1</v>
      </c>
      <c r="AE119" s="42">
        <f t="shared" si="163"/>
        <v>1</v>
      </c>
      <c r="AF119" s="42">
        <f t="shared" si="164"/>
        <v>1</v>
      </c>
      <c r="AG119" s="42">
        <f t="shared" si="165"/>
        <v>1</v>
      </c>
      <c r="AH119" s="42">
        <f t="shared" si="166"/>
        <v>1</v>
      </c>
      <c r="AI119" s="42">
        <f t="shared" si="167"/>
        <v>1</v>
      </c>
      <c r="AJ119" s="42"/>
      <c r="AL119" s="43" t="s">
        <v>21</v>
      </c>
      <c r="AM119" s="44">
        <f t="shared" si="172"/>
        <v>7</v>
      </c>
      <c r="AN119" s="37">
        <f t="shared" si="168"/>
        <v>1</v>
      </c>
      <c r="AO119" s="37">
        <f t="shared" si="169"/>
        <v>0</v>
      </c>
      <c r="AP119" s="37">
        <f t="shared" si="170"/>
        <v>0</v>
      </c>
    </row>
    <row r="120" spans="1:42" s="36" customFormat="1" ht="8.25" hidden="1" customHeight="1" x14ac:dyDescent="0.15">
      <c r="A120" s="57">
        <f t="shared" si="151"/>
        <v>23</v>
      </c>
      <c r="B120" s="58" t="str">
        <f t="shared" si="151"/>
        <v>Player 9</v>
      </c>
      <c r="C120" s="58"/>
      <c r="D120" s="57">
        <f t="shared" ref="D120:R120" si="179">D100</f>
        <v>0</v>
      </c>
      <c r="E120" s="57">
        <f t="shared" si="179"/>
        <v>0</v>
      </c>
      <c r="F120" s="57">
        <f t="shared" si="179"/>
        <v>0</v>
      </c>
      <c r="G120" s="57">
        <f t="shared" si="179"/>
        <v>0</v>
      </c>
      <c r="H120" s="57">
        <f t="shared" si="179"/>
        <v>0</v>
      </c>
      <c r="I120" s="57">
        <f t="shared" si="179"/>
        <v>0</v>
      </c>
      <c r="J120" s="57">
        <f t="shared" si="179"/>
        <v>0</v>
      </c>
      <c r="K120" s="57">
        <f t="shared" si="179"/>
        <v>0</v>
      </c>
      <c r="L120" s="57">
        <f t="shared" si="179"/>
        <v>0</v>
      </c>
      <c r="M120" s="57">
        <f t="shared" si="179"/>
        <v>0</v>
      </c>
      <c r="N120" s="57">
        <f t="shared" si="179"/>
        <v>0</v>
      </c>
      <c r="O120" s="57">
        <f t="shared" si="179"/>
        <v>0</v>
      </c>
      <c r="P120" s="57">
        <f t="shared" si="179"/>
        <v>0</v>
      </c>
      <c r="Q120" s="57">
        <f t="shared" si="179"/>
        <v>0</v>
      </c>
      <c r="R120" s="57">
        <f t="shared" si="179"/>
        <v>0</v>
      </c>
      <c r="S120" s="38"/>
      <c r="T120" s="38"/>
      <c r="U120" s="42">
        <f t="shared" si="153"/>
        <v>1</v>
      </c>
      <c r="V120" s="42">
        <f t="shared" si="154"/>
        <v>1</v>
      </c>
      <c r="W120" s="42">
        <f t="shared" si="155"/>
        <v>1</v>
      </c>
      <c r="X120" s="42">
        <f t="shared" si="156"/>
        <v>1</v>
      </c>
      <c r="Y120" s="42">
        <f t="shared" si="157"/>
        <v>1</v>
      </c>
      <c r="Z120" s="42">
        <f t="shared" si="158"/>
        <v>1</v>
      </c>
      <c r="AA120" s="42">
        <f t="shared" si="159"/>
        <v>1</v>
      </c>
      <c r="AB120" s="42">
        <f t="shared" si="160"/>
        <v>1</v>
      </c>
      <c r="AC120" s="42">
        <f t="shared" si="161"/>
        <v>1</v>
      </c>
      <c r="AD120" s="42">
        <f t="shared" si="162"/>
        <v>1</v>
      </c>
      <c r="AE120" s="42">
        <f t="shared" si="163"/>
        <v>1</v>
      </c>
      <c r="AF120" s="42">
        <f t="shared" si="164"/>
        <v>1</v>
      </c>
      <c r="AG120" s="42">
        <f t="shared" si="165"/>
        <v>1</v>
      </c>
      <c r="AH120" s="42">
        <f t="shared" si="166"/>
        <v>1</v>
      </c>
      <c r="AI120" s="42">
        <f t="shared" si="167"/>
        <v>1</v>
      </c>
      <c r="AJ120" s="42"/>
      <c r="AL120" s="43" t="s">
        <v>21</v>
      </c>
      <c r="AM120" s="44">
        <f t="shared" si="172"/>
        <v>7</v>
      </c>
      <c r="AN120" s="37">
        <f t="shared" si="168"/>
        <v>1</v>
      </c>
      <c r="AO120" s="37">
        <f t="shared" si="169"/>
        <v>0</v>
      </c>
      <c r="AP120" s="37">
        <f t="shared" si="170"/>
        <v>0</v>
      </c>
    </row>
    <row r="121" spans="1:42" s="36" customFormat="1" ht="8.25" hidden="1" customHeight="1" x14ac:dyDescent="0.15">
      <c r="A121" s="57">
        <f t="shared" si="151"/>
        <v>24</v>
      </c>
      <c r="B121" s="58" t="str">
        <f t="shared" si="151"/>
        <v>Player 10</v>
      </c>
      <c r="C121" s="58"/>
      <c r="D121" s="57">
        <f t="shared" ref="D121:R121" si="180">D101</f>
        <v>0</v>
      </c>
      <c r="E121" s="57">
        <f t="shared" si="180"/>
        <v>0</v>
      </c>
      <c r="F121" s="57">
        <f t="shared" si="180"/>
        <v>0</v>
      </c>
      <c r="G121" s="57">
        <f t="shared" si="180"/>
        <v>0</v>
      </c>
      <c r="H121" s="57">
        <f t="shared" si="180"/>
        <v>0</v>
      </c>
      <c r="I121" s="57">
        <f t="shared" si="180"/>
        <v>0</v>
      </c>
      <c r="J121" s="57">
        <f t="shared" si="180"/>
        <v>0</v>
      </c>
      <c r="K121" s="57">
        <f t="shared" si="180"/>
        <v>0</v>
      </c>
      <c r="L121" s="57">
        <f t="shared" si="180"/>
        <v>0</v>
      </c>
      <c r="M121" s="57">
        <f t="shared" si="180"/>
        <v>0</v>
      </c>
      <c r="N121" s="57">
        <f t="shared" si="180"/>
        <v>0</v>
      </c>
      <c r="O121" s="57">
        <f t="shared" si="180"/>
        <v>0</v>
      </c>
      <c r="P121" s="57">
        <f t="shared" si="180"/>
        <v>0</v>
      </c>
      <c r="Q121" s="57">
        <f t="shared" si="180"/>
        <v>0</v>
      </c>
      <c r="R121" s="57">
        <f t="shared" si="180"/>
        <v>0</v>
      </c>
      <c r="S121" s="38"/>
      <c r="T121" s="38"/>
      <c r="U121" s="42">
        <f t="shared" si="153"/>
        <v>1</v>
      </c>
      <c r="V121" s="42">
        <f t="shared" si="154"/>
        <v>1</v>
      </c>
      <c r="W121" s="42">
        <f t="shared" si="155"/>
        <v>1</v>
      </c>
      <c r="X121" s="42">
        <f t="shared" si="156"/>
        <v>1</v>
      </c>
      <c r="Y121" s="42">
        <f t="shared" si="157"/>
        <v>1</v>
      </c>
      <c r="Z121" s="42">
        <f t="shared" si="158"/>
        <v>1</v>
      </c>
      <c r="AA121" s="42">
        <f t="shared" si="159"/>
        <v>1</v>
      </c>
      <c r="AB121" s="42">
        <f t="shared" si="160"/>
        <v>1</v>
      </c>
      <c r="AC121" s="42">
        <f t="shared" si="161"/>
        <v>1</v>
      </c>
      <c r="AD121" s="42">
        <f t="shared" si="162"/>
        <v>1</v>
      </c>
      <c r="AE121" s="42">
        <f t="shared" si="163"/>
        <v>1</v>
      </c>
      <c r="AF121" s="42">
        <f t="shared" si="164"/>
        <v>1</v>
      </c>
      <c r="AG121" s="42">
        <f t="shared" si="165"/>
        <v>1</v>
      </c>
      <c r="AH121" s="42">
        <f t="shared" si="166"/>
        <v>1</v>
      </c>
      <c r="AI121" s="42">
        <f t="shared" si="167"/>
        <v>1</v>
      </c>
      <c r="AJ121" s="42"/>
      <c r="AL121" s="43" t="s">
        <v>21</v>
      </c>
      <c r="AM121" s="44">
        <f t="shared" si="172"/>
        <v>7</v>
      </c>
      <c r="AN121" s="37">
        <f t="shared" si="168"/>
        <v>1</v>
      </c>
      <c r="AO121" s="37">
        <f t="shared" si="169"/>
        <v>0</v>
      </c>
      <c r="AP121" s="37">
        <f t="shared" si="170"/>
        <v>0</v>
      </c>
    </row>
    <row r="122" spans="1:42" s="36" customFormat="1" ht="8.25" hidden="1" customHeight="1" x14ac:dyDescent="0.15">
      <c r="A122" s="57">
        <f t="shared" si="151"/>
        <v>25</v>
      </c>
      <c r="B122" s="58" t="str">
        <f t="shared" si="151"/>
        <v>Player 11</v>
      </c>
      <c r="C122" s="58"/>
      <c r="D122" s="57">
        <f t="shared" ref="D122:R122" si="181">D102</f>
        <v>0</v>
      </c>
      <c r="E122" s="57">
        <f t="shared" si="181"/>
        <v>0</v>
      </c>
      <c r="F122" s="57">
        <f t="shared" si="181"/>
        <v>0</v>
      </c>
      <c r="G122" s="57">
        <f t="shared" si="181"/>
        <v>0</v>
      </c>
      <c r="H122" s="57">
        <f t="shared" si="181"/>
        <v>0</v>
      </c>
      <c r="I122" s="57">
        <f t="shared" si="181"/>
        <v>0</v>
      </c>
      <c r="J122" s="57">
        <f t="shared" si="181"/>
        <v>0</v>
      </c>
      <c r="K122" s="57">
        <f t="shared" si="181"/>
        <v>0</v>
      </c>
      <c r="L122" s="57">
        <f t="shared" si="181"/>
        <v>0</v>
      </c>
      <c r="M122" s="57">
        <f t="shared" si="181"/>
        <v>0</v>
      </c>
      <c r="N122" s="57">
        <f t="shared" si="181"/>
        <v>0</v>
      </c>
      <c r="O122" s="57">
        <f t="shared" si="181"/>
        <v>0</v>
      </c>
      <c r="P122" s="57">
        <f t="shared" si="181"/>
        <v>0</v>
      </c>
      <c r="Q122" s="57">
        <f t="shared" si="181"/>
        <v>0</v>
      </c>
      <c r="R122" s="57">
        <f t="shared" si="181"/>
        <v>0</v>
      </c>
      <c r="S122" s="38"/>
      <c r="T122" s="38"/>
      <c r="U122" s="42">
        <f t="shared" si="153"/>
        <v>1</v>
      </c>
      <c r="V122" s="42">
        <f t="shared" si="154"/>
        <v>1</v>
      </c>
      <c r="W122" s="42">
        <f t="shared" si="155"/>
        <v>1</v>
      </c>
      <c r="X122" s="42">
        <f t="shared" si="156"/>
        <v>1</v>
      </c>
      <c r="Y122" s="42">
        <f t="shared" si="157"/>
        <v>1</v>
      </c>
      <c r="Z122" s="42">
        <f t="shared" si="158"/>
        <v>1</v>
      </c>
      <c r="AA122" s="42">
        <f t="shared" si="159"/>
        <v>1</v>
      </c>
      <c r="AB122" s="42">
        <f t="shared" si="160"/>
        <v>1</v>
      </c>
      <c r="AC122" s="42">
        <f t="shared" si="161"/>
        <v>1</v>
      </c>
      <c r="AD122" s="42">
        <f t="shared" si="162"/>
        <v>1</v>
      </c>
      <c r="AE122" s="42">
        <f t="shared" si="163"/>
        <v>1</v>
      </c>
      <c r="AF122" s="42">
        <f t="shared" si="164"/>
        <v>1</v>
      </c>
      <c r="AG122" s="42">
        <f t="shared" si="165"/>
        <v>1</v>
      </c>
      <c r="AH122" s="42">
        <f t="shared" si="166"/>
        <v>1</v>
      </c>
      <c r="AI122" s="42">
        <f t="shared" si="167"/>
        <v>1</v>
      </c>
      <c r="AJ122" s="42"/>
      <c r="AL122" s="43" t="s">
        <v>21</v>
      </c>
      <c r="AM122" s="44">
        <f t="shared" si="172"/>
        <v>7</v>
      </c>
      <c r="AN122" s="37">
        <f t="shared" si="168"/>
        <v>1</v>
      </c>
      <c r="AO122" s="37">
        <f t="shared" si="169"/>
        <v>0</v>
      </c>
      <c r="AP122" s="37">
        <f t="shared" si="170"/>
        <v>0</v>
      </c>
    </row>
    <row r="123" spans="1:42" s="36" customFormat="1" ht="8.25" hidden="1" customHeight="1" x14ac:dyDescent="0.15">
      <c r="A123" s="57">
        <f t="shared" si="151"/>
        <v>29</v>
      </c>
      <c r="B123" s="58" t="str">
        <f t="shared" si="151"/>
        <v>Player 12</v>
      </c>
      <c r="C123" s="58"/>
      <c r="D123" s="57">
        <f t="shared" ref="D123:R123" si="182">D103</f>
        <v>0</v>
      </c>
      <c r="E123" s="57">
        <f t="shared" si="182"/>
        <v>0</v>
      </c>
      <c r="F123" s="57">
        <f t="shared" si="182"/>
        <v>0</v>
      </c>
      <c r="G123" s="57">
        <f t="shared" si="182"/>
        <v>0</v>
      </c>
      <c r="H123" s="57">
        <f t="shared" si="182"/>
        <v>0</v>
      </c>
      <c r="I123" s="57">
        <f t="shared" si="182"/>
        <v>0</v>
      </c>
      <c r="J123" s="57">
        <f t="shared" si="182"/>
        <v>0</v>
      </c>
      <c r="K123" s="57">
        <f t="shared" si="182"/>
        <v>0</v>
      </c>
      <c r="L123" s="57">
        <f t="shared" si="182"/>
        <v>0</v>
      </c>
      <c r="M123" s="57">
        <f t="shared" si="182"/>
        <v>0</v>
      </c>
      <c r="N123" s="57">
        <f t="shared" si="182"/>
        <v>0</v>
      </c>
      <c r="O123" s="57">
        <f t="shared" si="182"/>
        <v>0</v>
      </c>
      <c r="P123" s="57">
        <f t="shared" si="182"/>
        <v>0</v>
      </c>
      <c r="Q123" s="57">
        <f t="shared" si="182"/>
        <v>0</v>
      </c>
      <c r="R123" s="57">
        <f t="shared" si="182"/>
        <v>0</v>
      </c>
      <c r="S123" s="38"/>
      <c r="T123" s="38"/>
      <c r="U123" s="42">
        <f t="shared" ref="U123:U128" si="183">IF(D123=0,1,IF(D123="x",1,0))</f>
        <v>1</v>
      </c>
      <c r="V123" s="42">
        <f t="shared" ref="V123:V128" si="184">IF(E123=0,1,IF(E123="x",1,0))</f>
        <v>1</v>
      </c>
      <c r="W123" s="42">
        <f t="shared" ref="W123:W128" si="185">IF(F123=0,1,IF(F123="x",1,0))</f>
        <v>1</v>
      </c>
      <c r="X123" s="42">
        <f t="shared" ref="X123:X128" si="186">IF(G123=0,1,IF(G123="x",1,0))</f>
        <v>1</v>
      </c>
      <c r="Y123" s="42">
        <f t="shared" ref="Y123:Y128" si="187">IF(H123=0,1,IF(H123="x",1,0))</f>
        <v>1</v>
      </c>
      <c r="Z123" s="42">
        <f t="shared" ref="Z123:Z128" si="188">IF(I123=0,1,IF(I123="x",1,0))</f>
        <v>1</v>
      </c>
      <c r="AA123" s="42">
        <f t="shared" ref="AA123:AA128" si="189">IF(J123=0,1,IF(J123="x",1,0))</f>
        <v>1</v>
      </c>
      <c r="AB123" s="42">
        <f t="shared" ref="AB123:AB128" si="190">IF(K123=0,1,IF(K123="x",1,0))</f>
        <v>1</v>
      </c>
      <c r="AC123" s="42">
        <f t="shared" ref="AC123:AC128" si="191">IF(L123=0,1,IF(L123="x",1,0))</f>
        <v>1</v>
      </c>
      <c r="AD123" s="42">
        <f t="shared" ref="AD123:AD128" si="192">IF(M123=0,1,IF(M123="x",1,0))</f>
        <v>1</v>
      </c>
      <c r="AE123" s="42">
        <f t="shared" ref="AE123:AE128" si="193">IF(N123=0,1,IF(N123="x",1,0))</f>
        <v>1</v>
      </c>
      <c r="AF123" s="42">
        <f t="shared" ref="AF123:AF128" si="194">IF(O123=0,1,IF(O123="x",1,0))</f>
        <v>1</v>
      </c>
      <c r="AG123" s="42">
        <f t="shared" ref="AG123:AG128" si="195">IF(P123=0,1,IF(P123="x",1,0))</f>
        <v>1</v>
      </c>
      <c r="AH123" s="42">
        <f t="shared" ref="AH123:AH128" si="196">IF(Q123=0,1,IF(Q123="x",1,0))</f>
        <v>1</v>
      </c>
      <c r="AI123" s="42">
        <f t="shared" ref="AI123:AI128" si="197">IF(R123=0,1,IF(R123="x",1,0))</f>
        <v>1</v>
      </c>
      <c r="AJ123" s="42"/>
      <c r="AL123" s="43" t="s">
        <v>21</v>
      </c>
      <c r="AM123" s="44">
        <f t="shared" ref="AM123:AM128" si="198">SUM(U123:AL123)-15+$M$27</f>
        <v>7</v>
      </c>
      <c r="AN123" s="37">
        <f t="shared" si="168"/>
        <v>1</v>
      </c>
      <c r="AO123" s="37">
        <f t="shared" ref="AO123:AO128" si="199">IF((AN123+AP123)=0,1,0)</f>
        <v>0</v>
      </c>
      <c r="AP123" s="37">
        <f t="shared" si="170"/>
        <v>0</v>
      </c>
    </row>
    <row r="124" spans="1:42" s="36" customFormat="1" ht="8.25" hidden="1" customHeight="1" x14ac:dyDescent="0.15">
      <c r="A124" s="57">
        <f t="shared" si="151"/>
        <v>30</v>
      </c>
      <c r="B124" s="58" t="str">
        <f t="shared" si="151"/>
        <v>Player 13</v>
      </c>
      <c r="C124" s="58"/>
      <c r="D124" s="57">
        <f t="shared" ref="D124:R124" si="200">D104</f>
        <v>0</v>
      </c>
      <c r="E124" s="57">
        <f t="shared" si="200"/>
        <v>0</v>
      </c>
      <c r="F124" s="57">
        <f t="shared" si="200"/>
        <v>0</v>
      </c>
      <c r="G124" s="57">
        <f t="shared" si="200"/>
        <v>0</v>
      </c>
      <c r="H124" s="57">
        <f t="shared" si="200"/>
        <v>0</v>
      </c>
      <c r="I124" s="57">
        <f t="shared" si="200"/>
        <v>0</v>
      </c>
      <c r="J124" s="57">
        <f t="shared" si="200"/>
        <v>0</v>
      </c>
      <c r="K124" s="57">
        <f t="shared" si="200"/>
        <v>0</v>
      </c>
      <c r="L124" s="57">
        <f t="shared" si="200"/>
        <v>0</v>
      </c>
      <c r="M124" s="57">
        <f t="shared" si="200"/>
        <v>0</v>
      </c>
      <c r="N124" s="57">
        <f t="shared" si="200"/>
        <v>0</v>
      </c>
      <c r="O124" s="57">
        <f t="shared" si="200"/>
        <v>0</v>
      </c>
      <c r="P124" s="57">
        <f t="shared" si="200"/>
        <v>0</v>
      </c>
      <c r="Q124" s="57">
        <f t="shared" si="200"/>
        <v>0</v>
      </c>
      <c r="R124" s="57">
        <f t="shared" si="200"/>
        <v>0</v>
      </c>
      <c r="S124" s="38"/>
      <c r="T124" s="38"/>
      <c r="U124" s="42">
        <f t="shared" si="183"/>
        <v>1</v>
      </c>
      <c r="V124" s="42">
        <f t="shared" si="184"/>
        <v>1</v>
      </c>
      <c r="W124" s="42">
        <f t="shared" si="185"/>
        <v>1</v>
      </c>
      <c r="X124" s="42">
        <f t="shared" si="186"/>
        <v>1</v>
      </c>
      <c r="Y124" s="42">
        <f t="shared" si="187"/>
        <v>1</v>
      </c>
      <c r="Z124" s="42">
        <f t="shared" si="188"/>
        <v>1</v>
      </c>
      <c r="AA124" s="42">
        <f t="shared" si="189"/>
        <v>1</v>
      </c>
      <c r="AB124" s="42">
        <f t="shared" si="190"/>
        <v>1</v>
      </c>
      <c r="AC124" s="42">
        <f t="shared" si="191"/>
        <v>1</v>
      </c>
      <c r="AD124" s="42">
        <f t="shared" si="192"/>
        <v>1</v>
      </c>
      <c r="AE124" s="42">
        <f t="shared" si="193"/>
        <v>1</v>
      </c>
      <c r="AF124" s="42">
        <f t="shared" si="194"/>
        <v>1</v>
      </c>
      <c r="AG124" s="42">
        <f t="shared" si="195"/>
        <v>1</v>
      </c>
      <c r="AH124" s="42">
        <f t="shared" si="196"/>
        <v>1</v>
      </c>
      <c r="AI124" s="42">
        <f t="shared" si="197"/>
        <v>1</v>
      </c>
      <c r="AJ124" s="42"/>
      <c r="AL124" s="43" t="s">
        <v>21</v>
      </c>
      <c r="AM124" s="44">
        <f t="shared" si="198"/>
        <v>7</v>
      </c>
      <c r="AN124" s="37">
        <f t="shared" si="168"/>
        <v>1</v>
      </c>
      <c r="AO124" s="37">
        <f t="shared" si="199"/>
        <v>0</v>
      </c>
      <c r="AP124" s="37">
        <f t="shared" si="170"/>
        <v>0</v>
      </c>
    </row>
    <row r="125" spans="1:42" s="36" customFormat="1" ht="8.25" hidden="1" customHeight="1" x14ac:dyDescent="0.15">
      <c r="A125" s="57">
        <f t="shared" si="151"/>
        <v>32</v>
      </c>
      <c r="B125" s="58" t="str">
        <f t="shared" si="151"/>
        <v>Player 14</v>
      </c>
      <c r="C125" s="58"/>
      <c r="D125" s="57">
        <f t="shared" ref="D125:R125" si="201">D105</f>
        <v>0</v>
      </c>
      <c r="E125" s="57">
        <f t="shared" si="201"/>
        <v>0</v>
      </c>
      <c r="F125" s="57">
        <f t="shared" si="201"/>
        <v>0</v>
      </c>
      <c r="G125" s="57">
        <f t="shared" si="201"/>
        <v>0</v>
      </c>
      <c r="H125" s="57">
        <f t="shared" si="201"/>
        <v>0</v>
      </c>
      <c r="I125" s="57">
        <f t="shared" si="201"/>
        <v>0</v>
      </c>
      <c r="J125" s="57">
        <f t="shared" si="201"/>
        <v>0</v>
      </c>
      <c r="K125" s="57">
        <f t="shared" si="201"/>
        <v>0</v>
      </c>
      <c r="L125" s="57">
        <f t="shared" si="201"/>
        <v>0</v>
      </c>
      <c r="M125" s="57">
        <f t="shared" si="201"/>
        <v>0</v>
      </c>
      <c r="N125" s="57">
        <f t="shared" si="201"/>
        <v>0</v>
      </c>
      <c r="O125" s="57">
        <f t="shared" si="201"/>
        <v>0</v>
      </c>
      <c r="P125" s="57">
        <f t="shared" si="201"/>
        <v>0</v>
      </c>
      <c r="Q125" s="57">
        <f t="shared" si="201"/>
        <v>0</v>
      </c>
      <c r="R125" s="57">
        <f t="shared" si="201"/>
        <v>0</v>
      </c>
      <c r="S125" s="38"/>
      <c r="T125" s="38"/>
      <c r="U125" s="42">
        <f t="shared" si="183"/>
        <v>1</v>
      </c>
      <c r="V125" s="42">
        <f t="shared" si="184"/>
        <v>1</v>
      </c>
      <c r="W125" s="42">
        <f t="shared" si="185"/>
        <v>1</v>
      </c>
      <c r="X125" s="42">
        <f t="shared" si="186"/>
        <v>1</v>
      </c>
      <c r="Y125" s="42">
        <f t="shared" si="187"/>
        <v>1</v>
      </c>
      <c r="Z125" s="42">
        <f t="shared" si="188"/>
        <v>1</v>
      </c>
      <c r="AA125" s="42">
        <f t="shared" si="189"/>
        <v>1</v>
      </c>
      <c r="AB125" s="42">
        <f t="shared" si="190"/>
        <v>1</v>
      </c>
      <c r="AC125" s="42">
        <f t="shared" si="191"/>
        <v>1</v>
      </c>
      <c r="AD125" s="42">
        <f t="shared" si="192"/>
        <v>1</v>
      </c>
      <c r="AE125" s="42">
        <f t="shared" si="193"/>
        <v>1</v>
      </c>
      <c r="AF125" s="42">
        <f t="shared" si="194"/>
        <v>1</v>
      </c>
      <c r="AG125" s="42">
        <f t="shared" si="195"/>
        <v>1</v>
      </c>
      <c r="AH125" s="42">
        <f t="shared" si="196"/>
        <v>1</v>
      </c>
      <c r="AI125" s="42">
        <f t="shared" si="197"/>
        <v>1</v>
      </c>
      <c r="AJ125" s="42"/>
      <c r="AL125" s="43" t="s">
        <v>21</v>
      </c>
      <c r="AM125" s="44">
        <f t="shared" si="198"/>
        <v>7</v>
      </c>
      <c r="AN125" s="37">
        <f t="shared" si="168"/>
        <v>1</v>
      </c>
      <c r="AO125" s="37">
        <f t="shared" si="199"/>
        <v>0</v>
      </c>
      <c r="AP125" s="37">
        <f t="shared" si="170"/>
        <v>0</v>
      </c>
    </row>
    <row r="126" spans="1:42" s="36" customFormat="1" ht="8.25" hidden="1" customHeight="1" x14ac:dyDescent="0.15">
      <c r="A126" s="57">
        <f t="shared" si="151"/>
        <v>0</v>
      </c>
      <c r="B126" s="58">
        <f t="shared" si="151"/>
        <v>0</v>
      </c>
      <c r="C126" s="58"/>
      <c r="D126" s="57">
        <f t="shared" ref="D126:R126" si="202">D106</f>
        <v>0</v>
      </c>
      <c r="E126" s="57">
        <f t="shared" si="202"/>
        <v>0</v>
      </c>
      <c r="F126" s="57">
        <f t="shared" si="202"/>
        <v>0</v>
      </c>
      <c r="G126" s="57">
        <f t="shared" si="202"/>
        <v>0</v>
      </c>
      <c r="H126" s="57">
        <f t="shared" si="202"/>
        <v>0</v>
      </c>
      <c r="I126" s="57">
        <f t="shared" si="202"/>
        <v>0</v>
      </c>
      <c r="J126" s="57">
        <f t="shared" si="202"/>
        <v>0</v>
      </c>
      <c r="K126" s="57">
        <f t="shared" si="202"/>
        <v>0</v>
      </c>
      <c r="L126" s="57">
        <f t="shared" si="202"/>
        <v>0</v>
      </c>
      <c r="M126" s="57">
        <f t="shared" si="202"/>
        <v>0</v>
      </c>
      <c r="N126" s="57">
        <f t="shared" si="202"/>
        <v>0</v>
      </c>
      <c r="O126" s="57">
        <f t="shared" si="202"/>
        <v>0</v>
      </c>
      <c r="P126" s="57">
        <f t="shared" si="202"/>
        <v>0</v>
      </c>
      <c r="Q126" s="57">
        <f t="shared" si="202"/>
        <v>0</v>
      </c>
      <c r="R126" s="57">
        <f t="shared" si="202"/>
        <v>0</v>
      </c>
      <c r="S126" s="38"/>
      <c r="T126" s="38"/>
      <c r="U126" s="42">
        <f t="shared" si="183"/>
        <v>1</v>
      </c>
      <c r="V126" s="42">
        <f t="shared" si="184"/>
        <v>1</v>
      </c>
      <c r="W126" s="42">
        <f t="shared" si="185"/>
        <v>1</v>
      </c>
      <c r="X126" s="42">
        <f t="shared" si="186"/>
        <v>1</v>
      </c>
      <c r="Y126" s="42">
        <f t="shared" si="187"/>
        <v>1</v>
      </c>
      <c r="Z126" s="42">
        <f t="shared" si="188"/>
        <v>1</v>
      </c>
      <c r="AA126" s="42">
        <f t="shared" si="189"/>
        <v>1</v>
      </c>
      <c r="AB126" s="42">
        <f t="shared" si="190"/>
        <v>1</v>
      </c>
      <c r="AC126" s="42">
        <f t="shared" si="191"/>
        <v>1</v>
      </c>
      <c r="AD126" s="42">
        <f t="shared" si="192"/>
        <v>1</v>
      </c>
      <c r="AE126" s="42">
        <f t="shared" si="193"/>
        <v>1</v>
      </c>
      <c r="AF126" s="42">
        <f t="shared" si="194"/>
        <v>1</v>
      </c>
      <c r="AG126" s="42">
        <f t="shared" si="195"/>
        <v>1</v>
      </c>
      <c r="AH126" s="42">
        <f t="shared" si="196"/>
        <v>1</v>
      </c>
      <c r="AI126" s="42">
        <f t="shared" si="197"/>
        <v>1</v>
      </c>
      <c r="AJ126" s="42"/>
      <c r="AL126" s="43" t="s">
        <v>21</v>
      </c>
      <c r="AM126" s="44">
        <f t="shared" si="198"/>
        <v>7</v>
      </c>
      <c r="AN126" s="37">
        <f t="shared" si="168"/>
        <v>1</v>
      </c>
      <c r="AO126" s="37">
        <f t="shared" si="199"/>
        <v>0</v>
      </c>
      <c r="AP126" s="37">
        <f t="shared" si="170"/>
        <v>0</v>
      </c>
    </row>
    <row r="127" spans="1:42" s="36" customFormat="1" ht="8.25" hidden="1" customHeight="1" x14ac:dyDescent="0.15">
      <c r="A127" s="57">
        <f t="shared" si="151"/>
        <v>0</v>
      </c>
      <c r="B127" s="58">
        <f t="shared" si="151"/>
        <v>0</v>
      </c>
      <c r="C127" s="58"/>
      <c r="D127" s="57">
        <f t="shared" ref="D127:R127" si="203">D107</f>
        <v>0</v>
      </c>
      <c r="E127" s="57">
        <f t="shared" si="203"/>
        <v>0</v>
      </c>
      <c r="F127" s="57">
        <f t="shared" si="203"/>
        <v>0</v>
      </c>
      <c r="G127" s="57">
        <f t="shared" si="203"/>
        <v>0</v>
      </c>
      <c r="H127" s="57">
        <f t="shared" si="203"/>
        <v>0</v>
      </c>
      <c r="I127" s="57">
        <f t="shared" si="203"/>
        <v>0</v>
      </c>
      <c r="J127" s="57">
        <f t="shared" si="203"/>
        <v>0</v>
      </c>
      <c r="K127" s="57">
        <f t="shared" si="203"/>
        <v>0</v>
      </c>
      <c r="L127" s="57">
        <f t="shared" si="203"/>
        <v>0</v>
      </c>
      <c r="M127" s="57">
        <f t="shared" si="203"/>
        <v>0</v>
      </c>
      <c r="N127" s="57">
        <f t="shared" si="203"/>
        <v>0</v>
      </c>
      <c r="O127" s="57">
        <f t="shared" si="203"/>
        <v>0</v>
      </c>
      <c r="P127" s="57">
        <f t="shared" si="203"/>
        <v>0</v>
      </c>
      <c r="Q127" s="57">
        <f t="shared" si="203"/>
        <v>0</v>
      </c>
      <c r="R127" s="57">
        <f t="shared" si="203"/>
        <v>0</v>
      </c>
      <c r="S127" s="38"/>
      <c r="T127" s="38"/>
      <c r="U127" s="42">
        <f t="shared" si="183"/>
        <v>1</v>
      </c>
      <c r="V127" s="42">
        <f t="shared" si="184"/>
        <v>1</v>
      </c>
      <c r="W127" s="42">
        <f t="shared" si="185"/>
        <v>1</v>
      </c>
      <c r="X127" s="42">
        <f t="shared" si="186"/>
        <v>1</v>
      </c>
      <c r="Y127" s="42">
        <f t="shared" si="187"/>
        <v>1</v>
      </c>
      <c r="Z127" s="42">
        <f t="shared" si="188"/>
        <v>1</v>
      </c>
      <c r="AA127" s="42">
        <f t="shared" si="189"/>
        <v>1</v>
      </c>
      <c r="AB127" s="42">
        <f t="shared" si="190"/>
        <v>1</v>
      </c>
      <c r="AC127" s="42">
        <f t="shared" si="191"/>
        <v>1</v>
      </c>
      <c r="AD127" s="42">
        <f t="shared" si="192"/>
        <v>1</v>
      </c>
      <c r="AE127" s="42">
        <f t="shared" si="193"/>
        <v>1</v>
      </c>
      <c r="AF127" s="42">
        <f t="shared" si="194"/>
        <v>1</v>
      </c>
      <c r="AG127" s="42">
        <f t="shared" si="195"/>
        <v>1</v>
      </c>
      <c r="AH127" s="42">
        <f t="shared" si="196"/>
        <v>1</v>
      </c>
      <c r="AI127" s="42">
        <f t="shared" si="197"/>
        <v>1</v>
      </c>
      <c r="AJ127" s="42"/>
      <c r="AL127" s="43" t="s">
        <v>21</v>
      </c>
      <c r="AM127" s="44">
        <f t="shared" si="198"/>
        <v>7</v>
      </c>
      <c r="AN127" s="37">
        <f t="shared" si="168"/>
        <v>1</v>
      </c>
      <c r="AO127" s="37">
        <f t="shared" si="199"/>
        <v>0</v>
      </c>
      <c r="AP127" s="37">
        <f t="shared" si="170"/>
        <v>0</v>
      </c>
    </row>
    <row r="128" spans="1:42" s="36" customFormat="1" ht="8.25" hidden="1" customHeight="1" x14ac:dyDescent="0.15">
      <c r="A128" s="57">
        <f t="shared" si="151"/>
        <v>0</v>
      </c>
      <c r="B128" s="58">
        <f t="shared" si="151"/>
        <v>0</v>
      </c>
      <c r="C128" s="58"/>
      <c r="D128" s="57">
        <f t="shared" ref="D128:R128" si="204">D108</f>
        <v>0</v>
      </c>
      <c r="E128" s="57">
        <f t="shared" si="204"/>
        <v>0</v>
      </c>
      <c r="F128" s="57">
        <f t="shared" si="204"/>
        <v>0</v>
      </c>
      <c r="G128" s="57">
        <f t="shared" si="204"/>
        <v>0</v>
      </c>
      <c r="H128" s="57">
        <f t="shared" si="204"/>
        <v>0</v>
      </c>
      <c r="I128" s="57">
        <f t="shared" si="204"/>
        <v>0</v>
      </c>
      <c r="J128" s="57">
        <f t="shared" si="204"/>
        <v>0</v>
      </c>
      <c r="K128" s="57">
        <f t="shared" si="204"/>
        <v>0</v>
      </c>
      <c r="L128" s="57">
        <f t="shared" si="204"/>
        <v>0</v>
      </c>
      <c r="M128" s="57">
        <f t="shared" si="204"/>
        <v>0</v>
      </c>
      <c r="N128" s="57">
        <f t="shared" si="204"/>
        <v>0</v>
      </c>
      <c r="O128" s="57">
        <f t="shared" si="204"/>
        <v>0</v>
      </c>
      <c r="P128" s="57">
        <f t="shared" si="204"/>
        <v>0</v>
      </c>
      <c r="Q128" s="57">
        <f t="shared" si="204"/>
        <v>0</v>
      </c>
      <c r="R128" s="57">
        <f t="shared" si="204"/>
        <v>0</v>
      </c>
      <c r="S128" s="38"/>
      <c r="T128" s="38"/>
      <c r="U128" s="42">
        <f t="shared" si="183"/>
        <v>1</v>
      </c>
      <c r="V128" s="42">
        <f t="shared" si="184"/>
        <v>1</v>
      </c>
      <c r="W128" s="42">
        <f t="shared" si="185"/>
        <v>1</v>
      </c>
      <c r="X128" s="42">
        <f t="shared" si="186"/>
        <v>1</v>
      </c>
      <c r="Y128" s="42">
        <f t="shared" si="187"/>
        <v>1</v>
      </c>
      <c r="Z128" s="42">
        <f t="shared" si="188"/>
        <v>1</v>
      </c>
      <c r="AA128" s="42">
        <f t="shared" si="189"/>
        <v>1</v>
      </c>
      <c r="AB128" s="42">
        <f t="shared" si="190"/>
        <v>1</v>
      </c>
      <c r="AC128" s="42">
        <f t="shared" si="191"/>
        <v>1</v>
      </c>
      <c r="AD128" s="42">
        <f t="shared" si="192"/>
        <v>1</v>
      </c>
      <c r="AE128" s="42">
        <f t="shared" si="193"/>
        <v>1</v>
      </c>
      <c r="AF128" s="42">
        <f t="shared" si="194"/>
        <v>1</v>
      </c>
      <c r="AG128" s="42">
        <f t="shared" si="195"/>
        <v>1</v>
      </c>
      <c r="AH128" s="42">
        <f t="shared" si="196"/>
        <v>1</v>
      </c>
      <c r="AI128" s="42">
        <f t="shared" si="197"/>
        <v>1</v>
      </c>
      <c r="AJ128" s="42"/>
      <c r="AL128" s="43" t="s">
        <v>21</v>
      </c>
      <c r="AM128" s="44">
        <f t="shared" si="198"/>
        <v>7</v>
      </c>
      <c r="AN128" s="37">
        <f t="shared" si="168"/>
        <v>1</v>
      </c>
      <c r="AO128" s="37">
        <f t="shared" si="199"/>
        <v>0</v>
      </c>
      <c r="AP128" s="37">
        <f t="shared" si="170"/>
        <v>0</v>
      </c>
    </row>
    <row r="129" spans="1:42" s="36" customFormat="1" ht="8.25" hidden="1" customHeight="1" x14ac:dyDescent="0.15">
      <c r="A129" s="57">
        <f t="shared" si="151"/>
        <v>0</v>
      </c>
      <c r="B129" s="58">
        <f t="shared" si="151"/>
        <v>0</v>
      </c>
      <c r="C129" s="58"/>
      <c r="D129" s="57">
        <f t="shared" ref="D129:R129" si="205">D109</f>
        <v>0</v>
      </c>
      <c r="E129" s="57">
        <f t="shared" si="205"/>
        <v>0</v>
      </c>
      <c r="F129" s="57">
        <f t="shared" si="205"/>
        <v>0</v>
      </c>
      <c r="G129" s="57">
        <f t="shared" si="205"/>
        <v>0</v>
      </c>
      <c r="H129" s="57">
        <f t="shared" si="205"/>
        <v>0</v>
      </c>
      <c r="I129" s="57">
        <f t="shared" si="205"/>
        <v>0</v>
      </c>
      <c r="J129" s="57">
        <f t="shared" si="205"/>
        <v>0</v>
      </c>
      <c r="K129" s="57">
        <f t="shared" si="205"/>
        <v>0</v>
      </c>
      <c r="L129" s="57">
        <f t="shared" si="205"/>
        <v>0</v>
      </c>
      <c r="M129" s="57">
        <f t="shared" si="205"/>
        <v>0</v>
      </c>
      <c r="N129" s="57">
        <f t="shared" si="205"/>
        <v>0</v>
      </c>
      <c r="O129" s="57">
        <f t="shared" si="205"/>
        <v>0</v>
      </c>
      <c r="P129" s="57">
        <f t="shared" si="205"/>
        <v>0</v>
      </c>
      <c r="Q129" s="57">
        <f t="shared" si="205"/>
        <v>0</v>
      </c>
      <c r="R129" s="57">
        <f t="shared" si="205"/>
        <v>0</v>
      </c>
      <c r="S129" s="38"/>
      <c r="T129" s="38"/>
      <c r="U129" s="42">
        <f t="shared" si="153"/>
        <v>1</v>
      </c>
      <c r="V129" s="42">
        <f t="shared" si="154"/>
        <v>1</v>
      </c>
      <c r="W129" s="42">
        <f t="shared" si="155"/>
        <v>1</v>
      </c>
      <c r="X129" s="42">
        <f t="shared" si="156"/>
        <v>1</v>
      </c>
      <c r="Y129" s="42">
        <f t="shared" si="157"/>
        <v>1</v>
      </c>
      <c r="Z129" s="42">
        <f t="shared" si="158"/>
        <v>1</v>
      </c>
      <c r="AA129" s="42">
        <f t="shared" si="159"/>
        <v>1</v>
      </c>
      <c r="AB129" s="42">
        <f t="shared" si="160"/>
        <v>1</v>
      </c>
      <c r="AC129" s="42">
        <f t="shared" si="161"/>
        <v>1</v>
      </c>
      <c r="AD129" s="42">
        <f t="shared" si="162"/>
        <v>1</v>
      </c>
      <c r="AE129" s="42">
        <f t="shared" si="163"/>
        <v>1</v>
      </c>
      <c r="AF129" s="42">
        <f t="shared" si="164"/>
        <v>1</v>
      </c>
      <c r="AG129" s="42">
        <f t="shared" si="165"/>
        <v>1</v>
      </c>
      <c r="AH129" s="42">
        <f t="shared" si="166"/>
        <v>1</v>
      </c>
      <c r="AI129" s="42">
        <f t="shared" si="167"/>
        <v>1</v>
      </c>
      <c r="AJ129" s="42"/>
      <c r="AL129" s="43" t="s">
        <v>21</v>
      </c>
      <c r="AM129" s="44">
        <f t="shared" si="172"/>
        <v>7</v>
      </c>
      <c r="AN129" s="37">
        <f t="shared" si="168"/>
        <v>1</v>
      </c>
      <c r="AO129" s="37">
        <f t="shared" si="169"/>
        <v>0</v>
      </c>
      <c r="AP129" s="37">
        <f t="shared" si="170"/>
        <v>0</v>
      </c>
    </row>
    <row r="130" spans="1:42" s="36" customFormat="1" ht="8.25" hidden="1" customHeight="1" x14ac:dyDescent="0.15">
      <c r="A130" s="57"/>
      <c r="B130" s="58"/>
      <c r="C130" s="58"/>
      <c r="D130" s="57"/>
      <c r="E130" s="57"/>
      <c r="F130" s="57"/>
      <c r="G130" s="57"/>
      <c r="H130" s="57"/>
      <c r="I130" s="57"/>
      <c r="J130" s="57"/>
      <c r="K130" s="57"/>
      <c r="L130" s="57"/>
      <c r="M130" s="57"/>
      <c r="N130" s="57"/>
      <c r="O130" s="57"/>
      <c r="P130" s="57"/>
      <c r="Q130" s="57"/>
      <c r="R130" s="57"/>
      <c r="S130" s="38"/>
      <c r="T130" s="37" t="s">
        <v>21</v>
      </c>
      <c r="U130" s="37">
        <f t="shared" ref="U130:AI130" si="206">SUM(U112:U129)</f>
        <v>18</v>
      </c>
      <c r="V130" s="37">
        <f t="shared" si="206"/>
        <v>18</v>
      </c>
      <c r="W130" s="37">
        <f t="shared" si="206"/>
        <v>18</v>
      </c>
      <c r="X130" s="37">
        <f t="shared" si="206"/>
        <v>18</v>
      </c>
      <c r="Y130" s="37">
        <f t="shared" si="206"/>
        <v>18</v>
      </c>
      <c r="Z130" s="37">
        <f t="shared" si="206"/>
        <v>18</v>
      </c>
      <c r="AA130" s="37">
        <f t="shared" si="206"/>
        <v>18</v>
      </c>
      <c r="AB130" s="37">
        <f t="shared" si="206"/>
        <v>18</v>
      </c>
      <c r="AC130" s="37">
        <f t="shared" si="206"/>
        <v>18</v>
      </c>
      <c r="AD130" s="37">
        <f t="shared" si="206"/>
        <v>18</v>
      </c>
      <c r="AE130" s="37">
        <f t="shared" si="206"/>
        <v>18</v>
      </c>
      <c r="AF130" s="37">
        <f t="shared" si="206"/>
        <v>18</v>
      </c>
      <c r="AG130" s="37">
        <f t="shared" si="206"/>
        <v>18</v>
      </c>
      <c r="AH130" s="37">
        <f t="shared" si="206"/>
        <v>18</v>
      </c>
      <c r="AI130" s="37">
        <f t="shared" si="206"/>
        <v>18</v>
      </c>
      <c r="AJ130" s="37"/>
      <c r="AL130" s="37">
        <f>SUM(AL112:AL129)</f>
        <v>0</v>
      </c>
      <c r="AM130" s="37">
        <f>SUM(AM112:AM129)</f>
        <v>126</v>
      </c>
    </row>
    <row r="131" spans="1:42" s="36" customFormat="1" ht="8.25" hidden="1" customHeight="1" x14ac:dyDescent="0.15">
      <c r="A131" s="57"/>
      <c r="B131" s="59" t="s">
        <v>82</v>
      </c>
      <c r="C131" s="59"/>
      <c r="D131" s="35" t="s">
        <v>18</v>
      </c>
      <c r="E131" s="35" t="s">
        <v>17</v>
      </c>
      <c r="F131" s="35" t="s">
        <v>16</v>
      </c>
      <c r="G131" s="35" t="s">
        <v>59</v>
      </c>
      <c r="H131" s="35" t="s">
        <v>60</v>
      </c>
      <c r="I131" s="35" t="s">
        <v>61</v>
      </c>
      <c r="J131" s="35" t="s">
        <v>144</v>
      </c>
      <c r="K131" s="35" t="s">
        <v>145</v>
      </c>
      <c r="L131" s="35" t="s">
        <v>146</v>
      </c>
      <c r="M131" s="35" t="s">
        <v>147</v>
      </c>
      <c r="N131" s="35" t="s">
        <v>148</v>
      </c>
      <c r="O131" s="35" t="s">
        <v>149</v>
      </c>
      <c r="P131" s="35" t="s">
        <v>150</v>
      </c>
      <c r="Q131" s="35" t="s">
        <v>151</v>
      </c>
      <c r="R131" s="35" t="s">
        <v>152</v>
      </c>
      <c r="S131" s="35"/>
      <c r="T131" s="35"/>
      <c r="U131" s="35" t="s">
        <v>18</v>
      </c>
      <c r="V131" s="35" t="s">
        <v>17</v>
      </c>
      <c r="W131" s="35" t="s">
        <v>16</v>
      </c>
      <c r="X131" s="35" t="s">
        <v>59</v>
      </c>
      <c r="Y131" s="35" t="s">
        <v>60</v>
      </c>
      <c r="Z131" s="35" t="s">
        <v>61</v>
      </c>
      <c r="AA131" s="35" t="s">
        <v>144</v>
      </c>
      <c r="AB131" s="35" t="s">
        <v>145</v>
      </c>
      <c r="AC131" s="35" t="s">
        <v>146</v>
      </c>
      <c r="AD131" s="35" t="s">
        <v>147</v>
      </c>
      <c r="AE131" s="35" t="s">
        <v>148</v>
      </c>
      <c r="AF131" s="35" t="s">
        <v>149</v>
      </c>
      <c r="AG131" s="35" t="s">
        <v>150</v>
      </c>
      <c r="AH131" s="35" t="s">
        <v>151</v>
      </c>
      <c r="AI131" s="35" t="s">
        <v>152</v>
      </c>
      <c r="AJ131" s="35"/>
      <c r="AL131" s="41" t="s">
        <v>21</v>
      </c>
      <c r="AM131" s="41" t="s">
        <v>63</v>
      </c>
    </row>
    <row r="132" spans="1:42" s="36" customFormat="1" ht="8.25" hidden="1" customHeight="1" x14ac:dyDescent="0.15">
      <c r="A132" s="57">
        <f t="shared" ref="A132:B149" si="207">A112</f>
        <v>2</v>
      </c>
      <c r="B132" s="58" t="str">
        <f t="shared" si="207"/>
        <v>Player 1</v>
      </c>
      <c r="C132" s="58"/>
      <c r="D132" s="57">
        <f t="shared" ref="D132:R132" si="208">D112</f>
        <v>0</v>
      </c>
      <c r="E132" s="57">
        <f t="shared" si="208"/>
        <v>0</v>
      </c>
      <c r="F132" s="57">
        <f t="shared" si="208"/>
        <v>0</v>
      </c>
      <c r="G132" s="57">
        <f t="shared" si="208"/>
        <v>0</v>
      </c>
      <c r="H132" s="57">
        <f t="shared" si="208"/>
        <v>0</v>
      </c>
      <c r="I132" s="57">
        <f t="shared" si="208"/>
        <v>0</v>
      </c>
      <c r="J132" s="57">
        <f t="shared" si="208"/>
        <v>0</v>
      </c>
      <c r="K132" s="57">
        <f t="shared" si="208"/>
        <v>0</v>
      </c>
      <c r="L132" s="57">
        <f t="shared" si="208"/>
        <v>0</v>
      </c>
      <c r="M132" s="57">
        <f t="shared" si="208"/>
        <v>0</v>
      </c>
      <c r="N132" s="57">
        <f t="shared" si="208"/>
        <v>0</v>
      </c>
      <c r="O132" s="57">
        <f t="shared" si="208"/>
        <v>0</v>
      </c>
      <c r="P132" s="57">
        <f t="shared" si="208"/>
        <v>0</v>
      </c>
      <c r="Q132" s="57">
        <f t="shared" si="208"/>
        <v>0</v>
      </c>
      <c r="R132" s="57">
        <f t="shared" si="208"/>
        <v>0</v>
      </c>
      <c r="S132" s="38"/>
      <c r="T132" s="38"/>
      <c r="U132" s="42">
        <f t="shared" ref="U132:U149" si="209">IF(D132=1,1,0)</f>
        <v>0</v>
      </c>
      <c r="V132" s="42">
        <f t="shared" ref="V132:V149" si="210">IF(E132=1,1,0)</f>
        <v>0</v>
      </c>
      <c r="W132" s="42">
        <f t="shared" ref="W132:W149" si="211">IF(F132=1,1,0)</f>
        <v>0</v>
      </c>
      <c r="X132" s="42">
        <f t="shared" ref="X132:X149" si="212">IF(G132=1,1,0)</f>
        <v>0</v>
      </c>
      <c r="Y132" s="42">
        <f t="shared" ref="Y132:Y149" si="213">IF(H132=1,1,0)</f>
        <v>0</v>
      </c>
      <c r="Z132" s="42">
        <f t="shared" ref="Z132:Z149" si="214">IF(I132=1,1,0)</f>
        <v>0</v>
      </c>
      <c r="AA132" s="42">
        <f t="shared" ref="AA132:AA149" si="215">IF(J132=1,1,0)</f>
        <v>0</v>
      </c>
      <c r="AB132" s="42">
        <f t="shared" ref="AB132:AB149" si="216">IF(K132=1,1,0)</f>
        <v>0</v>
      </c>
      <c r="AC132" s="42">
        <f t="shared" ref="AC132:AC149" si="217">IF(L132=1,1,0)</f>
        <v>0</v>
      </c>
      <c r="AD132" s="42">
        <f t="shared" ref="AD132:AD149" si="218">IF(M132=1,1,0)</f>
        <v>0</v>
      </c>
      <c r="AE132" s="42">
        <f t="shared" ref="AE132:AE149" si="219">IF(N132=1,1,0)</f>
        <v>0</v>
      </c>
      <c r="AF132" s="42">
        <f t="shared" ref="AF132:AF149" si="220">IF(O132=1,1,0)</f>
        <v>0</v>
      </c>
      <c r="AG132" s="42">
        <f t="shared" ref="AG132:AG149" si="221">IF(P132=1,1,0)</f>
        <v>0</v>
      </c>
      <c r="AH132" s="42">
        <f t="shared" ref="AH132:AH149" si="222">IF(Q132=1,1,0)</f>
        <v>0</v>
      </c>
      <c r="AI132" s="42">
        <f t="shared" ref="AI132:AI149" si="223">IF(R132=1,1,0)</f>
        <v>0</v>
      </c>
      <c r="AJ132" s="42"/>
      <c r="AL132" s="43" t="s">
        <v>21</v>
      </c>
      <c r="AM132" s="44">
        <f t="shared" ref="AM132:AM149" si="224">SUM(U132:AL132)</f>
        <v>0</v>
      </c>
    </row>
    <row r="133" spans="1:42" s="36" customFormat="1" ht="8.25" hidden="1" customHeight="1" x14ac:dyDescent="0.15">
      <c r="A133" s="57">
        <f t="shared" si="207"/>
        <v>3</v>
      </c>
      <c r="B133" s="58" t="str">
        <f t="shared" si="207"/>
        <v>Player 2</v>
      </c>
      <c r="C133" s="58"/>
      <c r="D133" s="57">
        <f t="shared" ref="D133:R133" si="225">D113</f>
        <v>0</v>
      </c>
      <c r="E133" s="57">
        <f t="shared" si="225"/>
        <v>0</v>
      </c>
      <c r="F133" s="57">
        <f t="shared" si="225"/>
        <v>0</v>
      </c>
      <c r="G133" s="57">
        <f t="shared" si="225"/>
        <v>0</v>
      </c>
      <c r="H133" s="57">
        <f t="shared" si="225"/>
        <v>0</v>
      </c>
      <c r="I133" s="57">
        <f t="shared" si="225"/>
        <v>0</v>
      </c>
      <c r="J133" s="57">
        <f t="shared" si="225"/>
        <v>0</v>
      </c>
      <c r="K133" s="57">
        <f t="shared" si="225"/>
        <v>0</v>
      </c>
      <c r="L133" s="57">
        <f t="shared" si="225"/>
        <v>0</v>
      </c>
      <c r="M133" s="57">
        <f t="shared" si="225"/>
        <v>0</v>
      </c>
      <c r="N133" s="57">
        <f t="shared" si="225"/>
        <v>0</v>
      </c>
      <c r="O133" s="57">
        <f t="shared" si="225"/>
        <v>0</v>
      </c>
      <c r="P133" s="57">
        <f t="shared" si="225"/>
        <v>0</v>
      </c>
      <c r="Q133" s="57">
        <f t="shared" si="225"/>
        <v>0</v>
      </c>
      <c r="R133" s="57">
        <f t="shared" si="225"/>
        <v>0</v>
      </c>
      <c r="S133" s="38"/>
      <c r="T133" s="38"/>
      <c r="U133" s="42">
        <f t="shared" si="209"/>
        <v>0</v>
      </c>
      <c r="V133" s="42">
        <f t="shared" si="210"/>
        <v>0</v>
      </c>
      <c r="W133" s="42">
        <f t="shared" si="211"/>
        <v>0</v>
      </c>
      <c r="X133" s="42">
        <f t="shared" si="212"/>
        <v>0</v>
      </c>
      <c r="Y133" s="42">
        <f t="shared" si="213"/>
        <v>0</v>
      </c>
      <c r="Z133" s="42">
        <f t="shared" si="214"/>
        <v>0</v>
      </c>
      <c r="AA133" s="42">
        <f t="shared" si="215"/>
        <v>0</v>
      </c>
      <c r="AB133" s="42">
        <f t="shared" si="216"/>
        <v>0</v>
      </c>
      <c r="AC133" s="42">
        <f t="shared" si="217"/>
        <v>0</v>
      </c>
      <c r="AD133" s="42">
        <f t="shared" si="218"/>
        <v>0</v>
      </c>
      <c r="AE133" s="42">
        <f t="shared" si="219"/>
        <v>0</v>
      </c>
      <c r="AF133" s="42">
        <f t="shared" si="220"/>
        <v>0</v>
      </c>
      <c r="AG133" s="42">
        <f t="shared" si="221"/>
        <v>0</v>
      </c>
      <c r="AH133" s="42">
        <f t="shared" si="222"/>
        <v>0</v>
      </c>
      <c r="AI133" s="42">
        <f t="shared" si="223"/>
        <v>0</v>
      </c>
      <c r="AJ133" s="42"/>
      <c r="AL133" s="43" t="s">
        <v>21</v>
      </c>
      <c r="AM133" s="44">
        <f t="shared" si="224"/>
        <v>0</v>
      </c>
    </row>
    <row r="134" spans="1:42" s="36" customFormat="1" ht="8.25" hidden="1" customHeight="1" x14ac:dyDescent="0.15">
      <c r="A134" s="57">
        <f t="shared" si="207"/>
        <v>5</v>
      </c>
      <c r="B134" s="58" t="str">
        <f t="shared" si="207"/>
        <v>Player 3</v>
      </c>
      <c r="C134" s="58"/>
      <c r="D134" s="57">
        <f t="shared" ref="D134:R134" si="226">D114</f>
        <v>0</v>
      </c>
      <c r="E134" s="57">
        <f t="shared" si="226"/>
        <v>0</v>
      </c>
      <c r="F134" s="57">
        <f t="shared" si="226"/>
        <v>0</v>
      </c>
      <c r="G134" s="57">
        <f t="shared" si="226"/>
        <v>0</v>
      </c>
      <c r="H134" s="57">
        <f t="shared" si="226"/>
        <v>0</v>
      </c>
      <c r="I134" s="57">
        <f t="shared" si="226"/>
        <v>0</v>
      </c>
      <c r="J134" s="57">
        <f t="shared" si="226"/>
        <v>0</v>
      </c>
      <c r="K134" s="57">
        <f t="shared" si="226"/>
        <v>0</v>
      </c>
      <c r="L134" s="57">
        <f t="shared" si="226"/>
        <v>0</v>
      </c>
      <c r="M134" s="57">
        <f t="shared" si="226"/>
        <v>0</v>
      </c>
      <c r="N134" s="57">
        <f t="shared" si="226"/>
        <v>0</v>
      </c>
      <c r="O134" s="57">
        <f t="shared" si="226"/>
        <v>0</v>
      </c>
      <c r="P134" s="57">
        <f t="shared" si="226"/>
        <v>0</v>
      </c>
      <c r="Q134" s="57">
        <f t="shared" si="226"/>
        <v>0</v>
      </c>
      <c r="R134" s="57">
        <f t="shared" si="226"/>
        <v>0</v>
      </c>
      <c r="S134" s="38"/>
      <c r="T134" s="38"/>
      <c r="U134" s="42">
        <f t="shared" si="209"/>
        <v>0</v>
      </c>
      <c r="V134" s="42">
        <f t="shared" si="210"/>
        <v>0</v>
      </c>
      <c r="W134" s="42">
        <f t="shared" si="211"/>
        <v>0</v>
      </c>
      <c r="X134" s="42">
        <f t="shared" si="212"/>
        <v>0</v>
      </c>
      <c r="Y134" s="42">
        <f t="shared" si="213"/>
        <v>0</v>
      </c>
      <c r="Z134" s="42">
        <f t="shared" si="214"/>
        <v>0</v>
      </c>
      <c r="AA134" s="42">
        <f t="shared" si="215"/>
        <v>0</v>
      </c>
      <c r="AB134" s="42">
        <f t="shared" si="216"/>
        <v>0</v>
      </c>
      <c r="AC134" s="42">
        <f t="shared" si="217"/>
        <v>0</v>
      </c>
      <c r="AD134" s="42">
        <f t="shared" si="218"/>
        <v>0</v>
      </c>
      <c r="AE134" s="42">
        <f t="shared" si="219"/>
        <v>0</v>
      </c>
      <c r="AF134" s="42">
        <f t="shared" si="220"/>
        <v>0</v>
      </c>
      <c r="AG134" s="42">
        <f t="shared" si="221"/>
        <v>0</v>
      </c>
      <c r="AH134" s="42">
        <f t="shared" si="222"/>
        <v>0</v>
      </c>
      <c r="AI134" s="42">
        <f t="shared" si="223"/>
        <v>0</v>
      </c>
      <c r="AJ134" s="42"/>
      <c r="AL134" s="43" t="s">
        <v>21</v>
      </c>
      <c r="AM134" s="44">
        <f t="shared" si="224"/>
        <v>0</v>
      </c>
    </row>
    <row r="135" spans="1:42" s="36" customFormat="1" ht="8.25" hidden="1" customHeight="1" x14ac:dyDescent="0.15">
      <c r="A135" s="57">
        <f t="shared" si="207"/>
        <v>9</v>
      </c>
      <c r="B135" s="58" t="str">
        <f t="shared" si="207"/>
        <v>Player 4</v>
      </c>
      <c r="C135" s="58"/>
      <c r="D135" s="57">
        <f t="shared" ref="D135:R135" si="227">D115</f>
        <v>0</v>
      </c>
      <c r="E135" s="57">
        <f t="shared" si="227"/>
        <v>0</v>
      </c>
      <c r="F135" s="57">
        <f t="shared" si="227"/>
        <v>0</v>
      </c>
      <c r="G135" s="57">
        <f t="shared" si="227"/>
        <v>0</v>
      </c>
      <c r="H135" s="57">
        <f t="shared" si="227"/>
        <v>0</v>
      </c>
      <c r="I135" s="57">
        <f t="shared" si="227"/>
        <v>0</v>
      </c>
      <c r="J135" s="57">
        <f t="shared" si="227"/>
        <v>0</v>
      </c>
      <c r="K135" s="57">
        <f t="shared" si="227"/>
        <v>0</v>
      </c>
      <c r="L135" s="57">
        <f t="shared" si="227"/>
        <v>0</v>
      </c>
      <c r="M135" s="57">
        <f t="shared" si="227"/>
        <v>0</v>
      </c>
      <c r="N135" s="57">
        <f t="shared" si="227"/>
        <v>0</v>
      </c>
      <c r="O135" s="57">
        <f t="shared" si="227"/>
        <v>0</v>
      </c>
      <c r="P135" s="57">
        <f t="shared" si="227"/>
        <v>0</v>
      </c>
      <c r="Q135" s="57">
        <f t="shared" si="227"/>
        <v>0</v>
      </c>
      <c r="R135" s="57">
        <f t="shared" si="227"/>
        <v>0</v>
      </c>
      <c r="S135" s="38"/>
      <c r="T135" s="38"/>
      <c r="U135" s="42">
        <f t="shared" si="209"/>
        <v>0</v>
      </c>
      <c r="V135" s="42">
        <f t="shared" si="210"/>
        <v>0</v>
      </c>
      <c r="W135" s="42">
        <f t="shared" si="211"/>
        <v>0</v>
      </c>
      <c r="X135" s="42">
        <f t="shared" si="212"/>
        <v>0</v>
      </c>
      <c r="Y135" s="42">
        <f t="shared" si="213"/>
        <v>0</v>
      </c>
      <c r="Z135" s="42">
        <f t="shared" si="214"/>
        <v>0</v>
      </c>
      <c r="AA135" s="42">
        <f t="shared" si="215"/>
        <v>0</v>
      </c>
      <c r="AB135" s="42">
        <f t="shared" si="216"/>
        <v>0</v>
      </c>
      <c r="AC135" s="42">
        <f t="shared" si="217"/>
        <v>0</v>
      </c>
      <c r="AD135" s="42">
        <f t="shared" si="218"/>
        <v>0</v>
      </c>
      <c r="AE135" s="42">
        <f t="shared" si="219"/>
        <v>0</v>
      </c>
      <c r="AF135" s="42">
        <f t="shared" si="220"/>
        <v>0</v>
      </c>
      <c r="AG135" s="42">
        <f t="shared" si="221"/>
        <v>0</v>
      </c>
      <c r="AH135" s="42">
        <f t="shared" si="222"/>
        <v>0</v>
      </c>
      <c r="AI135" s="42">
        <f t="shared" si="223"/>
        <v>0</v>
      </c>
      <c r="AJ135" s="42"/>
      <c r="AL135" s="43" t="s">
        <v>21</v>
      </c>
      <c r="AM135" s="44">
        <f t="shared" si="224"/>
        <v>0</v>
      </c>
    </row>
    <row r="136" spans="1:42" s="36" customFormat="1" ht="8.25" hidden="1" customHeight="1" x14ac:dyDescent="0.15">
      <c r="A136" s="57">
        <f t="shared" si="207"/>
        <v>1</v>
      </c>
      <c r="B136" s="58" t="str">
        <f t="shared" si="207"/>
        <v>Player 5</v>
      </c>
      <c r="C136" s="58"/>
      <c r="D136" s="57">
        <f t="shared" ref="D136:R136" si="228">D116</f>
        <v>0</v>
      </c>
      <c r="E136" s="57">
        <f t="shared" si="228"/>
        <v>0</v>
      </c>
      <c r="F136" s="57">
        <f t="shared" si="228"/>
        <v>0</v>
      </c>
      <c r="G136" s="57">
        <f t="shared" si="228"/>
        <v>0</v>
      </c>
      <c r="H136" s="57">
        <f t="shared" si="228"/>
        <v>0</v>
      </c>
      <c r="I136" s="57">
        <f t="shared" si="228"/>
        <v>0</v>
      </c>
      <c r="J136" s="57">
        <f t="shared" si="228"/>
        <v>0</v>
      </c>
      <c r="K136" s="57">
        <f t="shared" si="228"/>
        <v>0</v>
      </c>
      <c r="L136" s="57">
        <f t="shared" si="228"/>
        <v>0</v>
      </c>
      <c r="M136" s="57">
        <f t="shared" si="228"/>
        <v>0</v>
      </c>
      <c r="N136" s="57">
        <f t="shared" si="228"/>
        <v>0</v>
      </c>
      <c r="O136" s="57">
        <f t="shared" si="228"/>
        <v>0</v>
      </c>
      <c r="P136" s="57">
        <f t="shared" si="228"/>
        <v>0</v>
      </c>
      <c r="Q136" s="57">
        <f t="shared" si="228"/>
        <v>0</v>
      </c>
      <c r="R136" s="57">
        <f t="shared" si="228"/>
        <v>0</v>
      </c>
      <c r="S136" s="38"/>
      <c r="T136" s="38"/>
      <c r="U136" s="42">
        <f t="shared" si="209"/>
        <v>0</v>
      </c>
      <c r="V136" s="42">
        <f t="shared" si="210"/>
        <v>0</v>
      </c>
      <c r="W136" s="42">
        <f t="shared" si="211"/>
        <v>0</v>
      </c>
      <c r="X136" s="42">
        <f t="shared" si="212"/>
        <v>0</v>
      </c>
      <c r="Y136" s="42">
        <f t="shared" si="213"/>
        <v>0</v>
      </c>
      <c r="Z136" s="42">
        <f t="shared" si="214"/>
        <v>0</v>
      </c>
      <c r="AA136" s="42">
        <f t="shared" si="215"/>
        <v>0</v>
      </c>
      <c r="AB136" s="42">
        <f t="shared" si="216"/>
        <v>0</v>
      </c>
      <c r="AC136" s="42">
        <f t="shared" si="217"/>
        <v>0</v>
      </c>
      <c r="AD136" s="42">
        <f t="shared" si="218"/>
        <v>0</v>
      </c>
      <c r="AE136" s="42">
        <f t="shared" si="219"/>
        <v>0</v>
      </c>
      <c r="AF136" s="42">
        <f t="shared" si="220"/>
        <v>0</v>
      </c>
      <c r="AG136" s="42">
        <f t="shared" si="221"/>
        <v>0</v>
      </c>
      <c r="AH136" s="42">
        <f t="shared" si="222"/>
        <v>0</v>
      </c>
      <c r="AI136" s="42">
        <f t="shared" si="223"/>
        <v>0</v>
      </c>
      <c r="AJ136" s="42"/>
      <c r="AL136" s="43" t="s">
        <v>21</v>
      </c>
      <c r="AM136" s="44">
        <f t="shared" si="224"/>
        <v>0</v>
      </c>
    </row>
    <row r="137" spans="1:42" s="36" customFormat="1" ht="8.25" hidden="1" customHeight="1" x14ac:dyDescent="0.15">
      <c r="A137" s="57">
        <f t="shared" si="207"/>
        <v>14</v>
      </c>
      <c r="B137" s="58" t="str">
        <f t="shared" si="207"/>
        <v>Player 6</v>
      </c>
      <c r="C137" s="58"/>
      <c r="D137" s="57">
        <f t="shared" ref="D137:R137" si="229">D117</f>
        <v>0</v>
      </c>
      <c r="E137" s="57">
        <f t="shared" si="229"/>
        <v>0</v>
      </c>
      <c r="F137" s="57">
        <f t="shared" si="229"/>
        <v>0</v>
      </c>
      <c r="G137" s="57">
        <f t="shared" si="229"/>
        <v>0</v>
      </c>
      <c r="H137" s="57">
        <f t="shared" si="229"/>
        <v>0</v>
      </c>
      <c r="I137" s="57">
        <f t="shared" si="229"/>
        <v>0</v>
      </c>
      <c r="J137" s="57">
        <f t="shared" si="229"/>
        <v>0</v>
      </c>
      <c r="K137" s="57">
        <f t="shared" si="229"/>
        <v>0</v>
      </c>
      <c r="L137" s="57">
        <f t="shared" si="229"/>
        <v>0</v>
      </c>
      <c r="M137" s="57">
        <f t="shared" si="229"/>
        <v>0</v>
      </c>
      <c r="N137" s="57">
        <f t="shared" si="229"/>
        <v>0</v>
      </c>
      <c r="O137" s="57">
        <f t="shared" si="229"/>
        <v>0</v>
      </c>
      <c r="P137" s="57">
        <f t="shared" si="229"/>
        <v>0</v>
      </c>
      <c r="Q137" s="57">
        <f t="shared" si="229"/>
        <v>0</v>
      </c>
      <c r="R137" s="57">
        <f t="shared" si="229"/>
        <v>0</v>
      </c>
      <c r="S137" s="38"/>
      <c r="T137" s="38"/>
      <c r="U137" s="42">
        <f t="shared" si="209"/>
        <v>0</v>
      </c>
      <c r="V137" s="42">
        <f t="shared" si="210"/>
        <v>0</v>
      </c>
      <c r="W137" s="42">
        <f t="shared" si="211"/>
        <v>0</v>
      </c>
      <c r="X137" s="42">
        <f t="shared" si="212"/>
        <v>0</v>
      </c>
      <c r="Y137" s="42">
        <f t="shared" si="213"/>
        <v>0</v>
      </c>
      <c r="Z137" s="42">
        <f t="shared" si="214"/>
        <v>0</v>
      </c>
      <c r="AA137" s="42">
        <f t="shared" si="215"/>
        <v>0</v>
      </c>
      <c r="AB137" s="42">
        <f t="shared" si="216"/>
        <v>0</v>
      </c>
      <c r="AC137" s="42">
        <f t="shared" si="217"/>
        <v>0</v>
      </c>
      <c r="AD137" s="42">
        <f t="shared" si="218"/>
        <v>0</v>
      </c>
      <c r="AE137" s="42">
        <f t="shared" si="219"/>
        <v>0</v>
      </c>
      <c r="AF137" s="42">
        <f t="shared" si="220"/>
        <v>0</v>
      </c>
      <c r="AG137" s="42">
        <f t="shared" si="221"/>
        <v>0</v>
      </c>
      <c r="AH137" s="42">
        <f t="shared" si="222"/>
        <v>0</v>
      </c>
      <c r="AI137" s="42">
        <f t="shared" si="223"/>
        <v>0</v>
      </c>
      <c r="AJ137" s="42"/>
      <c r="AL137" s="43" t="s">
        <v>21</v>
      </c>
      <c r="AM137" s="44">
        <f t="shared" si="224"/>
        <v>0</v>
      </c>
    </row>
    <row r="138" spans="1:42" s="36" customFormat="1" ht="8.25" hidden="1" customHeight="1" x14ac:dyDescent="0.15">
      <c r="A138" s="57">
        <f t="shared" si="207"/>
        <v>15</v>
      </c>
      <c r="B138" s="58" t="str">
        <f t="shared" si="207"/>
        <v>Player 7</v>
      </c>
      <c r="C138" s="58"/>
      <c r="D138" s="57">
        <f t="shared" ref="D138:R138" si="230">D118</f>
        <v>0</v>
      </c>
      <c r="E138" s="57">
        <f t="shared" si="230"/>
        <v>0</v>
      </c>
      <c r="F138" s="57">
        <f t="shared" si="230"/>
        <v>0</v>
      </c>
      <c r="G138" s="57">
        <f t="shared" si="230"/>
        <v>0</v>
      </c>
      <c r="H138" s="57">
        <f t="shared" si="230"/>
        <v>0</v>
      </c>
      <c r="I138" s="57">
        <f t="shared" si="230"/>
        <v>0</v>
      </c>
      <c r="J138" s="57">
        <f t="shared" si="230"/>
        <v>0</v>
      </c>
      <c r="K138" s="57">
        <f t="shared" si="230"/>
        <v>0</v>
      </c>
      <c r="L138" s="57">
        <f t="shared" si="230"/>
        <v>0</v>
      </c>
      <c r="M138" s="57">
        <f t="shared" si="230"/>
        <v>0</v>
      </c>
      <c r="N138" s="57">
        <f t="shared" si="230"/>
        <v>0</v>
      </c>
      <c r="O138" s="57">
        <f t="shared" si="230"/>
        <v>0</v>
      </c>
      <c r="P138" s="57">
        <f t="shared" si="230"/>
        <v>0</v>
      </c>
      <c r="Q138" s="57">
        <f t="shared" si="230"/>
        <v>0</v>
      </c>
      <c r="R138" s="57">
        <f t="shared" si="230"/>
        <v>0</v>
      </c>
      <c r="S138" s="38"/>
      <c r="T138" s="38"/>
      <c r="U138" s="42">
        <f t="shared" si="209"/>
        <v>0</v>
      </c>
      <c r="V138" s="42">
        <f t="shared" si="210"/>
        <v>0</v>
      </c>
      <c r="W138" s="42">
        <f t="shared" si="211"/>
        <v>0</v>
      </c>
      <c r="X138" s="42">
        <f t="shared" si="212"/>
        <v>0</v>
      </c>
      <c r="Y138" s="42">
        <f t="shared" si="213"/>
        <v>0</v>
      </c>
      <c r="Z138" s="42">
        <f t="shared" si="214"/>
        <v>0</v>
      </c>
      <c r="AA138" s="42">
        <f t="shared" si="215"/>
        <v>0</v>
      </c>
      <c r="AB138" s="42">
        <f t="shared" si="216"/>
        <v>0</v>
      </c>
      <c r="AC138" s="42">
        <f t="shared" si="217"/>
        <v>0</v>
      </c>
      <c r="AD138" s="42">
        <f t="shared" si="218"/>
        <v>0</v>
      </c>
      <c r="AE138" s="42">
        <f t="shared" si="219"/>
        <v>0</v>
      </c>
      <c r="AF138" s="42">
        <f t="shared" si="220"/>
        <v>0</v>
      </c>
      <c r="AG138" s="42">
        <f t="shared" si="221"/>
        <v>0</v>
      </c>
      <c r="AH138" s="42">
        <f t="shared" si="222"/>
        <v>0</v>
      </c>
      <c r="AI138" s="42">
        <f t="shared" si="223"/>
        <v>0</v>
      </c>
      <c r="AJ138" s="42"/>
      <c r="AL138" s="43" t="s">
        <v>21</v>
      </c>
      <c r="AM138" s="44">
        <f t="shared" si="224"/>
        <v>0</v>
      </c>
    </row>
    <row r="139" spans="1:42" s="36" customFormat="1" ht="8.25" hidden="1" customHeight="1" x14ac:dyDescent="0.15">
      <c r="A139" s="57">
        <f t="shared" si="207"/>
        <v>22</v>
      </c>
      <c r="B139" s="58" t="str">
        <f t="shared" si="207"/>
        <v>Player 8</v>
      </c>
      <c r="C139" s="58"/>
      <c r="D139" s="57">
        <f t="shared" ref="D139:R139" si="231">D119</f>
        <v>0</v>
      </c>
      <c r="E139" s="57">
        <f t="shared" si="231"/>
        <v>0</v>
      </c>
      <c r="F139" s="57">
        <f t="shared" si="231"/>
        <v>0</v>
      </c>
      <c r="G139" s="57">
        <f t="shared" si="231"/>
        <v>0</v>
      </c>
      <c r="H139" s="57">
        <f t="shared" si="231"/>
        <v>0</v>
      </c>
      <c r="I139" s="57">
        <f t="shared" si="231"/>
        <v>0</v>
      </c>
      <c r="J139" s="57">
        <f t="shared" si="231"/>
        <v>0</v>
      </c>
      <c r="K139" s="57">
        <f t="shared" si="231"/>
        <v>0</v>
      </c>
      <c r="L139" s="57">
        <f t="shared" si="231"/>
        <v>0</v>
      </c>
      <c r="M139" s="57">
        <f t="shared" si="231"/>
        <v>0</v>
      </c>
      <c r="N139" s="57">
        <f t="shared" si="231"/>
        <v>0</v>
      </c>
      <c r="O139" s="57">
        <f t="shared" si="231"/>
        <v>0</v>
      </c>
      <c r="P139" s="57">
        <f t="shared" si="231"/>
        <v>0</v>
      </c>
      <c r="Q139" s="57">
        <f t="shared" si="231"/>
        <v>0</v>
      </c>
      <c r="R139" s="57">
        <f t="shared" si="231"/>
        <v>0</v>
      </c>
      <c r="S139" s="38"/>
      <c r="T139" s="38"/>
      <c r="U139" s="42">
        <f t="shared" si="209"/>
        <v>0</v>
      </c>
      <c r="V139" s="42">
        <f t="shared" si="210"/>
        <v>0</v>
      </c>
      <c r="W139" s="42">
        <f t="shared" si="211"/>
        <v>0</v>
      </c>
      <c r="X139" s="42">
        <f t="shared" si="212"/>
        <v>0</v>
      </c>
      <c r="Y139" s="42">
        <f t="shared" si="213"/>
        <v>0</v>
      </c>
      <c r="Z139" s="42">
        <f t="shared" si="214"/>
        <v>0</v>
      </c>
      <c r="AA139" s="42">
        <f t="shared" si="215"/>
        <v>0</v>
      </c>
      <c r="AB139" s="42">
        <f t="shared" si="216"/>
        <v>0</v>
      </c>
      <c r="AC139" s="42">
        <f t="shared" si="217"/>
        <v>0</v>
      </c>
      <c r="AD139" s="42">
        <f t="shared" si="218"/>
        <v>0</v>
      </c>
      <c r="AE139" s="42">
        <f t="shared" si="219"/>
        <v>0</v>
      </c>
      <c r="AF139" s="42">
        <f t="shared" si="220"/>
        <v>0</v>
      </c>
      <c r="AG139" s="42">
        <f t="shared" si="221"/>
        <v>0</v>
      </c>
      <c r="AH139" s="42">
        <f t="shared" si="222"/>
        <v>0</v>
      </c>
      <c r="AI139" s="42">
        <f t="shared" si="223"/>
        <v>0</v>
      </c>
      <c r="AJ139" s="42"/>
      <c r="AL139" s="43" t="s">
        <v>21</v>
      </c>
      <c r="AM139" s="44">
        <f t="shared" si="224"/>
        <v>0</v>
      </c>
    </row>
    <row r="140" spans="1:42" s="36" customFormat="1" ht="8.25" hidden="1" customHeight="1" x14ac:dyDescent="0.15">
      <c r="A140" s="57">
        <f t="shared" si="207"/>
        <v>23</v>
      </c>
      <c r="B140" s="58" t="str">
        <f t="shared" si="207"/>
        <v>Player 9</v>
      </c>
      <c r="C140" s="58"/>
      <c r="D140" s="57">
        <f t="shared" ref="D140:R140" si="232">D120</f>
        <v>0</v>
      </c>
      <c r="E140" s="57">
        <f t="shared" si="232"/>
        <v>0</v>
      </c>
      <c r="F140" s="57">
        <f t="shared" si="232"/>
        <v>0</v>
      </c>
      <c r="G140" s="57">
        <f t="shared" si="232"/>
        <v>0</v>
      </c>
      <c r="H140" s="57">
        <f t="shared" si="232"/>
        <v>0</v>
      </c>
      <c r="I140" s="57">
        <f t="shared" si="232"/>
        <v>0</v>
      </c>
      <c r="J140" s="57">
        <f t="shared" si="232"/>
        <v>0</v>
      </c>
      <c r="K140" s="57">
        <f t="shared" si="232"/>
        <v>0</v>
      </c>
      <c r="L140" s="57">
        <f t="shared" si="232"/>
        <v>0</v>
      </c>
      <c r="M140" s="57">
        <f t="shared" si="232"/>
        <v>0</v>
      </c>
      <c r="N140" s="57">
        <f t="shared" si="232"/>
        <v>0</v>
      </c>
      <c r="O140" s="57">
        <f t="shared" si="232"/>
        <v>0</v>
      </c>
      <c r="P140" s="57">
        <f t="shared" si="232"/>
        <v>0</v>
      </c>
      <c r="Q140" s="57">
        <f t="shared" si="232"/>
        <v>0</v>
      </c>
      <c r="R140" s="57">
        <f t="shared" si="232"/>
        <v>0</v>
      </c>
      <c r="S140" s="38"/>
      <c r="T140" s="38"/>
      <c r="U140" s="42">
        <f t="shared" si="209"/>
        <v>0</v>
      </c>
      <c r="V140" s="42">
        <f t="shared" si="210"/>
        <v>0</v>
      </c>
      <c r="W140" s="42">
        <f t="shared" si="211"/>
        <v>0</v>
      </c>
      <c r="X140" s="42">
        <f t="shared" si="212"/>
        <v>0</v>
      </c>
      <c r="Y140" s="42">
        <f t="shared" si="213"/>
        <v>0</v>
      </c>
      <c r="Z140" s="42">
        <f t="shared" si="214"/>
        <v>0</v>
      </c>
      <c r="AA140" s="42">
        <f t="shared" si="215"/>
        <v>0</v>
      </c>
      <c r="AB140" s="42">
        <f t="shared" si="216"/>
        <v>0</v>
      </c>
      <c r="AC140" s="42">
        <f t="shared" si="217"/>
        <v>0</v>
      </c>
      <c r="AD140" s="42">
        <f t="shared" si="218"/>
        <v>0</v>
      </c>
      <c r="AE140" s="42">
        <f t="shared" si="219"/>
        <v>0</v>
      </c>
      <c r="AF140" s="42">
        <f t="shared" si="220"/>
        <v>0</v>
      </c>
      <c r="AG140" s="42">
        <f t="shared" si="221"/>
        <v>0</v>
      </c>
      <c r="AH140" s="42">
        <f t="shared" si="222"/>
        <v>0</v>
      </c>
      <c r="AI140" s="42">
        <f t="shared" si="223"/>
        <v>0</v>
      </c>
      <c r="AJ140" s="42"/>
      <c r="AL140" s="43" t="s">
        <v>21</v>
      </c>
      <c r="AM140" s="44">
        <f t="shared" si="224"/>
        <v>0</v>
      </c>
    </row>
    <row r="141" spans="1:42" s="36" customFormat="1" ht="8.25" hidden="1" customHeight="1" x14ac:dyDescent="0.15">
      <c r="A141" s="57">
        <f t="shared" si="207"/>
        <v>24</v>
      </c>
      <c r="B141" s="58" t="str">
        <f t="shared" si="207"/>
        <v>Player 10</v>
      </c>
      <c r="C141" s="58"/>
      <c r="D141" s="57">
        <f t="shared" ref="D141:R141" si="233">D121</f>
        <v>0</v>
      </c>
      <c r="E141" s="57">
        <f t="shared" si="233"/>
        <v>0</v>
      </c>
      <c r="F141" s="57">
        <f t="shared" si="233"/>
        <v>0</v>
      </c>
      <c r="G141" s="57">
        <f t="shared" si="233"/>
        <v>0</v>
      </c>
      <c r="H141" s="57">
        <f t="shared" si="233"/>
        <v>0</v>
      </c>
      <c r="I141" s="57">
        <f t="shared" si="233"/>
        <v>0</v>
      </c>
      <c r="J141" s="57">
        <f t="shared" si="233"/>
        <v>0</v>
      </c>
      <c r="K141" s="57">
        <f t="shared" si="233"/>
        <v>0</v>
      </c>
      <c r="L141" s="57">
        <f t="shared" si="233"/>
        <v>0</v>
      </c>
      <c r="M141" s="57">
        <f t="shared" si="233"/>
        <v>0</v>
      </c>
      <c r="N141" s="57">
        <f t="shared" si="233"/>
        <v>0</v>
      </c>
      <c r="O141" s="57">
        <f t="shared" si="233"/>
        <v>0</v>
      </c>
      <c r="P141" s="57">
        <f t="shared" si="233"/>
        <v>0</v>
      </c>
      <c r="Q141" s="57">
        <f t="shared" si="233"/>
        <v>0</v>
      </c>
      <c r="R141" s="57">
        <f t="shared" si="233"/>
        <v>0</v>
      </c>
      <c r="S141" s="38"/>
      <c r="T141" s="38"/>
      <c r="U141" s="42">
        <f t="shared" si="209"/>
        <v>0</v>
      </c>
      <c r="V141" s="42">
        <f t="shared" si="210"/>
        <v>0</v>
      </c>
      <c r="W141" s="42">
        <f t="shared" si="211"/>
        <v>0</v>
      </c>
      <c r="X141" s="42">
        <f t="shared" si="212"/>
        <v>0</v>
      </c>
      <c r="Y141" s="42">
        <f t="shared" si="213"/>
        <v>0</v>
      </c>
      <c r="Z141" s="42">
        <f t="shared" si="214"/>
        <v>0</v>
      </c>
      <c r="AA141" s="42">
        <f t="shared" si="215"/>
        <v>0</v>
      </c>
      <c r="AB141" s="42">
        <f t="shared" si="216"/>
        <v>0</v>
      </c>
      <c r="AC141" s="42">
        <f t="shared" si="217"/>
        <v>0</v>
      </c>
      <c r="AD141" s="42">
        <f t="shared" si="218"/>
        <v>0</v>
      </c>
      <c r="AE141" s="42">
        <f t="shared" si="219"/>
        <v>0</v>
      </c>
      <c r="AF141" s="42">
        <f t="shared" si="220"/>
        <v>0</v>
      </c>
      <c r="AG141" s="42">
        <f t="shared" si="221"/>
        <v>0</v>
      </c>
      <c r="AH141" s="42">
        <f t="shared" si="222"/>
        <v>0</v>
      </c>
      <c r="AI141" s="42">
        <f t="shared" si="223"/>
        <v>0</v>
      </c>
      <c r="AJ141" s="42"/>
      <c r="AL141" s="43" t="s">
        <v>21</v>
      </c>
      <c r="AM141" s="44">
        <f t="shared" si="224"/>
        <v>0</v>
      </c>
    </row>
    <row r="142" spans="1:42" s="36" customFormat="1" ht="8.25" hidden="1" customHeight="1" x14ac:dyDescent="0.15">
      <c r="A142" s="57">
        <f t="shared" si="207"/>
        <v>25</v>
      </c>
      <c r="B142" s="58" t="str">
        <f t="shared" si="207"/>
        <v>Player 11</v>
      </c>
      <c r="C142" s="58"/>
      <c r="D142" s="57">
        <f t="shared" ref="D142:R142" si="234">D122</f>
        <v>0</v>
      </c>
      <c r="E142" s="57">
        <f t="shared" si="234"/>
        <v>0</v>
      </c>
      <c r="F142" s="57">
        <f t="shared" si="234"/>
        <v>0</v>
      </c>
      <c r="G142" s="57">
        <f t="shared" si="234"/>
        <v>0</v>
      </c>
      <c r="H142" s="57">
        <f t="shared" si="234"/>
        <v>0</v>
      </c>
      <c r="I142" s="57">
        <f t="shared" si="234"/>
        <v>0</v>
      </c>
      <c r="J142" s="57">
        <f t="shared" si="234"/>
        <v>0</v>
      </c>
      <c r="K142" s="57">
        <f t="shared" si="234"/>
        <v>0</v>
      </c>
      <c r="L142" s="57">
        <f t="shared" si="234"/>
        <v>0</v>
      </c>
      <c r="M142" s="57">
        <f t="shared" si="234"/>
        <v>0</v>
      </c>
      <c r="N142" s="57">
        <f t="shared" si="234"/>
        <v>0</v>
      </c>
      <c r="O142" s="57">
        <f t="shared" si="234"/>
        <v>0</v>
      </c>
      <c r="P142" s="57">
        <f t="shared" si="234"/>
        <v>0</v>
      </c>
      <c r="Q142" s="57">
        <f t="shared" si="234"/>
        <v>0</v>
      </c>
      <c r="R142" s="57">
        <f t="shared" si="234"/>
        <v>0</v>
      </c>
      <c r="S142" s="38"/>
      <c r="T142" s="38"/>
      <c r="U142" s="42">
        <f t="shared" si="209"/>
        <v>0</v>
      </c>
      <c r="V142" s="42">
        <f t="shared" si="210"/>
        <v>0</v>
      </c>
      <c r="W142" s="42">
        <f t="shared" si="211"/>
        <v>0</v>
      </c>
      <c r="X142" s="42">
        <f t="shared" si="212"/>
        <v>0</v>
      </c>
      <c r="Y142" s="42">
        <f t="shared" si="213"/>
        <v>0</v>
      </c>
      <c r="Z142" s="42">
        <f t="shared" si="214"/>
        <v>0</v>
      </c>
      <c r="AA142" s="42">
        <f t="shared" si="215"/>
        <v>0</v>
      </c>
      <c r="AB142" s="42">
        <f t="shared" si="216"/>
        <v>0</v>
      </c>
      <c r="AC142" s="42">
        <f t="shared" si="217"/>
        <v>0</v>
      </c>
      <c r="AD142" s="42">
        <f t="shared" si="218"/>
        <v>0</v>
      </c>
      <c r="AE142" s="42">
        <f t="shared" si="219"/>
        <v>0</v>
      </c>
      <c r="AF142" s="42">
        <f t="shared" si="220"/>
        <v>0</v>
      </c>
      <c r="AG142" s="42">
        <f t="shared" si="221"/>
        <v>0</v>
      </c>
      <c r="AH142" s="42">
        <f t="shared" si="222"/>
        <v>0</v>
      </c>
      <c r="AI142" s="42">
        <f t="shared" si="223"/>
        <v>0</v>
      </c>
      <c r="AJ142" s="42"/>
      <c r="AL142" s="43" t="s">
        <v>21</v>
      </c>
      <c r="AM142" s="44">
        <f t="shared" si="224"/>
        <v>0</v>
      </c>
    </row>
    <row r="143" spans="1:42" s="36" customFormat="1" ht="8.25" hidden="1" customHeight="1" x14ac:dyDescent="0.15">
      <c r="A143" s="57">
        <f t="shared" si="207"/>
        <v>29</v>
      </c>
      <c r="B143" s="58" t="str">
        <f t="shared" si="207"/>
        <v>Player 12</v>
      </c>
      <c r="C143" s="58"/>
      <c r="D143" s="57">
        <f t="shared" ref="D143:R143" si="235">D123</f>
        <v>0</v>
      </c>
      <c r="E143" s="57">
        <f t="shared" si="235"/>
        <v>0</v>
      </c>
      <c r="F143" s="57">
        <f t="shared" si="235"/>
        <v>0</v>
      </c>
      <c r="G143" s="57">
        <f t="shared" si="235"/>
        <v>0</v>
      </c>
      <c r="H143" s="57">
        <f t="shared" si="235"/>
        <v>0</v>
      </c>
      <c r="I143" s="57">
        <f t="shared" si="235"/>
        <v>0</v>
      </c>
      <c r="J143" s="57">
        <f t="shared" si="235"/>
        <v>0</v>
      </c>
      <c r="K143" s="57">
        <f t="shared" si="235"/>
        <v>0</v>
      </c>
      <c r="L143" s="57">
        <f t="shared" si="235"/>
        <v>0</v>
      </c>
      <c r="M143" s="57">
        <f t="shared" si="235"/>
        <v>0</v>
      </c>
      <c r="N143" s="57">
        <f t="shared" si="235"/>
        <v>0</v>
      </c>
      <c r="O143" s="57">
        <f t="shared" si="235"/>
        <v>0</v>
      </c>
      <c r="P143" s="57">
        <f t="shared" si="235"/>
        <v>0</v>
      </c>
      <c r="Q143" s="57">
        <f t="shared" si="235"/>
        <v>0</v>
      </c>
      <c r="R143" s="57">
        <f t="shared" si="235"/>
        <v>0</v>
      </c>
      <c r="S143" s="38"/>
      <c r="T143" s="38"/>
      <c r="U143" s="42">
        <f t="shared" ref="U143:U148" si="236">IF(D143=1,1,0)</f>
        <v>0</v>
      </c>
      <c r="V143" s="42">
        <f t="shared" ref="V143:V148" si="237">IF(E143=1,1,0)</f>
        <v>0</v>
      </c>
      <c r="W143" s="42">
        <f t="shared" ref="W143:W148" si="238">IF(F143=1,1,0)</f>
        <v>0</v>
      </c>
      <c r="X143" s="42">
        <f t="shared" ref="X143:X148" si="239">IF(G143=1,1,0)</f>
        <v>0</v>
      </c>
      <c r="Y143" s="42">
        <f t="shared" ref="Y143:Y148" si="240">IF(H143=1,1,0)</f>
        <v>0</v>
      </c>
      <c r="Z143" s="42">
        <f t="shared" ref="Z143:Z148" si="241">IF(I143=1,1,0)</f>
        <v>0</v>
      </c>
      <c r="AA143" s="42">
        <f t="shared" ref="AA143:AA148" si="242">IF(J143=1,1,0)</f>
        <v>0</v>
      </c>
      <c r="AB143" s="42">
        <f t="shared" ref="AB143:AB148" si="243">IF(K143=1,1,0)</f>
        <v>0</v>
      </c>
      <c r="AC143" s="42">
        <f t="shared" ref="AC143:AC148" si="244">IF(L143=1,1,0)</f>
        <v>0</v>
      </c>
      <c r="AD143" s="42">
        <f t="shared" ref="AD143:AD148" si="245">IF(M143=1,1,0)</f>
        <v>0</v>
      </c>
      <c r="AE143" s="42">
        <f t="shared" ref="AE143:AE148" si="246">IF(N143=1,1,0)</f>
        <v>0</v>
      </c>
      <c r="AF143" s="42">
        <f t="shared" ref="AF143:AF148" si="247">IF(O143=1,1,0)</f>
        <v>0</v>
      </c>
      <c r="AG143" s="42">
        <f t="shared" ref="AG143:AG148" si="248">IF(P143=1,1,0)</f>
        <v>0</v>
      </c>
      <c r="AH143" s="42">
        <f t="shared" ref="AH143:AH148" si="249">IF(Q143=1,1,0)</f>
        <v>0</v>
      </c>
      <c r="AI143" s="42">
        <f t="shared" ref="AI143:AI148" si="250">IF(R143=1,1,0)</f>
        <v>0</v>
      </c>
      <c r="AJ143" s="42"/>
      <c r="AL143" s="43" t="s">
        <v>21</v>
      </c>
      <c r="AM143" s="44">
        <f t="shared" ref="AM143:AM148" si="251">SUM(U143:AL143)</f>
        <v>0</v>
      </c>
    </row>
    <row r="144" spans="1:42" s="36" customFormat="1" ht="8.25" hidden="1" customHeight="1" x14ac:dyDescent="0.15">
      <c r="A144" s="57">
        <f t="shared" si="207"/>
        <v>30</v>
      </c>
      <c r="B144" s="58" t="str">
        <f t="shared" si="207"/>
        <v>Player 13</v>
      </c>
      <c r="C144" s="58"/>
      <c r="D144" s="57">
        <f t="shared" ref="D144:R144" si="252">D124</f>
        <v>0</v>
      </c>
      <c r="E144" s="57">
        <f t="shared" si="252"/>
        <v>0</v>
      </c>
      <c r="F144" s="57">
        <f t="shared" si="252"/>
        <v>0</v>
      </c>
      <c r="G144" s="57">
        <f t="shared" si="252"/>
        <v>0</v>
      </c>
      <c r="H144" s="57">
        <f t="shared" si="252"/>
        <v>0</v>
      </c>
      <c r="I144" s="57">
        <f t="shared" si="252"/>
        <v>0</v>
      </c>
      <c r="J144" s="57">
        <f t="shared" si="252"/>
        <v>0</v>
      </c>
      <c r="K144" s="57">
        <f t="shared" si="252"/>
        <v>0</v>
      </c>
      <c r="L144" s="57">
        <f t="shared" si="252"/>
        <v>0</v>
      </c>
      <c r="M144" s="57">
        <f t="shared" si="252"/>
        <v>0</v>
      </c>
      <c r="N144" s="57">
        <f t="shared" si="252"/>
        <v>0</v>
      </c>
      <c r="O144" s="57">
        <f t="shared" si="252"/>
        <v>0</v>
      </c>
      <c r="P144" s="57">
        <f t="shared" si="252"/>
        <v>0</v>
      </c>
      <c r="Q144" s="57">
        <f t="shared" si="252"/>
        <v>0</v>
      </c>
      <c r="R144" s="57">
        <f t="shared" si="252"/>
        <v>0</v>
      </c>
      <c r="S144" s="38"/>
      <c r="T144" s="38"/>
      <c r="U144" s="42">
        <f t="shared" si="236"/>
        <v>0</v>
      </c>
      <c r="V144" s="42">
        <f t="shared" si="237"/>
        <v>0</v>
      </c>
      <c r="W144" s="42">
        <f t="shared" si="238"/>
        <v>0</v>
      </c>
      <c r="X144" s="42">
        <f t="shared" si="239"/>
        <v>0</v>
      </c>
      <c r="Y144" s="42">
        <f t="shared" si="240"/>
        <v>0</v>
      </c>
      <c r="Z144" s="42">
        <f t="shared" si="241"/>
        <v>0</v>
      </c>
      <c r="AA144" s="42">
        <f t="shared" si="242"/>
        <v>0</v>
      </c>
      <c r="AB144" s="42">
        <f t="shared" si="243"/>
        <v>0</v>
      </c>
      <c r="AC144" s="42">
        <f t="shared" si="244"/>
        <v>0</v>
      </c>
      <c r="AD144" s="42">
        <f t="shared" si="245"/>
        <v>0</v>
      </c>
      <c r="AE144" s="42">
        <f t="shared" si="246"/>
        <v>0</v>
      </c>
      <c r="AF144" s="42">
        <f t="shared" si="247"/>
        <v>0</v>
      </c>
      <c r="AG144" s="42">
        <f t="shared" si="248"/>
        <v>0</v>
      </c>
      <c r="AH144" s="42">
        <f t="shared" si="249"/>
        <v>0</v>
      </c>
      <c r="AI144" s="42">
        <f t="shared" si="250"/>
        <v>0</v>
      </c>
      <c r="AJ144" s="42"/>
      <c r="AL144" s="43" t="s">
        <v>21</v>
      </c>
      <c r="AM144" s="44">
        <f t="shared" si="251"/>
        <v>0</v>
      </c>
    </row>
    <row r="145" spans="1:39" s="36" customFormat="1" ht="8.25" hidden="1" customHeight="1" x14ac:dyDescent="0.15">
      <c r="A145" s="57">
        <f t="shared" si="207"/>
        <v>32</v>
      </c>
      <c r="B145" s="58" t="str">
        <f t="shared" si="207"/>
        <v>Player 14</v>
      </c>
      <c r="C145" s="58"/>
      <c r="D145" s="57">
        <f t="shared" ref="D145:R145" si="253">D125</f>
        <v>0</v>
      </c>
      <c r="E145" s="57">
        <f t="shared" si="253"/>
        <v>0</v>
      </c>
      <c r="F145" s="57">
        <f t="shared" si="253"/>
        <v>0</v>
      </c>
      <c r="G145" s="57">
        <f t="shared" si="253"/>
        <v>0</v>
      </c>
      <c r="H145" s="57">
        <f t="shared" si="253"/>
        <v>0</v>
      </c>
      <c r="I145" s="57">
        <f t="shared" si="253"/>
        <v>0</v>
      </c>
      <c r="J145" s="57">
        <f t="shared" si="253"/>
        <v>0</v>
      </c>
      <c r="K145" s="57">
        <f t="shared" si="253"/>
        <v>0</v>
      </c>
      <c r="L145" s="57">
        <f t="shared" si="253"/>
        <v>0</v>
      </c>
      <c r="M145" s="57">
        <f t="shared" si="253"/>
        <v>0</v>
      </c>
      <c r="N145" s="57">
        <f t="shared" si="253"/>
        <v>0</v>
      </c>
      <c r="O145" s="57">
        <f t="shared" si="253"/>
        <v>0</v>
      </c>
      <c r="P145" s="57">
        <f t="shared" si="253"/>
        <v>0</v>
      </c>
      <c r="Q145" s="57">
        <f t="shared" si="253"/>
        <v>0</v>
      </c>
      <c r="R145" s="57">
        <f t="shared" si="253"/>
        <v>0</v>
      </c>
      <c r="S145" s="38"/>
      <c r="T145" s="38"/>
      <c r="U145" s="42">
        <f t="shared" si="236"/>
        <v>0</v>
      </c>
      <c r="V145" s="42">
        <f t="shared" si="237"/>
        <v>0</v>
      </c>
      <c r="W145" s="42">
        <f t="shared" si="238"/>
        <v>0</v>
      </c>
      <c r="X145" s="42">
        <f t="shared" si="239"/>
        <v>0</v>
      </c>
      <c r="Y145" s="42">
        <f t="shared" si="240"/>
        <v>0</v>
      </c>
      <c r="Z145" s="42">
        <f t="shared" si="241"/>
        <v>0</v>
      </c>
      <c r="AA145" s="42">
        <f t="shared" si="242"/>
        <v>0</v>
      </c>
      <c r="AB145" s="42">
        <f t="shared" si="243"/>
        <v>0</v>
      </c>
      <c r="AC145" s="42">
        <f t="shared" si="244"/>
        <v>0</v>
      </c>
      <c r="AD145" s="42">
        <f t="shared" si="245"/>
        <v>0</v>
      </c>
      <c r="AE145" s="42">
        <f t="shared" si="246"/>
        <v>0</v>
      </c>
      <c r="AF145" s="42">
        <f t="shared" si="247"/>
        <v>0</v>
      </c>
      <c r="AG145" s="42">
        <f t="shared" si="248"/>
        <v>0</v>
      </c>
      <c r="AH145" s="42">
        <f t="shared" si="249"/>
        <v>0</v>
      </c>
      <c r="AI145" s="42">
        <f t="shared" si="250"/>
        <v>0</v>
      </c>
      <c r="AJ145" s="42"/>
      <c r="AL145" s="43" t="s">
        <v>21</v>
      </c>
      <c r="AM145" s="44">
        <f t="shared" si="251"/>
        <v>0</v>
      </c>
    </row>
    <row r="146" spans="1:39" s="36" customFormat="1" ht="8.25" hidden="1" customHeight="1" x14ac:dyDescent="0.15">
      <c r="A146" s="57">
        <f t="shared" si="207"/>
        <v>0</v>
      </c>
      <c r="B146" s="58">
        <f t="shared" si="207"/>
        <v>0</v>
      </c>
      <c r="C146" s="58"/>
      <c r="D146" s="57">
        <f t="shared" ref="D146:R146" si="254">D126</f>
        <v>0</v>
      </c>
      <c r="E146" s="57">
        <f t="shared" si="254"/>
        <v>0</v>
      </c>
      <c r="F146" s="57">
        <f t="shared" si="254"/>
        <v>0</v>
      </c>
      <c r="G146" s="57">
        <f t="shared" si="254"/>
        <v>0</v>
      </c>
      <c r="H146" s="57">
        <f t="shared" si="254"/>
        <v>0</v>
      </c>
      <c r="I146" s="57">
        <f t="shared" si="254"/>
        <v>0</v>
      </c>
      <c r="J146" s="57">
        <f t="shared" si="254"/>
        <v>0</v>
      </c>
      <c r="K146" s="57">
        <f t="shared" si="254"/>
        <v>0</v>
      </c>
      <c r="L146" s="57">
        <f t="shared" si="254"/>
        <v>0</v>
      </c>
      <c r="M146" s="57">
        <f t="shared" si="254"/>
        <v>0</v>
      </c>
      <c r="N146" s="57">
        <f t="shared" si="254"/>
        <v>0</v>
      </c>
      <c r="O146" s="57">
        <f t="shared" si="254"/>
        <v>0</v>
      </c>
      <c r="P146" s="57">
        <f t="shared" si="254"/>
        <v>0</v>
      </c>
      <c r="Q146" s="57">
        <f t="shared" si="254"/>
        <v>0</v>
      </c>
      <c r="R146" s="57">
        <f t="shared" si="254"/>
        <v>0</v>
      </c>
      <c r="S146" s="38"/>
      <c r="T146" s="38"/>
      <c r="U146" s="42">
        <f t="shared" si="236"/>
        <v>0</v>
      </c>
      <c r="V146" s="42">
        <f t="shared" si="237"/>
        <v>0</v>
      </c>
      <c r="W146" s="42">
        <f t="shared" si="238"/>
        <v>0</v>
      </c>
      <c r="X146" s="42">
        <f t="shared" si="239"/>
        <v>0</v>
      </c>
      <c r="Y146" s="42">
        <f t="shared" si="240"/>
        <v>0</v>
      </c>
      <c r="Z146" s="42">
        <f t="shared" si="241"/>
        <v>0</v>
      </c>
      <c r="AA146" s="42">
        <f t="shared" si="242"/>
        <v>0</v>
      </c>
      <c r="AB146" s="42">
        <f t="shared" si="243"/>
        <v>0</v>
      </c>
      <c r="AC146" s="42">
        <f t="shared" si="244"/>
        <v>0</v>
      </c>
      <c r="AD146" s="42">
        <f t="shared" si="245"/>
        <v>0</v>
      </c>
      <c r="AE146" s="42">
        <f t="shared" si="246"/>
        <v>0</v>
      </c>
      <c r="AF146" s="42">
        <f t="shared" si="247"/>
        <v>0</v>
      </c>
      <c r="AG146" s="42">
        <f t="shared" si="248"/>
        <v>0</v>
      </c>
      <c r="AH146" s="42">
        <f t="shared" si="249"/>
        <v>0</v>
      </c>
      <c r="AI146" s="42">
        <f t="shared" si="250"/>
        <v>0</v>
      </c>
      <c r="AJ146" s="42"/>
      <c r="AL146" s="43" t="s">
        <v>21</v>
      </c>
      <c r="AM146" s="44">
        <f t="shared" si="251"/>
        <v>0</v>
      </c>
    </row>
    <row r="147" spans="1:39" s="36" customFormat="1" ht="8.25" hidden="1" customHeight="1" x14ac:dyDescent="0.15">
      <c r="A147" s="57">
        <f t="shared" si="207"/>
        <v>0</v>
      </c>
      <c r="B147" s="58">
        <f t="shared" si="207"/>
        <v>0</v>
      </c>
      <c r="C147" s="58"/>
      <c r="D147" s="57">
        <f t="shared" ref="D147:R147" si="255">D127</f>
        <v>0</v>
      </c>
      <c r="E147" s="57">
        <f t="shared" si="255"/>
        <v>0</v>
      </c>
      <c r="F147" s="57">
        <f t="shared" si="255"/>
        <v>0</v>
      </c>
      <c r="G147" s="57">
        <f t="shared" si="255"/>
        <v>0</v>
      </c>
      <c r="H147" s="57">
        <f t="shared" si="255"/>
        <v>0</v>
      </c>
      <c r="I147" s="57">
        <f t="shared" si="255"/>
        <v>0</v>
      </c>
      <c r="J147" s="57">
        <f t="shared" si="255"/>
        <v>0</v>
      </c>
      <c r="K147" s="57">
        <f t="shared" si="255"/>
        <v>0</v>
      </c>
      <c r="L147" s="57">
        <f t="shared" si="255"/>
        <v>0</v>
      </c>
      <c r="M147" s="57">
        <f t="shared" si="255"/>
        <v>0</v>
      </c>
      <c r="N147" s="57">
        <f t="shared" si="255"/>
        <v>0</v>
      </c>
      <c r="O147" s="57">
        <f t="shared" si="255"/>
        <v>0</v>
      </c>
      <c r="P147" s="57">
        <f t="shared" si="255"/>
        <v>0</v>
      </c>
      <c r="Q147" s="57">
        <f t="shared" si="255"/>
        <v>0</v>
      </c>
      <c r="R147" s="57">
        <f t="shared" si="255"/>
        <v>0</v>
      </c>
      <c r="S147" s="38"/>
      <c r="T147" s="38"/>
      <c r="U147" s="42">
        <f t="shared" si="236"/>
        <v>0</v>
      </c>
      <c r="V147" s="42">
        <f t="shared" si="237"/>
        <v>0</v>
      </c>
      <c r="W147" s="42">
        <f t="shared" si="238"/>
        <v>0</v>
      </c>
      <c r="X147" s="42">
        <f t="shared" si="239"/>
        <v>0</v>
      </c>
      <c r="Y147" s="42">
        <f t="shared" si="240"/>
        <v>0</v>
      </c>
      <c r="Z147" s="42">
        <f t="shared" si="241"/>
        <v>0</v>
      </c>
      <c r="AA147" s="42">
        <f t="shared" si="242"/>
        <v>0</v>
      </c>
      <c r="AB147" s="42">
        <f t="shared" si="243"/>
        <v>0</v>
      </c>
      <c r="AC147" s="42">
        <f t="shared" si="244"/>
        <v>0</v>
      </c>
      <c r="AD147" s="42">
        <f t="shared" si="245"/>
        <v>0</v>
      </c>
      <c r="AE147" s="42">
        <f t="shared" si="246"/>
        <v>0</v>
      </c>
      <c r="AF147" s="42">
        <f t="shared" si="247"/>
        <v>0</v>
      </c>
      <c r="AG147" s="42">
        <f t="shared" si="248"/>
        <v>0</v>
      </c>
      <c r="AH147" s="42">
        <f t="shared" si="249"/>
        <v>0</v>
      </c>
      <c r="AI147" s="42">
        <f t="shared" si="250"/>
        <v>0</v>
      </c>
      <c r="AJ147" s="42"/>
      <c r="AL147" s="43" t="s">
        <v>21</v>
      </c>
      <c r="AM147" s="44">
        <f t="shared" si="251"/>
        <v>0</v>
      </c>
    </row>
    <row r="148" spans="1:39" s="36" customFormat="1" ht="8.25" hidden="1" customHeight="1" x14ac:dyDescent="0.15">
      <c r="A148" s="57">
        <f t="shared" si="207"/>
        <v>0</v>
      </c>
      <c r="B148" s="58">
        <f t="shared" si="207"/>
        <v>0</v>
      </c>
      <c r="C148" s="58"/>
      <c r="D148" s="57">
        <f t="shared" ref="D148:R148" si="256">D128</f>
        <v>0</v>
      </c>
      <c r="E148" s="57">
        <f t="shared" si="256"/>
        <v>0</v>
      </c>
      <c r="F148" s="57">
        <f t="shared" si="256"/>
        <v>0</v>
      </c>
      <c r="G148" s="57">
        <f t="shared" si="256"/>
        <v>0</v>
      </c>
      <c r="H148" s="57">
        <f t="shared" si="256"/>
        <v>0</v>
      </c>
      <c r="I148" s="57">
        <f t="shared" si="256"/>
        <v>0</v>
      </c>
      <c r="J148" s="57">
        <f t="shared" si="256"/>
        <v>0</v>
      </c>
      <c r="K148" s="57">
        <f t="shared" si="256"/>
        <v>0</v>
      </c>
      <c r="L148" s="57">
        <f t="shared" si="256"/>
        <v>0</v>
      </c>
      <c r="M148" s="57">
        <f t="shared" si="256"/>
        <v>0</v>
      </c>
      <c r="N148" s="57">
        <f t="shared" si="256"/>
        <v>0</v>
      </c>
      <c r="O148" s="57">
        <f t="shared" si="256"/>
        <v>0</v>
      </c>
      <c r="P148" s="57">
        <f t="shared" si="256"/>
        <v>0</v>
      </c>
      <c r="Q148" s="57">
        <f t="shared" si="256"/>
        <v>0</v>
      </c>
      <c r="R148" s="57">
        <f t="shared" si="256"/>
        <v>0</v>
      </c>
      <c r="S148" s="38"/>
      <c r="T148" s="38"/>
      <c r="U148" s="42">
        <f t="shared" si="236"/>
        <v>0</v>
      </c>
      <c r="V148" s="42">
        <f t="shared" si="237"/>
        <v>0</v>
      </c>
      <c r="W148" s="42">
        <f t="shared" si="238"/>
        <v>0</v>
      </c>
      <c r="X148" s="42">
        <f t="shared" si="239"/>
        <v>0</v>
      </c>
      <c r="Y148" s="42">
        <f t="shared" si="240"/>
        <v>0</v>
      </c>
      <c r="Z148" s="42">
        <f t="shared" si="241"/>
        <v>0</v>
      </c>
      <c r="AA148" s="42">
        <f t="shared" si="242"/>
        <v>0</v>
      </c>
      <c r="AB148" s="42">
        <f t="shared" si="243"/>
        <v>0</v>
      </c>
      <c r="AC148" s="42">
        <f t="shared" si="244"/>
        <v>0</v>
      </c>
      <c r="AD148" s="42">
        <f t="shared" si="245"/>
        <v>0</v>
      </c>
      <c r="AE148" s="42">
        <f t="shared" si="246"/>
        <v>0</v>
      </c>
      <c r="AF148" s="42">
        <f t="shared" si="247"/>
        <v>0</v>
      </c>
      <c r="AG148" s="42">
        <f t="shared" si="248"/>
        <v>0</v>
      </c>
      <c r="AH148" s="42">
        <f t="shared" si="249"/>
        <v>0</v>
      </c>
      <c r="AI148" s="42">
        <f t="shared" si="250"/>
        <v>0</v>
      </c>
      <c r="AJ148" s="42"/>
      <c r="AL148" s="43" t="s">
        <v>21</v>
      </c>
      <c r="AM148" s="44">
        <f t="shared" si="251"/>
        <v>0</v>
      </c>
    </row>
    <row r="149" spans="1:39" s="36" customFormat="1" ht="8.25" hidden="1" customHeight="1" x14ac:dyDescent="0.15">
      <c r="A149" s="57">
        <f t="shared" si="207"/>
        <v>0</v>
      </c>
      <c r="B149" s="58">
        <f t="shared" si="207"/>
        <v>0</v>
      </c>
      <c r="C149" s="58"/>
      <c r="D149" s="57">
        <f t="shared" ref="D149:R149" si="257">D129</f>
        <v>0</v>
      </c>
      <c r="E149" s="57">
        <f t="shared" si="257"/>
        <v>0</v>
      </c>
      <c r="F149" s="57">
        <f t="shared" si="257"/>
        <v>0</v>
      </c>
      <c r="G149" s="57">
        <f t="shared" si="257"/>
        <v>0</v>
      </c>
      <c r="H149" s="57">
        <f t="shared" si="257"/>
        <v>0</v>
      </c>
      <c r="I149" s="57">
        <f t="shared" si="257"/>
        <v>0</v>
      </c>
      <c r="J149" s="57">
        <f t="shared" si="257"/>
        <v>0</v>
      </c>
      <c r="K149" s="57">
        <f t="shared" si="257"/>
        <v>0</v>
      </c>
      <c r="L149" s="57">
        <f t="shared" si="257"/>
        <v>0</v>
      </c>
      <c r="M149" s="57">
        <f t="shared" si="257"/>
        <v>0</v>
      </c>
      <c r="N149" s="57">
        <f t="shared" si="257"/>
        <v>0</v>
      </c>
      <c r="O149" s="57">
        <f t="shared" si="257"/>
        <v>0</v>
      </c>
      <c r="P149" s="57">
        <f t="shared" si="257"/>
        <v>0</v>
      </c>
      <c r="Q149" s="57">
        <f t="shared" si="257"/>
        <v>0</v>
      </c>
      <c r="R149" s="57">
        <f t="shared" si="257"/>
        <v>0</v>
      </c>
      <c r="S149" s="38"/>
      <c r="T149" s="38"/>
      <c r="U149" s="42">
        <f t="shared" si="209"/>
        <v>0</v>
      </c>
      <c r="V149" s="42">
        <f t="shared" si="210"/>
        <v>0</v>
      </c>
      <c r="W149" s="42">
        <f t="shared" si="211"/>
        <v>0</v>
      </c>
      <c r="X149" s="42">
        <f t="shared" si="212"/>
        <v>0</v>
      </c>
      <c r="Y149" s="42">
        <f t="shared" si="213"/>
        <v>0</v>
      </c>
      <c r="Z149" s="42">
        <f t="shared" si="214"/>
        <v>0</v>
      </c>
      <c r="AA149" s="42">
        <f t="shared" si="215"/>
        <v>0</v>
      </c>
      <c r="AB149" s="42">
        <f t="shared" si="216"/>
        <v>0</v>
      </c>
      <c r="AC149" s="42">
        <f t="shared" si="217"/>
        <v>0</v>
      </c>
      <c r="AD149" s="42">
        <f t="shared" si="218"/>
        <v>0</v>
      </c>
      <c r="AE149" s="42">
        <f t="shared" si="219"/>
        <v>0</v>
      </c>
      <c r="AF149" s="42">
        <f t="shared" si="220"/>
        <v>0</v>
      </c>
      <c r="AG149" s="42">
        <f t="shared" si="221"/>
        <v>0</v>
      </c>
      <c r="AH149" s="42">
        <f t="shared" si="222"/>
        <v>0</v>
      </c>
      <c r="AI149" s="42">
        <f t="shared" si="223"/>
        <v>0</v>
      </c>
      <c r="AJ149" s="42"/>
      <c r="AL149" s="43" t="s">
        <v>21</v>
      </c>
      <c r="AM149" s="44">
        <f t="shared" si="224"/>
        <v>0</v>
      </c>
    </row>
    <row r="150" spans="1:39" s="36" customFormat="1" ht="8.25" hidden="1" customHeight="1" x14ac:dyDescent="0.15">
      <c r="A150" s="57"/>
      <c r="B150" s="58"/>
      <c r="C150" s="58"/>
      <c r="D150" s="57"/>
      <c r="E150" s="57"/>
      <c r="F150" s="57"/>
      <c r="G150" s="57"/>
      <c r="H150" s="57"/>
      <c r="I150" s="57"/>
      <c r="J150" s="57"/>
      <c r="K150" s="57"/>
      <c r="L150" s="57"/>
      <c r="M150" s="57"/>
      <c r="N150" s="57"/>
      <c r="O150" s="57"/>
      <c r="P150" s="57"/>
      <c r="Q150" s="57"/>
      <c r="R150" s="57"/>
      <c r="S150" s="38"/>
      <c r="T150" s="37" t="s">
        <v>21</v>
      </c>
      <c r="U150" s="37">
        <f t="shared" ref="U150:AI150" si="258">SUM(U132:U149)</f>
        <v>0</v>
      </c>
      <c r="V150" s="37">
        <f t="shared" si="258"/>
        <v>0</v>
      </c>
      <c r="W150" s="37">
        <f t="shared" si="258"/>
        <v>0</v>
      </c>
      <c r="X150" s="37">
        <f t="shared" si="258"/>
        <v>0</v>
      </c>
      <c r="Y150" s="37">
        <f t="shared" si="258"/>
        <v>0</v>
      </c>
      <c r="Z150" s="37">
        <f t="shared" si="258"/>
        <v>0</v>
      </c>
      <c r="AA150" s="37">
        <f t="shared" si="258"/>
        <v>0</v>
      </c>
      <c r="AB150" s="37">
        <f t="shared" si="258"/>
        <v>0</v>
      </c>
      <c r="AC150" s="37">
        <f t="shared" si="258"/>
        <v>0</v>
      </c>
      <c r="AD150" s="37">
        <f t="shared" si="258"/>
        <v>0</v>
      </c>
      <c r="AE150" s="37">
        <f t="shared" si="258"/>
        <v>0</v>
      </c>
      <c r="AF150" s="37">
        <f t="shared" si="258"/>
        <v>0</v>
      </c>
      <c r="AG150" s="37">
        <f t="shared" si="258"/>
        <v>0</v>
      </c>
      <c r="AH150" s="37">
        <f t="shared" si="258"/>
        <v>0</v>
      </c>
      <c r="AI150" s="37">
        <f t="shared" si="258"/>
        <v>0</v>
      </c>
      <c r="AJ150" s="37"/>
      <c r="AL150" s="37">
        <f>SUM(AL132:AL149)</f>
        <v>0</v>
      </c>
      <c r="AM150" s="37">
        <f>SUM(AM132:AM149)</f>
        <v>0</v>
      </c>
    </row>
    <row r="151" spans="1:39" s="36" customFormat="1" ht="8.25" hidden="1" customHeight="1" x14ac:dyDescent="0.15">
      <c r="A151" s="57"/>
      <c r="B151" s="59" t="s">
        <v>83</v>
      </c>
      <c r="C151" s="59"/>
      <c r="D151" s="35" t="s">
        <v>18</v>
      </c>
      <c r="E151" s="35" t="s">
        <v>17</v>
      </c>
      <c r="F151" s="35" t="s">
        <v>16</v>
      </c>
      <c r="G151" s="35" t="s">
        <v>59</v>
      </c>
      <c r="H151" s="35" t="s">
        <v>60</v>
      </c>
      <c r="I151" s="35" t="s">
        <v>61</v>
      </c>
      <c r="J151" s="35" t="s">
        <v>144</v>
      </c>
      <c r="K151" s="35" t="s">
        <v>145</v>
      </c>
      <c r="L151" s="35" t="s">
        <v>146</v>
      </c>
      <c r="M151" s="35" t="s">
        <v>147</v>
      </c>
      <c r="N151" s="35" t="s">
        <v>148</v>
      </c>
      <c r="O151" s="35" t="s">
        <v>149</v>
      </c>
      <c r="P151" s="35" t="s">
        <v>150</v>
      </c>
      <c r="Q151" s="35" t="s">
        <v>151</v>
      </c>
      <c r="R151" s="35" t="s">
        <v>152</v>
      </c>
      <c r="S151" s="35"/>
      <c r="T151" s="35"/>
      <c r="U151" s="35" t="s">
        <v>18</v>
      </c>
      <c r="V151" s="35" t="s">
        <v>17</v>
      </c>
      <c r="W151" s="35" t="s">
        <v>16</v>
      </c>
      <c r="X151" s="35" t="s">
        <v>59</v>
      </c>
      <c r="Y151" s="35" t="s">
        <v>60</v>
      </c>
      <c r="Z151" s="35" t="s">
        <v>61</v>
      </c>
      <c r="AA151" s="35" t="s">
        <v>144</v>
      </c>
      <c r="AB151" s="35" t="s">
        <v>145</v>
      </c>
      <c r="AC151" s="35" t="s">
        <v>146</v>
      </c>
      <c r="AD151" s="35" t="s">
        <v>147</v>
      </c>
      <c r="AE151" s="35" t="s">
        <v>148</v>
      </c>
      <c r="AF151" s="35" t="s">
        <v>149</v>
      </c>
      <c r="AG151" s="35" t="s">
        <v>150</v>
      </c>
      <c r="AH151" s="35" t="s">
        <v>151</v>
      </c>
      <c r="AI151" s="35" t="s">
        <v>152</v>
      </c>
      <c r="AJ151" s="35"/>
      <c r="AL151" s="41" t="s">
        <v>21</v>
      </c>
      <c r="AM151" s="41" t="s">
        <v>64</v>
      </c>
    </row>
    <row r="152" spans="1:39" s="36" customFormat="1" ht="8.25" hidden="1" customHeight="1" x14ac:dyDescent="0.15">
      <c r="A152" s="57">
        <f t="shared" ref="A152:B169" si="259">A132</f>
        <v>2</v>
      </c>
      <c r="B152" s="58" t="str">
        <f t="shared" si="259"/>
        <v>Player 1</v>
      </c>
      <c r="C152" s="58"/>
      <c r="D152" s="57">
        <f t="shared" ref="D152:R152" si="260">D132</f>
        <v>0</v>
      </c>
      <c r="E152" s="57">
        <f t="shared" si="260"/>
        <v>0</v>
      </c>
      <c r="F152" s="57">
        <f t="shared" si="260"/>
        <v>0</v>
      </c>
      <c r="G152" s="57">
        <f t="shared" si="260"/>
        <v>0</v>
      </c>
      <c r="H152" s="57">
        <f t="shared" si="260"/>
        <v>0</v>
      </c>
      <c r="I152" s="57">
        <f t="shared" si="260"/>
        <v>0</v>
      </c>
      <c r="J152" s="57">
        <f t="shared" si="260"/>
        <v>0</v>
      </c>
      <c r="K152" s="57">
        <f t="shared" si="260"/>
        <v>0</v>
      </c>
      <c r="L152" s="57">
        <f t="shared" si="260"/>
        <v>0</v>
      </c>
      <c r="M152" s="57">
        <f t="shared" si="260"/>
        <v>0</v>
      </c>
      <c r="N152" s="57">
        <f t="shared" si="260"/>
        <v>0</v>
      </c>
      <c r="O152" s="57">
        <f t="shared" si="260"/>
        <v>0</v>
      </c>
      <c r="P152" s="57">
        <f t="shared" si="260"/>
        <v>0</v>
      </c>
      <c r="Q152" s="57">
        <f t="shared" si="260"/>
        <v>0</v>
      </c>
      <c r="R152" s="57">
        <f t="shared" si="260"/>
        <v>0</v>
      </c>
      <c r="S152" s="38"/>
      <c r="T152" s="38"/>
      <c r="U152" s="42">
        <f t="shared" ref="U152:U169" si="261">IF(D152=2,1,0)</f>
        <v>0</v>
      </c>
      <c r="V152" s="42">
        <f t="shared" ref="V152:V169" si="262">IF(E152=2,1,0)</f>
        <v>0</v>
      </c>
      <c r="W152" s="42">
        <f t="shared" ref="W152:W169" si="263">IF(F152=2,1,0)</f>
        <v>0</v>
      </c>
      <c r="X152" s="42">
        <f t="shared" ref="X152:X169" si="264">IF(G152=2,1,0)</f>
        <v>0</v>
      </c>
      <c r="Y152" s="42">
        <f t="shared" ref="Y152:Y169" si="265">IF(H152=2,1,0)</f>
        <v>0</v>
      </c>
      <c r="Z152" s="42">
        <f t="shared" ref="Z152:Z169" si="266">IF(I152=2,1,0)</f>
        <v>0</v>
      </c>
      <c r="AA152" s="42">
        <f t="shared" ref="AA152:AA169" si="267">IF(J152=2,1,0)</f>
        <v>0</v>
      </c>
      <c r="AB152" s="42">
        <f t="shared" ref="AB152:AB169" si="268">IF(K152=2,1,0)</f>
        <v>0</v>
      </c>
      <c r="AC152" s="42">
        <f t="shared" ref="AC152:AC169" si="269">IF(L152=2,1,0)</f>
        <v>0</v>
      </c>
      <c r="AD152" s="42">
        <f t="shared" ref="AD152:AD169" si="270">IF(M152=2,1,0)</f>
        <v>0</v>
      </c>
      <c r="AE152" s="42">
        <f t="shared" ref="AE152:AE169" si="271">IF(N152=2,1,0)</f>
        <v>0</v>
      </c>
      <c r="AF152" s="42">
        <f t="shared" ref="AF152:AF169" si="272">IF(O152=2,1,0)</f>
        <v>0</v>
      </c>
      <c r="AG152" s="42">
        <f t="shared" ref="AG152:AG169" si="273">IF(P152=2,1,0)</f>
        <v>0</v>
      </c>
      <c r="AH152" s="42">
        <f t="shared" ref="AH152:AH169" si="274">IF(Q152=2,1,0)</f>
        <v>0</v>
      </c>
      <c r="AI152" s="42">
        <f t="shared" ref="AI152:AI169" si="275">IF(R152=2,1,0)</f>
        <v>0</v>
      </c>
      <c r="AJ152" s="42"/>
      <c r="AL152" s="43" t="s">
        <v>21</v>
      </c>
      <c r="AM152" s="44">
        <f t="shared" ref="AM152:AM169" si="276">SUM(U152:AL152)</f>
        <v>0</v>
      </c>
    </row>
    <row r="153" spans="1:39" s="36" customFormat="1" ht="8.25" hidden="1" customHeight="1" x14ac:dyDescent="0.15">
      <c r="A153" s="57">
        <f t="shared" si="259"/>
        <v>3</v>
      </c>
      <c r="B153" s="58" t="str">
        <f t="shared" si="259"/>
        <v>Player 2</v>
      </c>
      <c r="C153" s="58"/>
      <c r="D153" s="57">
        <f t="shared" ref="D153:R153" si="277">D133</f>
        <v>0</v>
      </c>
      <c r="E153" s="57">
        <f t="shared" si="277"/>
        <v>0</v>
      </c>
      <c r="F153" s="57">
        <f t="shared" si="277"/>
        <v>0</v>
      </c>
      <c r="G153" s="57">
        <f t="shared" si="277"/>
        <v>0</v>
      </c>
      <c r="H153" s="57">
        <f t="shared" si="277"/>
        <v>0</v>
      </c>
      <c r="I153" s="57">
        <f t="shared" si="277"/>
        <v>0</v>
      </c>
      <c r="J153" s="57">
        <f t="shared" si="277"/>
        <v>0</v>
      </c>
      <c r="K153" s="57">
        <f t="shared" si="277"/>
        <v>0</v>
      </c>
      <c r="L153" s="57">
        <f t="shared" si="277"/>
        <v>0</v>
      </c>
      <c r="M153" s="57">
        <f t="shared" si="277"/>
        <v>0</v>
      </c>
      <c r="N153" s="57">
        <f t="shared" si="277"/>
        <v>0</v>
      </c>
      <c r="O153" s="57">
        <f t="shared" si="277"/>
        <v>0</v>
      </c>
      <c r="P153" s="57">
        <f t="shared" si="277"/>
        <v>0</v>
      </c>
      <c r="Q153" s="57">
        <f t="shared" si="277"/>
        <v>0</v>
      </c>
      <c r="R153" s="57">
        <f t="shared" si="277"/>
        <v>0</v>
      </c>
      <c r="S153" s="38"/>
      <c r="T153" s="38"/>
      <c r="U153" s="42">
        <f t="shared" si="261"/>
        <v>0</v>
      </c>
      <c r="V153" s="42">
        <f t="shared" si="262"/>
        <v>0</v>
      </c>
      <c r="W153" s="42">
        <f t="shared" si="263"/>
        <v>0</v>
      </c>
      <c r="X153" s="42">
        <f t="shared" si="264"/>
        <v>0</v>
      </c>
      <c r="Y153" s="42">
        <f t="shared" si="265"/>
        <v>0</v>
      </c>
      <c r="Z153" s="42">
        <f t="shared" si="266"/>
        <v>0</v>
      </c>
      <c r="AA153" s="42">
        <f t="shared" si="267"/>
        <v>0</v>
      </c>
      <c r="AB153" s="42">
        <f t="shared" si="268"/>
        <v>0</v>
      </c>
      <c r="AC153" s="42">
        <f t="shared" si="269"/>
        <v>0</v>
      </c>
      <c r="AD153" s="42">
        <f t="shared" si="270"/>
        <v>0</v>
      </c>
      <c r="AE153" s="42">
        <f t="shared" si="271"/>
        <v>0</v>
      </c>
      <c r="AF153" s="42">
        <f t="shared" si="272"/>
        <v>0</v>
      </c>
      <c r="AG153" s="42">
        <f t="shared" si="273"/>
        <v>0</v>
      </c>
      <c r="AH153" s="42">
        <f t="shared" si="274"/>
        <v>0</v>
      </c>
      <c r="AI153" s="42">
        <f t="shared" si="275"/>
        <v>0</v>
      </c>
      <c r="AJ153" s="42"/>
      <c r="AL153" s="43" t="s">
        <v>21</v>
      </c>
      <c r="AM153" s="44">
        <f t="shared" si="276"/>
        <v>0</v>
      </c>
    </row>
    <row r="154" spans="1:39" s="36" customFormat="1" ht="8.25" hidden="1" customHeight="1" x14ac:dyDescent="0.15">
      <c r="A154" s="57">
        <f t="shared" si="259"/>
        <v>5</v>
      </c>
      <c r="B154" s="58" t="str">
        <f t="shared" si="259"/>
        <v>Player 3</v>
      </c>
      <c r="C154" s="58"/>
      <c r="D154" s="57">
        <f t="shared" ref="D154:R154" si="278">D134</f>
        <v>0</v>
      </c>
      <c r="E154" s="57">
        <f t="shared" si="278"/>
        <v>0</v>
      </c>
      <c r="F154" s="57">
        <f t="shared" si="278"/>
        <v>0</v>
      </c>
      <c r="G154" s="57">
        <f t="shared" si="278"/>
        <v>0</v>
      </c>
      <c r="H154" s="57">
        <f t="shared" si="278"/>
        <v>0</v>
      </c>
      <c r="I154" s="57">
        <f t="shared" si="278"/>
        <v>0</v>
      </c>
      <c r="J154" s="57">
        <f t="shared" si="278"/>
        <v>0</v>
      </c>
      <c r="K154" s="57">
        <f t="shared" si="278"/>
        <v>0</v>
      </c>
      <c r="L154" s="57">
        <f t="shared" si="278"/>
        <v>0</v>
      </c>
      <c r="M154" s="57">
        <f t="shared" si="278"/>
        <v>0</v>
      </c>
      <c r="N154" s="57">
        <f t="shared" si="278"/>
        <v>0</v>
      </c>
      <c r="O154" s="57">
        <f t="shared" si="278"/>
        <v>0</v>
      </c>
      <c r="P154" s="57">
        <f t="shared" si="278"/>
        <v>0</v>
      </c>
      <c r="Q154" s="57">
        <f t="shared" si="278"/>
        <v>0</v>
      </c>
      <c r="R154" s="57">
        <f t="shared" si="278"/>
        <v>0</v>
      </c>
      <c r="S154" s="38"/>
      <c r="T154" s="38"/>
      <c r="U154" s="42">
        <f t="shared" si="261"/>
        <v>0</v>
      </c>
      <c r="V154" s="42">
        <f t="shared" si="262"/>
        <v>0</v>
      </c>
      <c r="W154" s="42">
        <f t="shared" si="263"/>
        <v>0</v>
      </c>
      <c r="X154" s="42">
        <f t="shared" si="264"/>
        <v>0</v>
      </c>
      <c r="Y154" s="42">
        <f t="shared" si="265"/>
        <v>0</v>
      </c>
      <c r="Z154" s="42">
        <f t="shared" si="266"/>
        <v>0</v>
      </c>
      <c r="AA154" s="42">
        <f t="shared" si="267"/>
        <v>0</v>
      </c>
      <c r="AB154" s="42">
        <f t="shared" si="268"/>
        <v>0</v>
      </c>
      <c r="AC154" s="42">
        <f t="shared" si="269"/>
        <v>0</v>
      </c>
      <c r="AD154" s="42">
        <f t="shared" si="270"/>
        <v>0</v>
      </c>
      <c r="AE154" s="42">
        <f t="shared" si="271"/>
        <v>0</v>
      </c>
      <c r="AF154" s="42">
        <f t="shared" si="272"/>
        <v>0</v>
      </c>
      <c r="AG154" s="42">
        <f t="shared" si="273"/>
        <v>0</v>
      </c>
      <c r="AH154" s="42">
        <f t="shared" si="274"/>
        <v>0</v>
      </c>
      <c r="AI154" s="42">
        <f t="shared" si="275"/>
        <v>0</v>
      </c>
      <c r="AJ154" s="42"/>
      <c r="AL154" s="43" t="s">
        <v>21</v>
      </c>
      <c r="AM154" s="44">
        <f t="shared" si="276"/>
        <v>0</v>
      </c>
    </row>
    <row r="155" spans="1:39" s="36" customFormat="1" ht="8.25" hidden="1" customHeight="1" x14ac:dyDescent="0.15">
      <c r="A155" s="57">
        <f t="shared" si="259"/>
        <v>9</v>
      </c>
      <c r="B155" s="58" t="str">
        <f t="shared" si="259"/>
        <v>Player 4</v>
      </c>
      <c r="C155" s="58"/>
      <c r="D155" s="57">
        <f t="shared" ref="D155:R155" si="279">D135</f>
        <v>0</v>
      </c>
      <c r="E155" s="57">
        <f t="shared" si="279"/>
        <v>0</v>
      </c>
      <c r="F155" s="57">
        <f t="shared" si="279"/>
        <v>0</v>
      </c>
      <c r="G155" s="57">
        <f t="shared" si="279"/>
        <v>0</v>
      </c>
      <c r="H155" s="57">
        <f t="shared" si="279"/>
        <v>0</v>
      </c>
      <c r="I155" s="57">
        <f t="shared" si="279"/>
        <v>0</v>
      </c>
      <c r="J155" s="57">
        <f t="shared" si="279"/>
        <v>0</v>
      </c>
      <c r="K155" s="57">
        <f t="shared" si="279"/>
        <v>0</v>
      </c>
      <c r="L155" s="57">
        <f t="shared" si="279"/>
        <v>0</v>
      </c>
      <c r="M155" s="57">
        <f t="shared" si="279"/>
        <v>0</v>
      </c>
      <c r="N155" s="57">
        <f t="shared" si="279"/>
        <v>0</v>
      </c>
      <c r="O155" s="57">
        <f t="shared" si="279"/>
        <v>0</v>
      </c>
      <c r="P155" s="57">
        <f t="shared" si="279"/>
        <v>0</v>
      </c>
      <c r="Q155" s="57">
        <f t="shared" si="279"/>
        <v>0</v>
      </c>
      <c r="R155" s="57">
        <f t="shared" si="279"/>
        <v>0</v>
      </c>
      <c r="S155" s="38"/>
      <c r="T155" s="38"/>
      <c r="U155" s="42">
        <f t="shared" si="261"/>
        <v>0</v>
      </c>
      <c r="V155" s="42">
        <f t="shared" si="262"/>
        <v>0</v>
      </c>
      <c r="W155" s="42">
        <f t="shared" si="263"/>
        <v>0</v>
      </c>
      <c r="X155" s="42">
        <f t="shared" si="264"/>
        <v>0</v>
      </c>
      <c r="Y155" s="42">
        <f t="shared" si="265"/>
        <v>0</v>
      </c>
      <c r="Z155" s="42">
        <f t="shared" si="266"/>
        <v>0</v>
      </c>
      <c r="AA155" s="42">
        <f t="shared" si="267"/>
        <v>0</v>
      </c>
      <c r="AB155" s="42">
        <f t="shared" si="268"/>
        <v>0</v>
      </c>
      <c r="AC155" s="42">
        <f t="shared" si="269"/>
        <v>0</v>
      </c>
      <c r="AD155" s="42">
        <f t="shared" si="270"/>
        <v>0</v>
      </c>
      <c r="AE155" s="42">
        <f t="shared" si="271"/>
        <v>0</v>
      </c>
      <c r="AF155" s="42">
        <f t="shared" si="272"/>
        <v>0</v>
      </c>
      <c r="AG155" s="42">
        <f t="shared" si="273"/>
        <v>0</v>
      </c>
      <c r="AH155" s="42">
        <f t="shared" si="274"/>
        <v>0</v>
      </c>
      <c r="AI155" s="42">
        <f t="shared" si="275"/>
        <v>0</v>
      </c>
      <c r="AJ155" s="42"/>
      <c r="AL155" s="43" t="s">
        <v>21</v>
      </c>
      <c r="AM155" s="44">
        <f t="shared" si="276"/>
        <v>0</v>
      </c>
    </row>
    <row r="156" spans="1:39" s="36" customFormat="1" ht="8.25" hidden="1" customHeight="1" x14ac:dyDescent="0.15">
      <c r="A156" s="57">
        <f t="shared" si="259"/>
        <v>1</v>
      </c>
      <c r="B156" s="58" t="str">
        <f t="shared" si="259"/>
        <v>Player 5</v>
      </c>
      <c r="C156" s="58"/>
      <c r="D156" s="57">
        <f t="shared" ref="D156:R156" si="280">D136</f>
        <v>0</v>
      </c>
      <c r="E156" s="57">
        <f t="shared" si="280"/>
        <v>0</v>
      </c>
      <c r="F156" s="57">
        <f t="shared" si="280"/>
        <v>0</v>
      </c>
      <c r="G156" s="57">
        <f t="shared" si="280"/>
        <v>0</v>
      </c>
      <c r="H156" s="57">
        <f t="shared" si="280"/>
        <v>0</v>
      </c>
      <c r="I156" s="57">
        <f t="shared" si="280"/>
        <v>0</v>
      </c>
      <c r="J156" s="57">
        <f t="shared" si="280"/>
        <v>0</v>
      </c>
      <c r="K156" s="57">
        <f t="shared" si="280"/>
        <v>0</v>
      </c>
      <c r="L156" s="57">
        <f t="shared" si="280"/>
        <v>0</v>
      </c>
      <c r="M156" s="57">
        <f t="shared" si="280"/>
        <v>0</v>
      </c>
      <c r="N156" s="57">
        <f t="shared" si="280"/>
        <v>0</v>
      </c>
      <c r="O156" s="57">
        <f t="shared" si="280"/>
        <v>0</v>
      </c>
      <c r="P156" s="57">
        <f t="shared" si="280"/>
        <v>0</v>
      </c>
      <c r="Q156" s="57">
        <f t="shared" si="280"/>
        <v>0</v>
      </c>
      <c r="R156" s="57">
        <f t="shared" si="280"/>
        <v>0</v>
      </c>
      <c r="S156" s="38"/>
      <c r="T156" s="38"/>
      <c r="U156" s="42">
        <f t="shared" si="261"/>
        <v>0</v>
      </c>
      <c r="V156" s="42">
        <f t="shared" si="262"/>
        <v>0</v>
      </c>
      <c r="W156" s="42">
        <f t="shared" si="263"/>
        <v>0</v>
      </c>
      <c r="X156" s="42">
        <f t="shared" si="264"/>
        <v>0</v>
      </c>
      <c r="Y156" s="42">
        <f t="shared" si="265"/>
        <v>0</v>
      </c>
      <c r="Z156" s="42">
        <f t="shared" si="266"/>
        <v>0</v>
      </c>
      <c r="AA156" s="42">
        <f t="shared" si="267"/>
        <v>0</v>
      </c>
      <c r="AB156" s="42">
        <f t="shared" si="268"/>
        <v>0</v>
      </c>
      <c r="AC156" s="42">
        <f t="shared" si="269"/>
        <v>0</v>
      </c>
      <c r="AD156" s="42">
        <f t="shared" si="270"/>
        <v>0</v>
      </c>
      <c r="AE156" s="42">
        <f t="shared" si="271"/>
        <v>0</v>
      </c>
      <c r="AF156" s="42">
        <f t="shared" si="272"/>
        <v>0</v>
      </c>
      <c r="AG156" s="42">
        <f t="shared" si="273"/>
        <v>0</v>
      </c>
      <c r="AH156" s="42">
        <f t="shared" si="274"/>
        <v>0</v>
      </c>
      <c r="AI156" s="42">
        <f t="shared" si="275"/>
        <v>0</v>
      </c>
      <c r="AJ156" s="42"/>
      <c r="AL156" s="43" t="s">
        <v>21</v>
      </c>
      <c r="AM156" s="44">
        <f t="shared" si="276"/>
        <v>0</v>
      </c>
    </row>
    <row r="157" spans="1:39" s="36" customFormat="1" ht="8.25" hidden="1" customHeight="1" x14ac:dyDescent="0.15">
      <c r="A157" s="57">
        <f t="shared" si="259"/>
        <v>14</v>
      </c>
      <c r="B157" s="58" t="str">
        <f t="shared" si="259"/>
        <v>Player 6</v>
      </c>
      <c r="C157" s="58"/>
      <c r="D157" s="57">
        <f t="shared" ref="D157:R157" si="281">D137</f>
        <v>0</v>
      </c>
      <c r="E157" s="57">
        <f t="shared" si="281"/>
        <v>0</v>
      </c>
      <c r="F157" s="57">
        <f t="shared" si="281"/>
        <v>0</v>
      </c>
      <c r="G157" s="57">
        <f t="shared" si="281"/>
        <v>0</v>
      </c>
      <c r="H157" s="57">
        <f t="shared" si="281"/>
        <v>0</v>
      </c>
      <c r="I157" s="57">
        <f t="shared" si="281"/>
        <v>0</v>
      </c>
      <c r="J157" s="57">
        <f t="shared" si="281"/>
        <v>0</v>
      </c>
      <c r="K157" s="57">
        <f t="shared" si="281"/>
        <v>0</v>
      </c>
      <c r="L157" s="57">
        <f t="shared" si="281"/>
        <v>0</v>
      </c>
      <c r="M157" s="57">
        <f t="shared" si="281"/>
        <v>0</v>
      </c>
      <c r="N157" s="57">
        <f t="shared" si="281"/>
        <v>0</v>
      </c>
      <c r="O157" s="57">
        <f t="shared" si="281"/>
        <v>0</v>
      </c>
      <c r="P157" s="57">
        <f t="shared" si="281"/>
        <v>0</v>
      </c>
      <c r="Q157" s="57">
        <f t="shared" si="281"/>
        <v>0</v>
      </c>
      <c r="R157" s="57">
        <f t="shared" si="281"/>
        <v>0</v>
      </c>
      <c r="S157" s="38"/>
      <c r="T157" s="38"/>
      <c r="U157" s="42">
        <f t="shared" si="261"/>
        <v>0</v>
      </c>
      <c r="V157" s="42">
        <f t="shared" si="262"/>
        <v>0</v>
      </c>
      <c r="W157" s="42">
        <f t="shared" si="263"/>
        <v>0</v>
      </c>
      <c r="X157" s="42">
        <f t="shared" si="264"/>
        <v>0</v>
      </c>
      <c r="Y157" s="42">
        <f t="shared" si="265"/>
        <v>0</v>
      </c>
      <c r="Z157" s="42">
        <f t="shared" si="266"/>
        <v>0</v>
      </c>
      <c r="AA157" s="42">
        <f t="shared" si="267"/>
        <v>0</v>
      </c>
      <c r="AB157" s="42">
        <f t="shared" si="268"/>
        <v>0</v>
      </c>
      <c r="AC157" s="42">
        <f t="shared" si="269"/>
        <v>0</v>
      </c>
      <c r="AD157" s="42">
        <f t="shared" si="270"/>
        <v>0</v>
      </c>
      <c r="AE157" s="42">
        <f t="shared" si="271"/>
        <v>0</v>
      </c>
      <c r="AF157" s="42">
        <f t="shared" si="272"/>
        <v>0</v>
      </c>
      <c r="AG157" s="42">
        <f t="shared" si="273"/>
        <v>0</v>
      </c>
      <c r="AH157" s="42">
        <f t="shared" si="274"/>
        <v>0</v>
      </c>
      <c r="AI157" s="42">
        <f t="shared" si="275"/>
        <v>0</v>
      </c>
      <c r="AJ157" s="42"/>
      <c r="AL157" s="43" t="s">
        <v>21</v>
      </c>
      <c r="AM157" s="44">
        <f t="shared" si="276"/>
        <v>0</v>
      </c>
    </row>
    <row r="158" spans="1:39" s="36" customFormat="1" ht="8.25" hidden="1" customHeight="1" x14ac:dyDescent="0.15">
      <c r="A158" s="57">
        <f t="shared" si="259"/>
        <v>15</v>
      </c>
      <c r="B158" s="58" t="str">
        <f t="shared" si="259"/>
        <v>Player 7</v>
      </c>
      <c r="C158" s="58"/>
      <c r="D158" s="57">
        <f t="shared" ref="D158:R158" si="282">D138</f>
        <v>0</v>
      </c>
      <c r="E158" s="57">
        <f t="shared" si="282"/>
        <v>0</v>
      </c>
      <c r="F158" s="57">
        <f t="shared" si="282"/>
        <v>0</v>
      </c>
      <c r="G158" s="57">
        <f t="shared" si="282"/>
        <v>0</v>
      </c>
      <c r="H158" s="57">
        <f t="shared" si="282"/>
        <v>0</v>
      </c>
      <c r="I158" s="57">
        <f t="shared" si="282"/>
        <v>0</v>
      </c>
      <c r="J158" s="57">
        <f t="shared" si="282"/>
        <v>0</v>
      </c>
      <c r="K158" s="57">
        <f t="shared" si="282"/>
        <v>0</v>
      </c>
      <c r="L158" s="57">
        <f t="shared" si="282"/>
        <v>0</v>
      </c>
      <c r="M158" s="57">
        <f t="shared" si="282"/>
        <v>0</v>
      </c>
      <c r="N158" s="57">
        <f t="shared" si="282"/>
        <v>0</v>
      </c>
      <c r="O158" s="57">
        <f t="shared" si="282"/>
        <v>0</v>
      </c>
      <c r="P158" s="57">
        <f t="shared" si="282"/>
        <v>0</v>
      </c>
      <c r="Q158" s="57">
        <f t="shared" si="282"/>
        <v>0</v>
      </c>
      <c r="R158" s="57">
        <f t="shared" si="282"/>
        <v>0</v>
      </c>
      <c r="S158" s="38"/>
      <c r="T158" s="38"/>
      <c r="U158" s="42">
        <f t="shared" si="261"/>
        <v>0</v>
      </c>
      <c r="V158" s="42">
        <f t="shared" si="262"/>
        <v>0</v>
      </c>
      <c r="W158" s="42">
        <f t="shared" si="263"/>
        <v>0</v>
      </c>
      <c r="X158" s="42">
        <f t="shared" si="264"/>
        <v>0</v>
      </c>
      <c r="Y158" s="42">
        <f t="shared" si="265"/>
        <v>0</v>
      </c>
      <c r="Z158" s="42">
        <f t="shared" si="266"/>
        <v>0</v>
      </c>
      <c r="AA158" s="42">
        <f t="shared" si="267"/>
        <v>0</v>
      </c>
      <c r="AB158" s="42">
        <f t="shared" si="268"/>
        <v>0</v>
      </c>
      <c r="AC158" s="42">
        <f t="shared" si="269"/>
        <v>0</v>
      </c>
      <c r="AD158" s="42">
        <f t="shared" si="270"/>
        <v>0</v>
      </c>
      <c r="AE158" s="42">
        <f t="shared" si="271"/>
        <v>0</v>
      </c>
      <c r="AF158" s="42">
        <f t="shared" si="272"/>
        <v>0</v>
      </c>
      <c r="AG158" s="42">
        <f t="shared" si="273"/>
        <v>0</v>
      </c>
      <c r="AH158" s="42">
        <f t="shared" si="274"/>
        <v>0</v>
      </c>
      <c r="AI158" s="42">
        <f t="shared" si="275"/>
        <v>0</v>
      </c>
      <c r="AJ158" s="42"/>
      <c r="AL158" s="43" t="s">
        <v>21</v>
      </c>
      <c r="AM158" s="44">
        <f t="shared" si="276"/>
        <v>0</v>
      </c>
    </row>
    <row r="159" spans="1:39" s="36" customFormat="1" ht="8.25" hidden="1" customHeight="1" x14ac:dyDescent="0.15">
      <c r="A159" s="57">
        <f t="shared" si="259"/>
        <v>22</v>
      </c>
      <c r="B159" s="58" t="str">
        <f t="shared" si="259"/>
        <v>Player 8</v>
      </c>
      <c r="C159" s="58"/>
      <c r="D159" s="57">
        <f t="shared" ref="D159:R159" si="283">D139</f>
        <v>0</v>
      </c>
      <c r="E159" s="57">
        <f t="shared" si="283"/>
        <v>0</v>
      </c>
      <c r="F159" s="57">
        <f t="shared" si="283"/>
        <v>0</v>
      </c>
      <c r="G159" s="57">
        <f t="shared" si="283"/>
        <v>0</v>
      </c>
      <c r="H159" s="57">
        <f t="shared" si="283"/>
        <v>0</v>
      </c>
      <c r="I159" s="57">
        <f t="shared" si="283"/>
        <v>0</v>
      </c>
      <c r="J159" s="57">
        <f t="shared" si="283"/>
        <v>0</v>
      </c>
      <c r="K159" s="57">
        <f t="shared" si="283"/>
        <v>0</v>
      </c>
      <c r="L159" s="57">
        <f t="shared" si="283"/>
        <v>0</v>
      </c>
      <c r="M159" s="57">
        <f t="shared" si="283"/>
        <v>0</v>
      </c>
      <c r="N159" s="57">
        <f t="shared" si="283"/>
        <v>0</v>
      </c>
      <c r="O159" s="57">
        <f t="shared" si="283"/>
        <v>0</v>
      </c>
      <c r="P159" s="57">
        <f t="shared" si="283"/>
        <v>0</v>
      </c>
      <c r="Q159" s="57">
        <f t="shared" si="283"/>
        <v>0</v>
      </c>
      <c r="R159" s="57">
        <f t="shared" si="283"/>
        <v>0</v>
      </c>
      <c r="S159" s="38"/>
      <c r="T159" s="38"/>
      <c r="U159" s="42">
        <f t="shared" si="261"/>
        <v>0</v>
      </c>
      <c r="V159" s="42">
        <f t="shared" si="262"/>
        <v>0</v>
      </c>
      <c r="W159" s="42">
        <f t="shared" si="263"/>
        <v>0</v>
      </c>
      <c r="X159" s="42">
        <f t="shared" si="264"/>
        <v>0</v>
      </c>
      <c r="Y159" s="42">
        <f t="shared" si="265"/>
        <v>0</v>
      </c>
      <c r="Z159" s="42">
        <f t="shared" si="266"/>
        <v>0</v>
      </c>
      <c r="AA159" s="42">
        <f t="shared" si="267"/>
        <v>0</v>
      </c>
      <c r="AB159" s="42">
        <f t="shared" si="268"/>
        <v>0</v>
      </c>
      <c r="AC159" s="42">
        <f t="shared" si="269"/>
        <v>0</v>
      </c>
      <c r="AD159" s="42">
        <f t="shared" si="270"/>
        <v>0</v>
      </c>
      <c r="AE159" s="42">
        <f t="shared" si="271"/>
        <v>0</v>
      </c>
      <c r="AF159" s="42">
        <f t="shared" si="272"/>
        <v>0</v>
      </c>
      <c r="AG159" s="42">
        <f t="shared" si="273"/>
        <v>0</v>
      </c>
      <c r="AH159" s="42">
        <f t="shared" si="274"/>
        <v>0</v>
      </c>
      <c r="AI159" s="42">
        <f t="shared" si="275"/>
        <v>0</v>
      </c>
      <c r="AJ159" s="42"/>
      <c r="AL159" s="43" t="s">
        <v>21</v>
      </c>
      <c r="AM159" s="44">
        <f t="shared" si="276"/>
        <v>0</v>
      </c>
    </row>
    <row r="160" spans="1:39" s="36" customFormat="1" ht="8.25" hidden="1" customHeight="1" x14ac:dyDescent="0.15">
      <c r="A160" s="57">
        <f t="shared" si="259"/>
        <v>23</v>
      </c>
      <c r="B160" s="58" t="str">
        <f t="shared" si="259"/>
        <v>Player 9</v>
      </c>
      <c r="C160" s="58"/>
      <c r="D160" s="57">
        <f t="shared" ref="D160:R160" si="284">D140</f>
        <v>0</v>
      </c>
      <c r="E160" s="57">
        <f t="shared" si="284"/>
        <v>0</v>
      </c>
      <c r="F160" s="57">
        <f t="shared" si="284"/>
        <v>0</v>
      </c>
      <c r="G160" s="57">
        <f t="shared" si="284"/>
        <v>0</v>
      </c>
      <c r="H160" s="57">
        <f t="shared" si="284"/>
        <v>0</v>
      </c>
      <c r="I160" s="57">
        <f t="shared" si="284"/>
        <v>0</v>
      </c>
      <c r="J160" s="57">
        <f t="shared" si="284"/>
        <v>0</v>
      </c>
      <c r="K160" s="57">
        <f t="shared" si="284"/>
        <v>0</v>
      </c>
      <c r="L160" s="57">
        <f t="shared" si="284"/>
        <v>0</v>
      </c>
      <c r="M160" s="57">
        <f t="shared" si="284"/>
        <v>0</v>
      </c>
      <c r="N160" s="57">
        <f t="shared" si="284"/>
        <v>0</v>
      </c>
      <c r="O160" s="57">
        <f t="shared" si="284"/>
        <v>0</v>
      </c>
      <c r="P160" s="57">
        <f t="shared" si="284"/>
        <v>0</v>
      </c>
      <c r="Q160" s="57">
        <f t="shared" si="284"/>
        <v>0</v>
      </c>
      <c r="R160" s="57">
        <f t="shared" si="284"/>
        <v>0</v>
      </c>
      <c r="S160" s="38"/>
      <c r="T160" s="38"/>
      <c r="U160" s="42">
        <f t="shared" si="261"/>
        <v>0</v>
      </c>
      <c r="V160" s="42">
        <f t="shared" si="262"/>
        <v>0</v>
      </c>
      <c r="W160" s="42">
        <f t="shared" si="263"/>
        <v>0</v>
      </c>
      <c r="X160" s="42">
        <f t="shared" si="264"/>
        <v>0</v>
      </c>
      <c r="Y160" s="42">
        <f t="shared" si="265"/>
        <v>0</v>
      </c>
      <c r="Z160" s="42">
        <f t="shared" si="266"/>
        <v>0</v>
      </c>
      <c r="AA160" s="42">
        <f t="shared" si="267"/>
        <v>0</v>
      </c>
      <c r="AB160" s="42">
        <f t="shared" si="268"/>
        <v>0</v>
      </c>
      <c r="AC160" s="42">
        <f t="shared" si="269"/>
        <v>0</v>
      </c>
      <c r="AD160" s="42">
        <f t="shared" si="270"/>
        <v>0</v>
      </c>
      <c r="AE160" s="42">
        <f t="shared" si="271"/>
        <v>0</v>
      </c>
      <c r="AF160" s="42">
        <f t="shared" si="272"/>
        <v>0</v>
      </c>
      <c r="AG160" s="42">
        <f t="shared" si="273"/>
        <v>0</v>
      </c>
      <c r="AH160" s="42">
        <f t="shared" si="274"/>
        <v>0</v>
      </c>
      <c r="AI160" s="42">
        <f t="shared" si="275"/>
        <v>0</v>
      </c>
      <c r="AJ160" s="42"/>
      <c r="AL160" s="43" t="s">
        <v>21</v>
      </c>
      <c r="AM160" s="44">
        <f t="shared" si="276"/>
        <v>0</v>
      </c>
    </row>
    <row r="161" spans="1:39" s="36" customFormat="1" ht="8.25" hidden="1" customHeight="1" x14ac:dyDescent="0.15">
      <c r="A161" s="57">
        <f t="shared" si="259"/>
        <v>24</v>
      </c>
      <c r="B161" s="58" t="str">
        <f t="shared" si="259"/>
        <v>Player 10</v>
      </c>
      <c r="C161" s="58"/>
      <c r="D161" s="57">
        <f t="shared" ref="D161:R161" si="285">D141</f>
        <v>0</v>
      </c>
      <c r="E161" s="57">
        <f t="shared" si="285"/>
        <v>0</v>
      </c>
      <c r="F161" s="57">
        <f t="shared" si="285"/>
        <v>0</v>
      </c>
      <c r="G161" s="57">
        <f t="shared" si="285"/>
        <v>0</v>
      </c>
      <c r="H161" s="57">
        <f t="shared" si="285"/>
        <v>0</v>
      </c>
      <c r="I161" s="57">
        <f t="shared" si="285"/>
        <v>0</v>
      </c>
      <c r="J161" s="57">
        <f t="shared" si="285"/>
        <v>0</v>
      </c>
      <c r="K161" s="57">
        <f t="shared" si="285"/>
        <v>0</v>
      </c>
      <c r="L161" s="57">
        <f t="shared" si="285"/>
        <v>0</v>
      </c>
      <c r="M161" s="57">
        <f t="shared" si="285"/>
        <v>0</v>
      </c>
      <c r="N161" s="57">
        <f t="shared" si="285"/>
        <v>0</v>
      </c>
      <c r="O161" s="57">
        <f t="shared" si="285"/>
        <v>0</v>
      </c>
      <c r="P161" s="57">
        <f t="shared" si="285"/>
        <v>0</v>
      </c>
      <c r="Q161" s="57">
        <f t="shared" si="285"/>
        <v>0</v>
      </c>
      <c r="R161" s="57">
        <f t="shared" si="285"/>
        <v>0</v>
      </c>
      <c r="S161" s="38"/>
      <c r="T161" s="38"/>
      <c r="U161" s="42">
        <f t="shared" si="261"/>
        <v>0</v>
      </c>
      <c r="V161" s="42">
        <f t="shared" si="262"/>
        <v>0</v>
      </c>
      <c r="W161" s="42">
        <f t="shared" si="263"/>
        <v>0</v>
      </c>
      <c r="X161" s="42">
        <f t="shared" si="264"/>
        <v>0</v>
      </c>
      <c r="Y161" s="42">
        <f t="shared" si="265"/>
        <v>0</v>
      </c>
      <c r="Z161" s="42">
        <f t="shared" si="266"/>
        <v>0</v>
      </c>
      <c r="AA161" s="42">
        <f t="shared" si="267"/>
        <v>0</v>
      </c>
      <c r="AB161" s="42">
        <f t="shared" si="268"/>
        <v>0</v>
      </c>
      <c r="AC161" s="42">
        <f t="shared" si="269"/>
        <v>0</v>
      </c>
      <c r="AD161" s="42">
        <f t="shared" si="270"/>
        <v>0</v>
      </c>
      <c r="AE161" s="42">
        <f t="shared" si="271"/>
        <v>0</v>
      </c>
      <c r="AF161" s="42">
        <f t="shared" si="272"/>
        <v>0</v>
      </c>
      <c r="AG161" s="42">
        <f t="shared" si="273"/>
        <v>0</v>
      </c>
      <c r="AH161" s="42">
        <f t="shared" si="274"/>
        <v>0</v>
      </c>
      <c r="AI161" s="42">
        <f t="shared" si="275"/>
        <v>0</v>
      </c>
      <c r="AJ161" s="42"/>
      <c r="AL161" s="43" t="s">
        <v>21</v>
      </c>
      <c r="AM161" s="44">
        <f t="shared" si="276"/>
        <v>0</v>
      </c>
    </row>
    <row r="162" spans="1:39" s="36" customFormat="1" ht="8.25" hidden="1" customHeight="1" x14ac:dyDescent="0.15">
      <c r="A162" s="57">
        <f t="shared" si="259"/>
        <v>25</v>
      </c>
      <c r="B162" s="58" t="str">
        <f t="shared" si="259"/>
        <v>Player 11</v>
      </c>
      <c r="C162" s="58"/>
      <c r="D162" s="57">
        <f t="shared" ref="D162:R162" si="286">D142</f>
        <v>0</v>
      </c>
      <c r="E162" s="57">
        <f t="shared" si="286"/>
        <v>0</v>
      </c>
      <c r="F162" s="57">
        <f t="shared" si="286"/>
        <v>0</v>
      </c>
      <c r="G162" s="57">
        <f t="shared" si="286"/>
        <v>0</v>
      </c>
      <c r="H162" s="57">
        <f t="shared" si="286"/>
        <v>0</v>
      </c>
      <c r="I162" s="57">
        <f t="shared" si="286"/>
        <v>0</v>
      </c>
      <c r="J162" s="57">
        <f t="shared" si="286"/>
        <v>0</v>
      </c>
      <c r="K162" s="57">
        <f t="shared" si="286"/>
        <v>0</v>
      </c>
      <c r="L162" s="57">
        <f t="shared" si="286"/>
        <v>0</v>
      </c>
      <c r="M162" s="57">
        <f t="shared" si="286"/>
        <v>0</v>
      </c>
      <c r="N162" s="57">
        <f t="shared" si="286"/>
        <v>0</v>
      </c>
      <c r="O162" s="57">
        <f t="shared" si="286"/>
        <v>0</v>
      </c>
      <c r="P162" s="57">
        <f t="shared" si="286"/>
        <v>0</v>
      </c>
      <c r="Q162" s="57">
        <f t="shared" si="286"/>
        <v>0</v>
      </c>
      <c r="R162" s="57">
        <f t="shared" si="286"/>
        <v>0</v>
      </c>
      <c r="S162" s="38"/>
      <c r="T162" s="38"/>
      <c r="U162" s="42">
        <f t="shared" si="261"/>
        <v>0</v>
      </c>
      <c r="V162" s="42">
        <f t="shared" si="262"/>
        <v>0</v>
      </c>
      <c r="W162" s="42">
        <f t="shared" si="263"/>
        <v>0</v>
      </c>
      <c r="X162" s="42">
        <f t="shared" si="264"/>
        <v>0</v>
      </c>
      <c r="Y162" s="42">
        <f t="shared" si="265"/>
        <v>0</v>
      </c>
      <c r="Z162" s="42">
        <f t="shared" si="266"/>
        <v>0</v>
      </c>
      <c r="AA162" s="42">
        <f t="shared" si="267"/>
        <v>0</v>
      </c>
      <c r="AB162" s="42">
        <f t="shared" si="268"/>
        <v>0</v>
      </c>
      <c r="AC162" s="42">
        <f t="shared" si="269"/>
        <v>0</v>
      </c>
      <c r="AD162" s="42">
        <f t="shared" si="270"/>
        <v>0</v>
      </c>
      <c r="AE162" s="42">
        <f t="shared" si="271"/>
        <v>0</v>
      </c>
      <c r="AF162" s="42">
        <f t="shared" si="272"/>
        <v>0</v>
      </c>
      <c r="AG162" s="42">
        <f t="shared" si="273"/>
        <v>0</v>
      </c>
      <c r="AH162" s="42">
        <f t="shared" si="274"/>
        <v>0</v>
      </c>
      <c r="AI162" s="42">
        <f t="shared" si="275"/>
        <v>0</v>
      </c>
      <c r="AJ162" s="42"/>
      <c r="AL162" s="43" t="s">
        <v>21</v>
      </c>
      <c r="AM162" s="44">
        <f t="shared" si="276"/>
        <v>0</v>
      </c>
    </row>
    <row r="163" spans="1:39" s="36" customFormat="1" ht="8.25" hidden="1" customHeight="1" x14ac:dyDescent="0.15">
      <c r="A163" s="57">
        <f t="shared" si="259"/>
        <v>29</v>
      </c>
      <c r="B163" s="58" t="str">
        <f t="shared" si="259"/>
        <v>Player 12</v>
      </c>
      <c r="C163" s="58"/>
      <c r="D163" s="57">
        <f t="shared" ref="D163:R163" si="287">D143</f>
        <v>0</v>
      </c>
      <c r="E163" s="57">
        <f t="shared" si="287"/>
        <v>0</v>
      </c>
      <c r="F163" s="57">
        <f t="shared" si="287"/>
        <v>0</v>
      </c>
      <c r="G163" s="57">
        <f t="shared" si="287"/>
        <v>0</v>
      </c>
      <c r="H163" s="57">
        <f t="shared" si="287"/>
        <v>0</v>
      </c>
      <c r="I163" s="57">
        <f t="shared" si="287"/>
        <v>0</v>
      </c>
      <c r="J163" s="57">
        <f t="shared" si="287"/>
        <v>0</v>
      </c>
      <c r="K163" s="57">
        <f t="shared" si="287"/>
        <v>0</v>
      </c>
      <c r="L163" s="57">
        <f t="shared" si="287"/>
        <v>0</v>
      </c>
      <c r="M163" s="57">
        <f t="shared" si="287"/>
        <v>0</v>
      </c>
      <c r="N163" s="57">
        <f t="shared" si="287"/>
        <v>0</v>
      </c>
      <c r="O163" s="57">
        <f t="shared" si="287"/>
        <v>0</v>
      </c>
      <c r="P163" s="57">
        <f t="shared" si="287"/>
        <v>0</v>
      </c>
      <c r="Q163" s="57">
        <f t="shared" si="287"/>
        <v>0</v>
      </c>
      <c r="R163" s="57">
        <f t="shared" si="287"/>
        <v>0</v>
      </c>
      <c r="S163" s="38"/>
      <c r="T163" s="38"/>
      <c r="U163" s="42">
        <f t="shared" ref="U163:U168" si="288">IF(D163=2,1,0)</f>
        <v>0</v>
      </c>
      <c r="V163" s="42">
        <f t="shared" ref="V163:V168" si="289">IF(E163=2,1,0)</f>
        <v>0</v>
      </c>
      <c r="W163" s="42">
        <f t="shared" ref="W163:W168" si="290">IF(F163=2,1,0)</f>
        <v>0</v>
      </c>
      <c r="X163" s="42">
        <f t="shared" ref="X163:X168" si="291">IF(G163=2,1,0)</f>
        <v>0</v>
      </c>
      <c r="Y163" s="42">
        <f t="shared" ref="Y163:Y168" si="292">IF(H163=2,1,0)</f>
        <v>0</v>
      </c>
      <c r="Z163" s="42">
        <f t="shared" ref="Z163:Z168" si="293">IF(I163=2,1,0)</f>
        <v>0</v>
      </c>
      <c r="AA163" s="42">
        <f t="shared" ref="AA163:AA168" si="294">IF(J163=2,1,0)</f>
        <v>0</v>
      </c>
      <c r="AB163" s="42">
        <f t="shared" ref="AB163:AB168" si="295">IF(K163=2,1,0)</f>
        <v>0</v>
      </c>
      <c r="AC163" s="42">
        <f t="shared" ref="AC163:AC168" si="296">IF(L163=2,1,0)</f>
        <v>0</v>
      </c>
      <c r="AD163" s="42">
        <f t="shared" ref="AD163:AD168" si="297">IF(M163=2,1,0)</f>
        <v>0</v>
      </c>
      <c r="AE163" s="42">
        <f t="shared" ref="AE163:AE168" si="298">IF(N163=2,1,0)</f>
        <v>0</v>
      </c>
      <c r="AF163" s="42">
        <f t="shared" ref="AF163:AF168" si="299">IF(O163=2,1,0)</f>
        <v>0</v>
      </c>
      <c r="AG163" s="42">
        <f t="shared" ref="AG163:AG168" si="300">IF(P163=2,1,0)</f>
        <v>0</v>
      </c>
      <c r="AH163" s="42">
        <f t="shared" ref="AH163:AH168" si="301">IF(Q163=2,1,0)</f>
        <v>0</v>
      </c>
      <c r="AI163" s="42">
        <f t="shared" ref="AI163:AI168" si="302">IF(R163=2,1,0)</f>
        <v>0</v>
      </c>
      <c r="AJ163" s="42"/>
      <c r="AL163" s="43" t="s">
        <v>21</v>
      </c>
      <c r="AM163" s="44">
        <f t="shared" ref="AM163:AM168" si="303">SUM(U163:AL163)</f>
        <v>0</v>
      </c>
    </row>
    <row r="164" spans="1:39" s="36" customFormat="1" ht="8.25" hidden="1" customHeight="1" x14ac:dyDescent="0.15">
      <c r="A164" s="57">
        <f t="shared" si="259"/>
        <v>30</v>
      </c>
      <c r="B164" s="58" t="str">
        <f t="shared" si="259"/>
        <v>Player 13</v>
      </c>
      <c r="C164" s="58"/>
      <c r="D164" s="57">
        <f t="shared" ref="D164:R164" si="304">D144</f>
        <v>0</v>
      </c>
      <c r="E164" s="57">
        <f t="shared" si="304"/>
        <v>0</v>
      </c>
      <c r="F164" s="57">
        <f t="shared" si="304"/>
        <v>0</v>
      </c>
      <c r="G164" s="57">
        <f t="shared" si="304"/>
        <v>0</v>
      </c>
      <c r="H164" s="57">
        <f t="shared" si="304"/>
        <v>0</v>
      </c>
      <c r="I164" s="57">
        <f t="shared" si="304"/>
        <v>0</v>
      </c>
      <c r="J164" s="57">
        <f t="shared" si="304"/>
        <v>0</v>
      </c>
      <c r="K164" s="57">
        <f t="shared" si="304"/>
        <v>0</v>
      </c>
      <c r="L164" s="57">
        <f t="shared" si="304"/>
        <v>0</v>
      </c>
      <c r="M164" s="57">
        <f t="shared" si="304"/>
        <v>0</v>
      </c>
      <c r="N164" s="57">
        <f t="shared" si="304"/>
        <v>0</v>
      </c>
      <c r="O164" s="57">
        <f t="shared" si="304"/>
        <v>0</v>
      </c>
      <c r="P164" s="57">
        <f t="shared" si="304"/>
        <v>0</v>
      </c>
      <c r="Q164" s="57">
        <f t="shared" si="304"/>
        <v>0</v>
      </c>
      <c r="R164" s="57">
        <f t="shared" si="304"/>
        <v>0</v>
      </c>
      <c r="S164" s="38"/>
      <c r="T164" s="38"/>
      <c r="U164" s="42">
        <f t="shared" si="288"/>
        <v>0</v>
      </c>
      <c r="V164" s="42">
        <f t="shared" si="289"/>
        <v>0</v>
      </c>
      <c r="W164" s="42">
        <f t="shared" si="290"/>
        <v>0</v>
      </c>
      <c r="X164" s="42">
        <f t="shared" si="291"/>
        <v>0</v>
      </c>
      <c r="Y164" s="42">
        <f t="shared" si="292"/>
        <v>0</v>
      </c>
      <c r="Z164" s="42">
        <f t="shared" si="293"/>
        <v>0</v>
      </c>
      <c r="AA164" s="42">
        <f t="shared" si="294"/>
        <v>0</v>
      </c>
      <c r="AB164" s="42">
        <f t="shared" si="295"/>
        <v>0</v>
      </c>
      <c r="AC164" s="42">
        <f t="shared" si="296"/>
        <v>0</v>
      </c>
      <c r="AD164" s="42">
        <f t="shared" si="297"/>
        <v>0</v>
      </c>
      <c r="AE164" s="42">
        <f t="shared" si="298"/>
        <v>0</v>
      </c>
      <c r="AF164" s="42">
        <f t="shared" si="299"/>
        <v>0</v>
      </c>
      <c r="AG164" s="42">
        <f t="shared" si="300"/>
        <v>0</v>
      </c>
      <c r="AH164" s="42">
        <f t="shared" si="301"/>
        <v>0</v>
      </c>
      <c r="AI164" s="42">
        <f t="shared" si="302"/>
        <v>0</v>
      </c>
      <c r="AJ164" s="42"/>
      <c r="AL164" s="43" t="s">
        <v>21</v>
      </c>
      <c r="AM164" s="44">
        <f t="shared" si="303"/>
        <v>0</v>
      </c>
    </row>
    <row r="165" spans="1:39" s="36" customFormat="1" ht="8.25" hidden="1" customHeight="1" x14ac:dyDescent="0.15">
      <c r="A165" s="57">
        <f t="shared" si="259"/>
        <v>32</v>
      </c>
      <c r="B165" s="58" t="str">
        <f t="shared" si="259"/>
        <v>Player 14</v>
      </c>
      <c r="C165" s="58"/>
      <c r="D165" s="57">
        <f t="shared" ref="D165:R165" si="305">D145</f>
        <v>0</v>
      </c>
      <c r="E165" s="57">
        <f t="shared" si="305"/>
        <v>0</v>
      </c>
      <c r="F165" s="57">
        <f t="shared" si="305"/>
        <v>0</v>
      </c>
      <c r="G165" s="57">
        <f t="shared" si="305"/>
        <v>0</v>
      </c>
      <c r="H165" s="57">
        <f t="shared" si="305"/>
        <v>0</v>
      </c>
      <c r="I165" s="57">
        <f t="shared" si="305"/>
        <v>0</v>
      </c>
      <c r="J165" s="57">
        <f t="shared" si="305"/>
        <v>0</v>
      </c>
      <c r="K165" s="57">
        <f t="shared" si="305"/>
        <v>0</v>
      </c>
      <c r="L165" s="57">
        <f t="shared" si="305"/>
        <v>0</v>
      </c>
      <c r="M165" s="57">
        <f t="shared" si="305"/>
        <v>0</v>
      </c>
      <c r="N165" s="57">
        <f t="shared" si="305"/>
        <v>0</v>
      </c>
      <c r="O165" s="57">
        <f t="shared" si="305"/>
        <v>0</v>
      </c>
      <c r="P165" s="57">
        <f t="shared" si="305"/>
        <v>0</v>
      </c>
      <c r="Q165" s="57">
        <f t="shared" si="305"/>
        <v>0</v>
      </c>
      <c r="R165" s="57">
        <f t="shared" si="305"/>
        <v>0</v>
      </c>
      <c r="S165" s="38"/>
      <c r="T165" s="38"/>
      <c r="U165" s="42">
        <f t="shared" si="288"/>
        <v>0</v>
      </c>
      <c r="V165" s="42">
        <f t="shared" si="289"/>
        <v>0</v>
      </c>
      <c r="W165" s="42">
        <f t="shared" si="290"/>
        <v>0</v>
      </c>
      <c r="X165" s="42">
        <f t="shared" si="291"/>
        <v>0</v>
      </c>
      <c r="Y165" s="42">
        <f t="shared" si="292"/>
        <v>0</v>
      </c>
      <c r="Z165" s="42">
        <f t="shared" si="293"/>
        <v>0</v>
      </c>
      <c r="AA165" s="42">
        <f t="shared" si="294"/>
        <v>0</v>
      </c>
      <c r="AB165" s="42">
        <f t="shared" si="295"/>
        <v>0</v>
      </c>
      <c r="AC165" s="42">
        <f t="shared" si="296"/>
        <v>0</v>
      </c>
      <c r="AD165" s="42">
        <f t="shared" si="297"/>
        <v>0</v>
      </c>
      <c r="AE165" s="42">
        <f t="shared" si="298"/>
        <v>0</v>
      </c>
      <c r="AF165" s="42">
        <f t="shared" si="299"/>
        <v>0</v>
      </c>
      <c r="AG165" s="42">
        <f t="shared" si="300"/>
        <v>0</v>
      </c>
      <c r="AH165" s="42">
        <f t="shared" si="301"/>
        <v>0</v>
      </c>
      <c r="AI165" s="42">
        <f t="shared" si="302"/>
        <v>0</v>
      </c>
      <c r="AJ165" s="42"/>
      <c r="AL165" s="43" t="s">
        <v>21</v>
      </c>
      <c r="AM165" s="44">
        <f t="shared" si="303"/>
        <v>0</v>
      </c>
    </row>
    <row r="166" spans="1:39" s="36" customFormat="1" ht="8.25" hidden="1" customHeight="1" x14ac:dyDescent="0.15">
      <c r="A166" s="57">
        <f t="shared" si="259"/>
        <v>0</v>
      </c>
      <c r="B166" s="58">
        <f t="shared" si="259"/>
        <v>0</v>
      </c>
      <c r="C166" s="58"/>
      <c r="D166" s="57">
        <f t="shared" ref="D166:R166" si="306">D146</f>
        <v>0</v>
      </c>
      <c r="E166" s="57">
        <f t="shared" si="306"/>
        <v>0</v>
      </c>
      <c r="F166" s="57">
        <f t="shared" si="306"/>
        <v>0</v>
      </c>
      <c r="G166" s="57">
        <f t="shared" si="306"/>
        <v>0</v>
      </c>
      <c r="H166" s="57">
        <f t="shared" si="306"/>
        <v>0</v>
      </c>
      <c r="I166" s="57">
        <f t="shared" si="306"/>
        <v>0</v>
      </c>
      <c r="J166" s="57">
        <f t="shared" si="306"/>
        <v>0</v>
      </c>
      <c r="K166" s="57">
        <f t="shared" si="306"/>
        <v>0</v>
      </c>
      <c r="L166" s="57">
        <f t="shared" si="306"/>
        <v>0</v>
      </c>
      <c r="M166" s="57">
        <f t="shared" si="306"/>
        <v>0</v>
      </c>
      <c r="N166" s="57">
        <f t="shared" si="306"/>
        <v>0</v>
      </c>
      <c r="O166" s="57">
        <f t="shared" si="306"/>
        <v>0</v>
      </c>
      <c r="P166" s="57">
        <f t="shared" si="306"/>
        <v>0</v>
      </c>
      <c r="Q166" s="57">
        <f t="shared" si="306"/>
        <v>0</v>
      </c>
      <c r="R166" s="57">
        <f t="shared" si="306"/>
        <v>0</v>
      </c>
      <c r="S166" s="38"/>
      <c r="T166" s="38"/>
      <c r="U166" s="42">
        <f t="shared" si="288"/>
        <v>0</v>
      </c>
      <c r="V166" s="42">
        <f t="shared" si="289"/>
        <v>0</v>
      </c>
      <c r="W166" s="42">
        <f t="shared" si="290"/>
        <v>0</v>
      </c>
      <c r="X166" s="42">
        <f t="shared" si="291"/>
        <v>0</v>
      </c>
      <c r="Y166" s="42">
        <f t="shared" si="292"/>
        <v>0</v>
      </c>
      <c r="Z166" s="42">
        <f t="shared" si="293"/>
        <v>0</v>
      </c>
      <c r="AA166" s="42">
        <f t="shared" si="294"/>
        <v>0</v>
      </c>
      <c r="AB166" s="42">
        <f t="shared" si="295"/>
        <v>0</v>
      </c>
      <c r="AC166" s="42">
        <f t="shared" si="296"/>
        <v>0</v>
      </c>
      <c r="AD166" s="42">
        <f t="shared" si="297"/>
        <v>0</v>
      </c>
      <c r="AE166" s="42">
        <f t="shared" si="298"/>
        <v>0</v>
      </c>
      <c r="AF166" s="42">
        <f t="shared" si="299"/>
        <v>0</v>
      </c>
      <c r="AG166" s="42">
        <f t="shared" si="300"/>
        <v>0</v>
      </c>
      <c r="AH166" s="42">
        <f t="shared" si="301"/>
        <v>0</v>
      </c>
      <c r="AI166" s="42">
        <f t="shared" si="302"/>
        <v>0</v>
      </c>
      <c r="AJ166" s="42"/>
      <c r="AL166" s="43" t="s">
        <v>21</v>
      </c>
      <c r="AM166" s="44">
        <f t="shared" si="303"/>
        <v>0</v>
      </c>
    </row>
    <row r="167" spans="1:39" s="36" customFormat="1" ht="8.25" hidden="1" customHeight="1" x14ac:dyDescent="0.15">
      <c r="A167" s="57">
        <f t="shared" si="259"/>
        <v>0</v>
      </c>
      <c r="B167" s="58">
        <f t="shared" si="259"/>
        <v>0</v>
      </c>
      <c r="C167" s="58"/>
      <c r="D167" s="57">
        <f t="shared" ref="D167:R167" si="307">D147</f>
        <v>0</v>
      </c>
      <c r="E167" s="57">
        <f t="shared" si="307"/>
        <v>0</v>
      </c>
      <c r="F167" s="57">
        <f t="shared" si="307"/>
        <v>0</v>
      </c>
      <c r="G167" s="57">
        <f t="shared" si="307"/>
        <v>0</v>
      </c>
      <c r="H167" s="57">
        <f t="shared" si="307"/>
        <v>0</v>
      </c>
      <c r="I167" s="57">
        <f t="shared" si="307"/>
        <v>0</v>
      </c>
      <c r="J167" s="57">
        <f t="shared" si="307"/>
        <v>0</v>
      </c>
      <c r="K167" s="57">
        <f t="shared" si="307"/>
        <v>0</v>
      </c>
      <c r="L167" s="57">
        <f t="shared" si="307"/>
        <v>0</v>
      </c>
      <c r="M167" s="57">
        <f t="shared" si="307"/>
        <v>0</v>
      </c>
      <c r="N167" s="57">
        <f t="shared" si="307"/>
        <v>0</v>
      </c>
      <c r="O167" s="57">
        <f t="shared" si="307"/>
        <v>0</v>
      </c>
      <c r="P167" s="57">
        <f t="shared" si="307"/>
        <v>0</v>
      </c>
      <c r="Q167" s="57">
        <f t="shared" si="307"/>
        <v>0</v>
      </c>
      <c r="R167" s="57">
        <f t="shared" si="307"/>
        <v>0</v>
      </c>
      <c r="S167" s="38"/>
      <c r="T167" s="38"/>
      <c r="U167" s="42">
        <f t="shared" si="288"/>
        <v>0</v>
      </c>
      <c r="V167" s="42">
        <f t="shared" si="289"/>
        <v>0</v>
      </c>
      <c r="W167" s="42">
        <f t="shared" si="290"/>
        <v>0</v>
      </c>
      <c r="X167" s="42">
        <f t="shared" si="291"/>
        <v>0</v>
      </c>
      <c r="Y167" s="42">
        <f t="shared" si="292"/>
        <v>0</v>
      </c>
      <c r="Z167" s="42">
        <f t="shared" si="293"/>
        <v>0</v>
      </c>
      <c r="AA167" s="42">
        <f t="shared" si="294"/>
        <v>0</v>
      </c>
      <c r="AB167" s="42">
        <f t="shared" si="295"/>
        <v>0</v>
      </c>
      <c r="AC167" s="42">
        <f t="shared" si="296"/>
        <v>0</v>
      </c>
      <c r="AD167" s="42">
        <f t="shared" si="297"/>
        <v>0</v>
      </c>
      <c r="AE167" s="42">
        <f t="shared" si="298"/>
        <v>0</v>
      </c>
      <c r="AF167" s="42">
        <f t="shared" si="299"/>
        <v>0</v>
      </c>
      <c r="AG167" s="42">
        <f t="shared" si="300"/>
        <v>0</v>
      </c>
      <c r="AH167" s="42">
        <f t="shared" si="301"/>
        <v>0</v>
      </c>
      <c r="AI167" s="42">
        <f t="shared" si="302"/>
        <v>0</v>
      </c>
      <c r="AJ167" s="42"/>
      <c r="AL167" s="43" t="s">
        <v>21</v>
      </c>
      <c r="AM167" s="44">
        <f t="shared" si="303"/>
        <v>0</v>
      </c>
    </row>
    <row r="168" spans="1:39" s="36" customFormat="1" ht="8.25" hidden="1" customHeight="1" x14ac:dyDescent="0.15">
      <c r="A168" s="57">
        <f t="shared" si="259"/>
        <v>0</v>
      </c>
      <c r="B168" s="58">
        <f t="shared" si="259"/>
        <v>0</v>
      </c>
      <c r="C168" s="58"/>
      <c r="D168" s="57">
        <f t="shared" ref="D168:R168" si="308">D148</f>
        <v>0</v>
      </c>
      <c r="E168" s="57">
        <f t="shared" si="308"/>
        <v>0</v>
      </c>
      <c r="F168" s="57">
        <f t="shared" si="308"/>
        <v>0</v>
      </c>
      <c r="G168" s="57">
        <f t="shared" si="308"/>
        <v>0</v>
      </c>
      <c r="H168" s="57">
        <f t="shared" si="308"/>
        <v>0</v>
      </c>
      <c r="I168" s="57">
        <f t="shared" si="308"/>
        <v>0</v>
      </c>
      <c r="J168" s="57">
        <f t="shared" si="308"/>
        <v>0</v>
      </c>
      <c r="K168" s="57">
        <f t="shared" si="308"/>
        <v>0</v>
      </c>
      <c r="L168" s="57">
        <f t="shared" si="308"/>
        <v>0</v>
      </c>
      <c r="M168" s="57">
        <f t="shared" si="308"/>
        <v>0</v>
      </c>
      <c r="N168" s="57">
        <f t="shared" si="308"/>
        <v>0</v>
      </c>
      <c r="O168" s="57">
        <f t="shared" si="308"/>
        <v>0</v>
      </c>
      <c r="P168" s="57">
        <f t="shared" si="308"/>
        <v>0</v>
      </c>
      <c r="Q168" s="57">
        <f t="shared" si="308"/>
        <v>0</v>
      </c>
      <c r="R168" s="57">
        <f t="shared" si="308"/>
        <v>0</v>
      </c>
      <c r="S168" s="38"/>
      <c r="T168" s="38"/>
      <c r="U168" s="42">
        <f t="shared" si="288"/>
        <v>0</v>
      </c>
      <c r="V168" s="42">
        <f t="shared" si="289"/>
        <v>0</v>
      </c>
      <c r="W168" s="42">
        <f t="shared" si="290"/>
        <v>0</v>
      </c>
      <c r="X168" s="42">
        <f t="shared" si="291"/>
        <v>0</v>
      </c>
      <c r="Y168" s="42">
        <f t="shared" si="292"/>
        <v>0</v>
      </c>
      <c r="Z168" s="42">
        <f t="shared" si="293"/>
        <v>0</v>
      </c>
      <c r="AA168" s="42">
        <f t="shared" si="294"/>
        <v>0</v>
      </c>
      <c r="AB168" s="42">
        <f t="shared" si="295"/>
        <v>0</v>
      </c>
      <c r="AC168" s="42">
        <f t="shared" si="296"/>
        <v>0</v>
      </c>
      <c r="AD168" s="42">
        <f t="shared" si="297"/>
        <v>0</v>
      </c>
      <c r="AE168" s="42">
        <f t="shared" si="298"/>
        <v>0</v>
      </c>
      <c r="AF168" s="42">
        <f t="shared" si="299"/>
        <v>0</v>
      </c>
      <c r="AG168" s="42">
        <f t="shared" si="300"/>
        <v>0</v>
      </c>
      <c r="AH168" s="42">
        <f t="shared" si="301"/>
        <v>0</v>
      </c>
      <c r="AI168" s="42">
        <f t="shared" si="302"/>
        <v>0</v>
      </c>
      <c r="AJ168" s="42"/>
      <c r="AL168" s="43" t="s">
        <v>21</v>
      </c>
      <c r="AM168" s="44">
        <f t="shared" si="303"/>
        <v>0</v>
      </c>
    </row>
    <row r="169" spans="1:39" s="36" customFormat="1" ht="8.25" hidden="1" customHeight="1" x14ac:dyDescent="0.15">
      <c r="A169" s="57">
        <f t="shared" si="259"/>
        <v>0</v>
      </c>
      <c r="B169" s="58">
        <f t="shared" si="259"/>
        <v>0</v>
      </c>
      <c r="C169" s="58"/>
      <c r="D169" s="57">
        <f t="shared" ref="D169:R169" si="309">D149</f>
        <v>0</v>
      </c>
      <c r="E169" s="57">
        <f t="shared" si="309"/>
        <v>0</v>
      </c>
      <c r="F169" s="57">
        <f t="shared" si="309"/>
        <v>0</v>
      </c>
      <c r="G169" s="57">
        <f t="shared" si="309"/>
        <v>0</v>
      </c>
      <c r="H169" s="57">
        <f t="shared" si="309"/>
        <v>0</v>
      </c>
      <c r="I169" s="57">
        <f t="shared" si="309"/>
        <v>0</v>
      </c>
      <c r="J169" s="57">
        <f t="shared" si="309"/>
        <v>0</v>
      </c>
      <c r="K169" s="57">
        <f t="shared" si="309"/>
        <v>0</v>
      </c>
      <c r="L169" s="57">
        <f t="shared" si="309"/>
        <v>0</v>
      </c>
      <c r="M169" s="57">
        <f t="shared" si="309"/>
        <v>0</v>
      </c>
      <c r="N169" s="57">
        <f t="shared" si="309"/>
        <v>0</v>
      </c>
      <c r="O169" s="57">
        <f t="shared" si="309"/>
        <v>0</v>
      </c>
      <c r="P169" s="57">
        <f t="shared" si="309"/>
        <v>0</v>
      </c>
      <c r="Q169" s="57">
        <f t="shared" si="309"/>
        <v>0</v>
      </c>
      <c r="R169" s="57">
        <f t="shared" si="309"/>
        <v>0</v>
      </c>
      <c r="S169" s="38"/>
      <c r="T169" s="38"/>
      <c r="U169" s="42">
        <f t="shared" si="261"/>
        <v>0</v>
      </c>
      <c r="V169" s="42">
        <f t="shared" si="262"/>
        <v>0</v>
      </c>
      <c r="W169" s="42">
        <f t="shared" si="263"/>
        <v>0</v>
      </c>
      <c r="X169" s="42">
        <f t="shared" si="264"/>
        <v>0</v>
      </c>
      <c r="Y169" s="42">
        <f t="shared" si="265"/>
        <v>0</v>
      </c>
      <c r="Z169" s="42">
        <f t="shared" si="266"/>
        <v>0</v>
      </c>
      <c r="AA169" s="42">
        <f t="shared" si="267"/>
        <v>0</v>
      </c>
      <c r="AB169" s="42">
        <f t="shared" si="268"/>
        <v>0</v>
      </c>
      <c r="AC169" s="42">
        <f t="shared" si="269"/>
        <v>0</v>
      </c>
      <c r="AD169" s="42">
        <f t="shared" si="270"/>
        <v>0</v>
      </c>
      <c r="AE169" s="42">
        <f t="shared" si="271"/>
        <v>0</v>
      </c>
      <c r="AF169" s="42">
        <f t="shared" si="272"/>
        <v>0</v>
      </c>
      <c r="AG169" s="42">
        <f t="shared" si="273"/>
        <v>0</v>
      </c>
      <c r="AH169" s="42">
        <f t="shared" si="274"/>
        <v>0</v>
      </c>
      <c r="AI169" s="42">
        <f t="shared" si="275"/>
        <v>0</v>
      </c>
      <c r="AJ169" s="42"/>
      <c r="AL169" s="43" t="s">
        <v>21</v>
      </c>
      <c r="AM169" s="44">
        <f t="shared" si="276"/>
        <v>0</v>
      </c>
    </row>
    <row r="170" spans="1:39" s="36" customFormat="1" ht="8.25" hidden="1" customHeight="1" x14ac:dyDescent="0.15">
      <c r="A170" s="57"/>
      <c r="B170" s="58"/>
      <c r="C170" s="58"/>
      <c r="D170" s="57"/>
      <c r="E170" s="57"/>
      <c r="F170" s="57"/>
      <c r="G170" s="57"/>
      <c r="H170" s="57"/>
      <c r="I170" s="57"/>
      <c r="J170" s="57"/>
      <c r="K170" s="57"/>
      <c r="L170" s="57"/>
      <c r="M170" s="57"/>
      <c r="N170" s="57"/>
      <c r="O170" s="57"/>
      <c r="P170" s="57"/>
      <c r="Q170" s="57"/>
      <c r="R170" s="57"/>
      <c r="S170" s="38"/>
      <c r="T170" s="37" t="s">
        <v>21</v>
      </c>
      <c r="U170" s="37">
        <f t="shared" ref="U170:AI170" si="310">SUM(U152:U169)</f>
        <v>0</v>
      </c>
      <c r="V170" s="37">
        <f t="shared" si="310"/>
        <v>0</v>
      </c>
      <c r="W170" s="37">
        <f t="shared" si="310"/>
        <v>0</v>
      </c>
      <c r="X170" s="37">
        <f t="shared" si="310"/>
        <v>0</v>
      </c>
      <c r="Y170" s="37">
        <f t="shared" si="310"/>
        <v>0</v>
      </c>
      <c r="Z170" s="37">
        <f t="shared" si="310"/>
        <v>0</v>
      </c>
      <c r="AA170" s="37">
        <f t="shared" si="310"/>
        <v>0</v>
      </c>
      <c r="AB170" s="37">
        <f t="shared" si="310"/>
        <v>0</v>
      </c>
      <c r="AC170" s="37">
        <f t="shared" si="310"/>
        <v>0</v>
      </c>
      <c r="AD170" s="37">
        <f t="shared" si="310"/>
        <v>0</v>
      </c>
      <c r="AE170" s="37">
        <f t="shared" si="310"/>
        <v>0</v>
      </c>
      <c r="AF170" s="37">
        <f t="shared" si="310"/>
        <v>0</v>
      </c>
      <c r="AG170" s="37">
        <f t="shared" si="310"/>
        <v>0</v>
      </c>
      <c r="AH170" s="37">
        <f t="shared" si="310"/>
        <v>0</v>
      </c>
      <c r="AI170" s="37">
        <f t="shared" si="310"/>
        <v>0</v>
      </c>
      <c r="AJ170" s="37"/>
      <c r="AL170" s="37">
        <f>SUM(AL152:AL169)</f>
        <v>0</v>
      </c>
      <c r="AM170" s="37">
        <f>SUM(AM152:AM169)</f>
        <v>0</v>
      </c>
    </row>
    <row r="171" spans="1:39" s="36" customFormat="1" ht="8.25" hidden="1" customHeight="1" x14ac:dyDescent="0.15">
      <c r="A171" s="57"/>
      <c r="B171" s="59" t="s">
        <v>429</v>
      </c>
      <c r="C171" s="59"/>
      <c r="D171" s="35" t="s">
        <v>18</v>
      </c>
      <c r="E171" s="35" t="s">
        <v>17</v>
      </c>
      <c r="F171" s="35" t="s">
        <v>16</v>
      </c>
      <c r="G171" s="35" t="s">
        <v>59</v>
      </c>
      <c r="H171" s="35" t="s">
        <v>60</v>
      </c>
      <c r="I171" s="35" t="s">
        <v>61</v>
      </c>
      <c r="J171" s="35" t="s">
        <v>144</v>
      </c>
      <c r="K171" s="35" t="s">
        <v>145</v>
      </c>
      <c r="L171" s="35" t="s">
        <v>146</v>
      </c>
      <c r="M171" s="35" t="s">
        <v>147</v>
      </c>
      <c r="N171" s="35" t="s">
        <v>148</v>
      </c>
      <c r="O171" s="35" t="s">
        <v>149</v>
      </c>
      <c r="P171" s="35" t="s">
        <v>150</v>
      </c>
      <c r="Q171" s="35" t="s">
        <v>151</v>
      </c>
      <c r="R171" s="35" t="s">
        <v>152</v>
      </c>
      <c r="S171" s="35"/>
      <c r="T171" s="35"/>
      <c r="U171" s="35" t="s">
        <v>18</v>
      </c>
      <c r="V171" s="35" t="s">
        <v>17</v>
      </c>
      <c r="W171" s="35" t="s">
        <v>16</v>
      </c>
      <c r="X171" s="35" t="s">
        <v>59</v>
      </c>
      <c r="Y171" s="35" t="s">
        <v>60</v>
      </c>
      <c r="Z171" s="35" t="s">
        <v>61</v>
      </c>
      <c r="AA171" s="35" t="s">
        <v>144</v>
      </c>
      <c r="AB171" s="35" t="s">
        <v>145</v>
      </c>
      <c r="AC171" s="35" t="s">
        <v>146</v>
      </c>
      <c r="AD171" s="35" t="s">
        <v>147</v>
      </c>
      <c r="AE171" s="35" t="s">
        <v>148</v>
      </c>
      <c r="AF171" s="35" t="s">
        <v>149</v>
      </c>
      <c r="AG171" s="35" t="s">
        <v>150</v>
      </c>
      <c r="AH171" s="35" t="s">
        <v>151</v>
      </c>
      <c r="AI171" s="35" t="s">
        <v>152</v>
      </c>
      <c r="AJ171" s="35"/>
      <c r="AL171" s="41" t="s">
        <v>21</v>
      </c>
      <c r="AM171" s="41" t="s">
        <v>429</v>
      </c>
    </row>
    <row r="172" spans="1:39" s="36" customFormat="1" ht="8.25" hidden="1" customHeight="1" x14ac:dyDescent="0.15">
      <c r="A172" s="57">
        <f t="shared" ref="A172:B189" si="311">A152</f>
        <v>2</v>
      </c>
      <c r="B172" s="58" t="str">
        <f t="shared" si="311"/>
        <v>Player 1</v>
      </c>
      <c r="C172" s="58"/>
      <c r="D172" s="57">
        <f t="shared" ref="D172:R172" si="312">D152</f>
        <v>0</v>
      </c>
      <c r="E172" s="57">
        <f t="shared" si="312"/>
        <v>0</v>
      </c>
      <c r="F172" s="57">
        <f t="shared" si="312"/>
        <v>0</v>
      </c>
      <c r="G172" s="57">
        <f t="shared" si="312"/>
        <v>0</v>
      </c>
      <c r="H172" s="57">
        <f t="shared" si="312"/>
        <v>0</v>
      </c>
      <c r="I172" s="57">
        <f t="shared" si="312"/>
        <v>0</v>
      </c>
      <c r="J172" s="57">
        <f t="shared" si="312"/>
        <v>0</v>
      </c>
      <c r="K172" s="57">
        <f t="shared" si="312"/>
        <v>0</v>
      </c>
      <c r="L172" s="57">
        <f t="shared" si="312"/>
        <v>0</v>
      </c>
      <c r="M172" s="57">
        <f t="shared" si="312"/>
        <v>0</v>
      </c>
      <c r="N172" s="57">
        <f t="shared" si="312"/>
        <v>0</v>
      </c>
      <c r="O172" s="57">
        <f t="shared" si="312"/>
        <v>0</v>
      </c>
      <c r="P172" s="57">
        <f t="shared" si="312"/>
        <v>0</v>
      </c>
      <c r="Q172" s="57">
        <f t="shared" si="312"/>
        <v>0</v>
      </c>
      <c r="R172" s="57">
        <f t="shared" si="312"/>
        <v>0</v>
      </c>
      <c r="S172" s="38"/>
      <c r="T172" s="38"/>
      <c r="U172" s="42">
        <f>IF(D172="DH",1,0)</f>
        <v>0</v>
      </c>
      <c r="V172" s="42">
        <f t="shared" ref="V172:AI172" si="313">IF(E172="DH",1,0)</f>
        <v>0</v>
      </c>
      <c r="W172" s="42">
        <f t="shared" si="313"/>
        <v>0</v>
      </c>
      <c r="X172" s="42">
        <f t="shared" si="313"/>
        <v>0</v>
      </c>
      <c r="Y172" s="42">
        <f t="shared" si="313"/>
        <v>0</v>
      </c>
      <c r="Z172" s="42">
        <f t="shared" si="313"/>
        <v>0</v>
      </c>
      <c r="AA172" s="42">
        <f t="shared" si="313"/>
        <v>0</v>
      </c>
      <c r="AB172" s="42">
        <f t="shared" si="313"/>
        <v>0</v>
      </c>
      <c r="AC172" s="42">
        <f t="shared" si="313"/>
        <v>0</v>
      </c>
      <c r="AD172" s="42">
        <f t="shared" si="313"/>
        <v>0</v>
      </c>
      <c r="AE172" s="42">
        <f t="shared" si="313"/>
        <v>0</v>
      </c>
      <c r="AF172" s="42">
        <f t="shared" si="313"/>
        <v>0</v>
      </c>
      <c r="AG172" s="42">
        <f t="shared" si="313"/>
        <v>0</v>
      </c>
      <c r="AH172" s="42">
        <f t="shared" si="313"/>
        <v>0</v>
      </c>
      <c r="AI172" s="42">
        <f t="shared" si="313"/>
        <v>0</v>
      </c>
      <c r="AJ172" s="42"/>
      <c r="AL172" s="43" t="s">
        <v>21</v>
      </c>
      <c r="AM172" s="44">
        <f t="shared" ref="AM172:AM189" si="314">SUM(U172:AL172)</f>
        <v>0</v>
      </c>
    </row>
    <row r="173" spans="1:39" s="36" customFormat="1" ht="8.25" hidden="1" customHeight="1" x14ac:dyDescent="0.15">
      <c r="A173" s="57">
        <f t="shared" si="311"/>
        <v>3</v>
      </c>
      <c r="B173" s="58" t="str">
        <f t="shared" si="311"/>
        <v>Player 2</v>
      </c>
      <c r="C173" s="58"/>
      <c r="D173" s="57">
        <f t="shared" ref="D173:R173" si="315">D153</f>
        <v>0</v>
      </c>
      <c r="E173" s="57">
        <f t="shared" si="315"/>
        <v>0</v>
      </c>
      <c r="F173" s="57">
        <f t="shared" si="315"/>
        <v>0</v>
      </c>
      <c r="G173" s="57">
        <f t="shared" si="315"/>
        <v>0</v>
      </c>
      <c r="H173" s="57">
        <f t="shared" si="315"/>
        <v>0</v>
      </c>
      <c r="I173" s="57">
        <f t="shared" si="315"/>
        <v>0</v>
      </c>
      <c r="J173" s="57">
        <f t="shared" si="315"/>
        <v>0</v>
      </c>
      <c r="K173" s="57">
        <f t="shared" si="315"/>
        <v>0</v>
      </c>
      <c r="L173" s="57">
        <f t="shared" si="315"/>
        <v>0</v>
      </c>
      <c r="M173" s="57">
        <f t="shared" si="315"/>
        <v>0</v>
      </c>
      <c r="N173" s="57">
        <f t="shared" si="315"/>
        <v>0</v>
      </c>
      <c r="O173" s="57">
        <f t="shared" si="315"/>
        <v>0</v>
      </c>
      <c r="P173" s="57">
        <f t="shared" si="315"/>
        <v>0</v>
      </c>
      <c r="Q173" s="57">
        <f t="shared" si="315"/>
        <v>0</v>
      </c>
      <c r="R173" s="57">
        <f t="shared" si="315"/>
        <v>0</v>
      </c>
      <c r="S173" s="38"/>
      <c r="T173" s="38"/>
      <c r="U173" s="42">
        <f t="shared" ref="U173:U189" si="316">IF(D173="DH",1,0)</f>
        <v>0</v>
      </c>
      <c r="V173" s="42">
        <f t="shared" ref="V173:V189" si="317">IF(E173="DH",1,0)</f>
        <v>0</v>
      </c>
      <c r="W173" s="42">
        <f t="shared" ref="W173:W189" si="318">IF(F173="DH",1,0)</f>
        <v>0</v>
      </c>
      <c r="X173" s="42">
        <f t="shared" ref="X173:X189" si="319">IF(G173="DH",1,0)</f>
        <v>0</v>
      </c>
      <c r="Y173" s="42">
        <f t="shared" ref="Y173:Y189" si="320">IF(H173="DH",1,0)</f>
        <v>0</v>
      </c>
      <c r="Z173" s="42">
        <f t="shared" ref="Z173:Z189" si="321">IF(I173="DH",1,0)</f>
        <v>0</v>
      </c>
      <c r="AA173" s="42">
        <f t="shared" ref="AA173:AA189" si="322">IF(J173="DH",1,0)</f>
        <v>0</v>
      </c>
      <c r="AB173" s="42">
        <f t="shared" ref="AB173:AB189" si="323">IF(K173="DH",1,0)</f>
        <v>0</v>
      </c>
      <c r="AC173" s="42">
        <f t="shared" ref="AC173:AC189" si="324">IF(L173="DH",1,0)</f>
        <v>0</v>
      </c>
      <c r="AD173" s="42">
        <f t="shared" ref="AD173:AD189" si="325">IF(M173="DH",1,0)</f>
        <v>0</v>
      </c>
      <c r="AE173" s="42">
        <f t="shared" ref="AE173:AE189" si="326">IF(N173="DH",1,0)</f>
        <v>0</v>
      </c>
      <c r="AF173" s="42">
        <f t="shared" ref="AF173:AF189" si="327">IF(O173="DH",1,0)</f>
        <v>0</v>
      </c>
      <c r="AG173" s="42">
        <f t="shared" ref="AG173:AG189" si="328">IF(P173="DH",1,0)</f>
        <v>0</v>
      </c>
      <c r="AH173" s="42">
        <f t="shared" ref="AH173:AH189" si="329">IF(Q173="DH",1,0)</f>
        <v>0</v>
      </c>
      <c r="AI173" s="42">
        <f t="shared" ref="AI173:AI189" si="330">IF(R173="DH",1,0)</f>
        <v>0</v>
      </c>
      <c r="AJ173" s="42"/>
      <c r="AL173" s="43" t="s">
        <v>21</v>
      </c>
      <c r="AM173" s="44">
        <f t="shared" si="314"/>
        <v>0</v>
      </c>
    </row>
    <row r="174" spans="1:39" s="36" customFormat="1" ht="8.25" hidden="1" customHeight="1" x14ac:dyDescent="0.15">
      <c r="A174" s="57">
        <f t="shared" si="311"/>
        <v>5</v>
      </c>
      <c r="B174" s="58" t="str">
        <f t="shared" si="311"/>
        <v>Player 3</v>
      </c>
      <c r="C174" s="58"/>
      <c r="D174" s="57">
        <f t="shared" ref="D174:R174" si="331">D154</f>
        <v>0</v>
      </c>
      <c r="E174" s="57">
        <f t="shared" si="331"/>
        <v>0</v>
      </c>
      <c r="F174" s="57">
        <f t="shared" si="331"/>
        <v>0</v>
      </c>
      <c r="G174" s="57">
        <f t="shared" si="331"/>
        <v>0</v>
      </c>
      <c r="H174" s="57">
        <f t="shared" si="331"/>
        <v>0</v>
      </c>
      <c r="I174" s="57">
        <f t="shared" si="331"/>
        <v>0</v>
      </c>
      <c r="J174" s="57">
        <f t="shared" si="331"/>
        <v>0</v>
      </c>
      <c r="K174" s="57">
        <f t="shared" si="331"/>
        <v>0</v>
      </c>
      <c r="L174" s="57">
        <f t="shared" si="331"/>
        <v>0</v>
      </c>
      <c r="M174" s="57">
        <f t="shared" si="331"/>
        <v>0</v>
      </c>
      <c r="N174" s="57">
        <f t="shared" si="331"/>
        <v>0</v>
      </c>
      <c r="O174" s="57">
        <f t="shared" si="331"/>
        <v>0</v>
      </c>
      <c r="P174" s="57">
        <f t="shared" si="331"/>
        <v>0</v>
      </c>
      <c r="Q174" s="57">
        <f t="shared" si="331"/>
        <v>0</v>
      </c>
      <c r="R174" s="57">
        <f t="shared" si="331"/>
        <v>0</v>
      </c>
      <c r="S174" s="38"/>
      <c r="T174" s="38"/>
      <c r="U174" s="42">
        <f t="shared" si="316"/>
        <v>0</v>
      </c>
      <c r="V174" s="42">
        <f t="shared" si="317"/>
        <v>0</v>
      </c>
      <c r="W174" s="42">
        <f t="shared" si="318"/>
        <v>0</v>
      </c>
      <c r="X174" s="42">
        <f t="shared" si="319"/>
        <v>0</v>
      </c>
      <c r="Y174" s="42">
        <f t="shared" si="320"/>
        <v>0</v>
      </c>
      <c r="Z174" s="42">
        <f t="shared" si="321"/>
        <v>0</v>
      </c>
      <c r="AA174" s="42">
        <f t="shared" si="322"/>
        <v>0</v>
      </c>
      <c r="AB174" s="42">
        <f t="shared" si="323"/>
        <v>0</v>
      </c>
      <c r="AC174" s="42">
        <f t="shared" si="324"/>
        <v>0</v>
      </c>
      <c r="AD174" s="42">
        <f t="shared" si="325"/>
        <v>0</v>
      </c>
      <c r="AE174" s="42">
        <f t="shared" si="326"/>
        <v>0</v>
      </c>
      <c r="AF174" s="42">
        <f t="shared" si="327"/>
        <v>0</v>
      </c>
      <c r="AG174" s="42">
        <f t="shared" si="328"/>
        <v>0</v>
      </c>
      <c r="AH174" s="42">
        <f t="shared" si="329"/>
        <v>0</v>
      </c>
      <c r="AI174" s="42">
        <f t="shared" si="330"/>
        <v>0</v>
      </c>
      <c r="AJ174" s="42"/>
      <c r="AL174" s="43" t="s">
        <v>21</v>
      </c>
      <c r="AM174" s="44">
        <f t="shared" si="314"/>
        <v>0</v>
      </c>
    </row>
    <row r="175" spans="1:39" s="36" customFormat="1" ht="8.25" hidden="1" customHeight="1" x14ac:dyDescent="0.15">
      <c r="A175" s="57">
        <f t="shared" si="311"/>
        <v>9</v>
      </c>
      <c r="B175" s="58" t="str">
        <f t="shared" si="311"/>
        <v>Player 4</v>
      </c>
      <c r="C175" s="58"/>
      <c r="D175" s="57">
        <f t="shared" ref="D175:R175" si="332">D155</f>
        <v>0</v>
      </c>
      <c r="E175" s="57">
        <f t="shared" si="332"/>
        <v>0</v>
      </c>
      <c r="F175" s="57">
        <f t="shared" si="332"/>
        <v>0</v>
      </c>
      <c r="G175" s="57">
        <f t="shared" si="332"/>
        <v>0</v>
      </c>
      <c r="H175" s="57">
        <f t="shared" si="332"/>
        <v>0</v>
      </c>
      <c r="I175" s="57">
        <f t="shared" si="332"/>
        <v>0</v>
      </c>
      <c r="J175" s="57">
        <f t="shared" si="332"/>
        <v>0</v>
      </c>
      <c r="K175" s="57">
        <f t="shared" si="332"/>
        <v>0</v>
      </c>
      <c r="L175" s="57">
        <f t="shared" si="332"/>
        <v>0</v>
      </c>
      <c r="M175" s="57">
        <f t="shared" si="332"/>
        <v>0</v>
      </c>
      <c r="N175" s="57">
        <f t="shared" si="332"/>
        <v>0</v>
      </c>
      <c r="O175" s="57">
        <f t="shared" si="332"/>
        <v>0</v>
      </c>
      <c r="P175" s="57">
        <f t="shared" si="332"/>
        <v>0</v>
      </c>
      <c r="Q175" s="57">
        <f t="shared" si="332"/>
        <v>0</v>
      </c>
      <c r="R175" s="57">
        <f t="shared" si="332"/>
        <v>0</v>
      </c>
      <c r="S175" s="38"/>
      <c r="T175" s="38"/>
      <c r="U175" s="42">
        <f t="shared" si="316"/>
        <v>0</v>
      </c>
      <c r="V175" s="42">
        <f t="shared" si="317"/>
        <v>0</v>
      </c>
      <c r="W175" s="42">
        <f t="shared" si="318"/>
        <v>0</v>
      </c>
      <c r="X175" s="42">
        <f t="shared" si="319"/>
        <v>0</v>
      </c>
      <c r="Y175" s="42">
        <f t="shared" si="320"/>
        <v>0</v>
      </c>
      <c r="Z175" s="42">
        <f t="shared" si="321"/>
        <v>0</v>
      </c>
      <c r="AA175" s="42">
        <f t="shared" si="322"/>
        <v>0</v>
      </c>
      <c r="AB175" s="42">
        <f t="shared" si="323"/>
        <v>0</v>
      </c>
      <c r="AC175" s="42">
        <f t="shared" si="324"/>
        <v>0</v>
      </c>
      <c r="AD175" s="42">
        <f t="shared" si="325"/>
        <v>0</v>
      </c>
      <c r="AE175" s="42">
        <f t="shared" si="326"/>
        <v>0</v>
      </c>
      <c r="AF175" s="42">
        <f t="shared" si="327"/>
        <v>0</v>
      </c>
      <c r="AG175" s="42">
        <f t="shared" si="328"/>
        <v>0</v>
      </c>
      <c r="AH175" s="42">
        <f t="shared" si="329"/>
        <v>0</v>
      </c>
      <c r="AI175" s="42">
        <f t="shared" si="330"/>
        <v>0</v>
      </c>
      <c r="AJ175" s="42"/>
      <c r="AL175" s="43" t="s">
        <v>21</v>
      </c>
      <c r="AM175" s="44">
        <f t="shared" si="314"/>
        <v>0</v>
      </c>
    </row>
    <row r="176" spans="1:39" s="36" customFormat="1" ht="8.25" hidden="1" customHeight="1" x14ac:dyDescent="0.15">
      <c r="A176" s="57">
        <f t="shared" si="311"/>
        <v>1</v>
      </c>
      <c r="B176" s="58" t="str">
        <f t="shared" si="311"/>
        <v>Player 5</v>
      </c>
      <c r="C176" s="58"/>
      <c r="D176" s="57">
        <f t="shared" ref="D176:R176" si="333">D156</f>
        <v>0</v>
      </c>
      <c r="E176" s="57">
        <f t="shared" si="333"/>
        <v>0</v>
      </c>
      <c r="F176" s="57">
        <f t="shared" si="333"/>
        <v>0</v>
      </c>
      <c r="G176" s="57">
        <f t="shared" si="333"/>
        <v>0</v>
      </c>
      <c r="H176" s="57">
        <f t="shared" si="333"/>
        <v>0</v>
      </c>
      <c r="I176" s="57">
        <f t="shared" si="333"/>
        <v>0</v>
      </c>
      <c r="J176" s="57">
        <f t="shared" si="333"/>
        <v>0</v>
      </c>
      <c r="K176" s="57">
        <f t="shared" si="333"/>
        <v>0</v>
      </c>
      <c r="L176" s="57">
        <f t="shared" si="333"/>
        <v>0</v>
      </c>
      <c r="M176" s="57">
        <f t="shared" si="333"/>
        <v>0</v>
      </c>
      <c r="N176" s="57">
        <f t="shared" si="333"/>
        <v>0</v>
      </c>
      <c r="O176" s="57">
        <f t="shared" si="333"/>
        <v>0</v>
      </c>
      <c r="P176" s="57">
        <f t="shared" si="333"/>
        <v>0</v>
      </c>
      <c r="Q176" s="57">
        <f t="shared" si="333"/>
        <v>0</v>
      </c>
      <c r="R176" s="57">
        <f t="shared" si="333"/>
        <v>0</v>
      </c>
      <c r="S176" s="38"/>
      <c r="T176" s="38"/>
      <c r="U176" s="42">
        <f t="shared" si="316"/>
        <v>0</v>
      </c>
      <c r="V176" s="42">
        <f t="shared" si="317"/>
        <v>0</v>
      </c>
      <c r="W176" s="42">
        <f t="shared" si="318"/>
        <v>0</v>
      </c>
      <c r="X176" s="42">
        <f t="shared" si="319"/>
        <v>0</v>
      </c>
      <c r="Y176" s="42">
        <f t="shared" si="320"/>
        <v>0</v>
      </c>
      <c r="Z176" s="42">
        <f t="shared" si="321"/>
        <v>0</v>
      </c>
      <c r="AA176" s="42">
        <f t="shared" si="322"/>
        <v>0</v>
      </c>
      <c r="AB176" s="42">
        <f t="shared" si="323"/>
        <v>0</v>
      </c>
      <c r="AC176" s="42">
        <f t="shared" si="324"/>
        <v>0</v>
      </c>
      <c r="AD176" s="42">
        <f t="shared" si="325"/>
        <v>0</v>
      </c>
      <c r="AE176" s="42">
        <f t="shared" si="326"/>
        <v>0</v>
      </c>
      <c r="AF176" s="42">
        <f t="shared" si="327"/>
        <v>0</v>
      </c>
      <c r="AG176" s="42">
        <f t="shared" si="328"/>
        <v>0</v>
      </c>
      <c r="AH176" s="42">
        <f t="shared" si="329"/>
        <v>0</v>
      </c>
      <c r="AI176" s="42">
        <f t="shared" si="330"/>
        <v>0</v>
      </c>
      <c r="AJ176" s="42"/>
      <c r="AL176" s="43" t="s">
        <v>21</v>
      </c>
      <c r="AM176" s="44">
        <f t="shared" si="314"/>
        <v>0</v>
      </c>
    </row>
    <row r="177" spans="1:39" s="36" customFormat="1" ht="8.25" hidden="1" customHeight="1" x14ac:dyDescent="0.15">
      <c r="A177" s="57">
        <f t="shared" si="311"/>
        <v>14</v>
      </c>
      <c r="B177" s="58" t="str">
        <f t="shared" si="311"/>
        <v>Player 6</v>
      </c>
      <c r="C177" s="58"/>
      <c r="D177" s="57">
        <f t="shared" ref="D177:R177" si="334">D157</f>
        <v>0</v>
      </c>
      <c r="E177" s="57">
        <f t="shared" si="334"/>
        <v>0</v>
      </c>
      <c r="F177" s="57">
        <f t="shared" si="334"/>
        <v>0</v>
      </c>
      <c r="G177" s="57">
        <f t="shared" si="334"/>
        <v>0</v>
      </c>
      <c r="H177" s="57">
        <f t="shared" si="334"/>
        <v>0</v>
      </c>
      <c r="I177" s="57">
        <f t="shared" si="334"/>
        <v>0</v>
      </c>
      <c r="J177" s="57">
        <f t="shared" si="334"/>
        <v>0</v>
      </c>
      <c r="K177" s="57">
        <f t="shared" si="334"/>
        <v>0</v>
      </c>
      <c r="L177" s="57">
        <f t="shared" si="334"/>
        <v>0</v>
      </c>
      <c r="M177" s="57">
        <f t="shared" si="334"/>
        <v>0</v>
      </c>
      <c r="N177" s="57">
        <f t="shared" si="334"/>
        <v>0</v>
      </c>
      <c r="O177" s="57">
        <f t="shared" si="334"/>
        <v>0</v>
      </c>
      <c r="P177" s="57">
        <f t="shared" si="334"/>
        <v>0</v>
      </c>
      <c r="Q177" s="57">
        <f t="shared" si="334"/>
        <v>0</v>
      </c>
      <c r="R177" s="57">
        <f t="shared" si="334"/>
        <v>0</v>
      </c>
      <c r="S177" s="38"/>
      <c r="T177" s="38"/>
      <c r="U177" s="42">
        <f t="shared" si="316"/>
        <v>0</v>
      </c>
      <c r="V177" s="42">
        <f t="shared" si="317"/>
        <v>0</v>
      </c>
      <c r="W177" s="42">
        <f t="shared" si="318"/>
        <v>0</v>
      </c>
      <c r="X177" s="42">
        <f t="shared" si="319"/>
        <v>0</v>
      </c>
      <c r="Y177" s="42">
        <f t="shared" si="320"/>
        <v>0</v>
      </c>
      <c r="Z177" s="42">
        <f t="shared" si="321"/>
        <v>0</v>
      </c>
      <c r="AA177" s="42">
        <f t="shared" si="322"/>
        <v>0</v>
      </c>
      <c r="AB177" s="42">
        <f t="shared" si="323"/>
        <v>0</v>
      </c>
      <c r="AC177" s="42">
        <f t="shared" si="324"/>
        <v>0</v>
      </c>
      <c r="AD177" s="42">
        <f t="shared" si="325"/>
        <v>0</v>
      </c>
      <c r="AE177" s="42">
        <f t="shared" si="326"/>
        <v>0</v>
      </c>
      <c r="AF177" s="42">
        <f t="shared" si="327"/>
        <v>0</v>
      </c>
      <c r="AG177" s="42">
        <f t="shared" si="328"/>
        <v>0</v>
      </c>
      <c r="AH177" s="42">
        <f t="shared" si="329"/>
        <v>0</v>
      </c>
      <c r="AI177" s="42">
        <f t="shared" si="330"/>
        <v>0</v>
      </c>
      <c r="AJ177" s="42"/>
      <c r="AL177" s="43" t="s">
        <v>21</v>
      </c>
      <c r="AM177" s="44">
        <f t="shared" si="314"/>
        <v>0</v>
      </c>
    </row>
    <row r="178" spans="1:39" s="36" customFormat="1" ht="8.25" hidden="1" customHeight="1" x14ac:dyDescent="0.15">
      <c r="A178" s="57">
        <f t="shared" si="311"/>
        <v>15</v>
      </c>
      <c r="B178" s="58" t="str">
        <f t="shared" si="311"/>
        <v>Player 7</v>
      </c>
      <c r="C178" s="58"/>
      <c r="D178" s="57">
        <f t="shared" ref="D178:R178" si="335">D158</f>
        <v>0</v>
      </c>
      <c r="E178" s="57">
        <f t="shared" si="335"/>
        <v>0</v>
      </c>
      <c r="F178" s="57">
        <f t="shared" si="335"/>
        <v>0</v>
      </c>
      <c r="G178" s="57">
        <f t="shared" si="335"/>
        <v>0</v>
      </c>
      <c r="H178" s="57">
        <f t="shared" si="335"/>
        <v>0</v>
      </c>
      <c r="I178" s="57">
        <f t="shared" si="335"/>
        <v>0</v>
      </c>
      <c r="J178" s="57">
        <f t="shared" si="335"/>
        <v>0</v>
      </c>
      <c r="K178" s="57">
        <f t="shared" si="335"/>
        <v>0</v>
      </c>
      <c r="L178" s="57">
        <f t="shared" si="335"/>
        <v>0</v>
      </c>
      <c r="M178" s="57">
        <f t="shared" si="335"/>
        <v>0</v>
      </c>
      <c r="N178" s="57">
        <f t="shared" si="335"/>
        <v>0</v>
      </c>
      <c r="O178" s="57">
        <f t="shared" si="335"/>
        <v>0</v>
      </c>
      <c r="P178" s="57">
        <f t="shared" si="335"/>
        <v>0</v>
      </c>
      <c r="Q178" s="57">
        <f t="shared" si="335"/>
        <v>0</v>
      </c>
      <c r="R178" s="57">
        <f t="shared" si="335"/>
        <v>0</v>
      </c>
      <c r="S178" s="38"/>
      <c r="T178" s="38"/>
      <c r="U178" s="42">
        <f t="shared" si="316"/>
        <v>0</v>
      </c>
      <c r="V178" s="42">
        <f t="shared" si="317"/>
        <v>0</v>
      </c>
      <c r="W178" s="42">
        <f t="shared" si="318"/>
        <v>0</v>
      </c>
      <c r="X178" s="42">
        <f t="shared" si="319"/>
        <v>0</v>
      </c>
      <c r="Y178" s="42">
        <f t="shared" si="320"/>
        <v>0</v>
      </c>
      <c r="Z178" s="42">
        <f t="shared" si="321"/>
        <v>0</v>
      </c>
      <c r="AA178" s="42">
        <f t="shared" si="322"/>
        <v>0</v>
      </c>
      <c r="AB178" s="42">
        <f t="shared" si="323"/>
        <v>0</v>
      </c>
      <c r="AC178" s="42">
        <f t="shared" si="324"/>
        <v>0</v>
      </c>
      <c r="AD178" s="42">
        <f t="shared" si="325"/>
        <v>0</v>
      </c>
      <c r="AE178" s="42">
        <f t="shared" si="326"/>
        <v>0</v>
      </c>
      <c r="AF178" s="42">
        <f t="shared" si="327"/>
        <v>0</v>
      </c>
      <c r="AG178" s="42">
        <f t="shared" si="328"/>
        <v>0</v>
      </c>
      <c r="AH178" s="42">
        <f t="shared" si="329"/>
        <v>0</v>
      </c>
      <c r="AI178" s="42">
        <f t="shared" si="330"/>
        <v>0</v>
      </c>
      <c r="AJ178" s="42"/>
      <c r="AL178" s="43" t="s">
        <v>21</v>
      </c>
      <c r="AM178" s="44">
        <f t="shared" si="314"/>
        <v>0</v>
      </c>
    </row>
    <row r="179" spans="1:39" s="36" customFormat="1" ht="8.25" hidden="1" customHeight="1" x14ac:dyDescent="0.15">
      <c r="A179" s="57">
        <f t="shared" si="311"/>
        <v>22</v>
      </c>
      <c r="B179" s="58" t="str">
        <f t="shared" si="311"/>
        <v>Player 8</v>
      </c>
      <c r="C179" s="58"/>
      <c r="D179" s="57">
        <f t="shared" ref="D179:R179" si="336">D159</f>
        <v>0</v>
      </c>
      <c r="E179" s="57">
        <f t="shared" si="336"/>
        <v>0</v>
      </c>
      <c r="F179" s="57">
        <f t="shared" si="336"/>
        <v>0</v>
      </c>
      <c r="G179" s="57">
        <f t="shared" si="336"/>
        <v>0</v>
      </c>
      <c r="H179" s="57">
        <f t="shared" si="336"/>
        <v>0</v>
      </c>
      <c r="I179" s="57">
        <f t="shared" si="336"/>
        <v>0</v>
      </c>
      <c r="J179" s="57">
        <f t="shared" si="336"/>
        <v>0</v>
      </c>
      <c r="K179" s="57">
        <f t="shared" si="336"/>
        <v>0</v>
      </c>
      <c r="L179" s="57">
        <f t="shared" si="336"/>
        <v>0</v>
      </c>
      <c r="M179" s="57">
        <f t="shared" si="336"/>
        <v>0</v>
      </c>
      <c r="N179" s="57">
        <f t="shared" si="336"/>
        <v>0</v>
      </c>
      <c r="O179" s="57">
        <f t="shared" si="336"/>
        <v>0</v>
      </c>
      <c r="P179" s="57">
        <f t="shared" si="336"/>
        <v>0</v>
      </c>
      <c r="Q179" s="57">
        <f t="shared" si="336"/>
        <v>0</v>
      </c>
      <c r="R179" s="57">
        <f t="shared" si="336"/>
        <v>0</v>
      </c>
      <c r="S179" s="38"/>
      <c r="T179" s="38"/>
      <c r="U179" s="42">
        <f t="shared" si="316"/>
        <v>0</v>
      </c>
      <c r="V179" s="42">
        <f t="shared" si="317"/>
        <v>0</v>
      </c>
      <c r="W179" s="42">
        <f t="shared" si="318"/>
        <v>0</v>
      </c>
      <c r="X179" s="42">
        <f t="shared" si="319"/>
        <v>0</v>
      </c>
      <c r="Y179" s="42">
        <f t="shared" si="320"/>
        <v>0</v>
      </c>
      <c r="Z179" s="42">
        <f t="shared" si="321"/>
        <v>0</v>
      </c>
      <c r="AA179" s="42">
        <f t="shared" si="322"/>
        <v>0</v>
      </c>
      <c r="AB179" s="42">
        <f t="shared" si="323"/>
        <v>0</v>
      </c>
      <c r="AC179" s="42">
        <f t="shared" si="324"/>
        <v>0</v>
      </c>
      <c r="AD179" s="42">
        <f t="shared" si="325"/>
        <v>0</v>
      </c>
      <c r="AE179" s="42">
        <f t="shared" si="326"/>
        <v>0</v>
      </c>
      <c r="AF179" s="42">
        <f t="shared" si="327"/>
        <v>0</v>
      </c>
      <c r="AG179" s="42">
        <f t="shared" si="328"/>
        <v>0</v>
      </c>
      <c r="AH179" s="42">
        <f t="shared" si="329"/>
        <v>0</v>
      </c>
      <c r="AI179" s="42">
        <f t="shared" si="330"/>
        <v>0</v>
      </c>
      <c r="AJ179" s="42"/>
      <c r="AL179" s="43" t="s">
        <v>21</v>
      </c>
      <c r="AM179" s="44">
        <f t="shared" si="314"/>
        <v>0</v>
      </c>
    </row>
    <row r="180" spans="1:39" s="36" customFormat="1" ht="8.25" hidden="1" customHeight="1" x14ac:dyDescent="0.15">
      <c r="A180" s="57">
        <f t="shared" si="311"/>
        <v>23</v>
      </c>
      <c r="B180" s="58" t="str">
        <f t="shared" si="311"/>
        <v>Player 9</v>
      </c>
      <c r="C180" s="58"/>
      <c r="D180" s="57">
        <f t="shared" ref="D180:R180" si="337">D160</f>
        <v>0</v>
      </c>
      <c r="E180" s="57">
        <f t="shared" si="337"/>
        <v>0</v>
      </c>
      <c r="F180" s="57">
        <f t="shared" si="337"/>
        <v>0</v>
      </c>
      <c r="G180" s="57">
        <f t="shared" si="337"/>
        <v>0</v>
      </c>
      <c r="H180" s="57">
        <f t="shared" si="337"/>
        <v>0</v>
      </c>
      <c r="I180" s="57">
        <f t="shared" si="337"/>
        <v>0</v>
      </c>
      <c r="J180" s="57">
        <f t="shared" si="337"/>
        <v>0</v>
      </c>
      <c r="K180" s="57">
        <f t="shared" si="337"/>
        <v>0</v>
      </c>
      <c r="L180" s="57">
        <f t="shared" si="337"/>
        <v>0</v>
      </c>
      <c r="M180" s="57">
        <f t="shared" si="337"/>
        <v>0</v>
      </c>
      <c r="N180" s="57">
        <f t="shared" si="337"/>
        <v>0</v>
      </c>
      <c r="O180" s="57">
        <f t="shared" si="337"/>
        <v>0</v>
      </c>
      <c r="P180" s="57">
        <f t="shared" si="337"/>
        <v>0</v>
      </c>
      <c r="Q180" s="57">
        <f t="shared" si="337"/>
        <v>0</v>
      </c>
      <c r="R180" s="57">
        <f t="shared" si="337"/>
        <v>0</v>
      </c>
      <c r="S180" s="38"/>
      <c r="T180" s="38"/>
      <c r="U180" s="42">
        <f t="shared" si="316"/>
        <v>0</v>
      </c>
      <c r="V180" s="42">
        <f t="shared" si="317"/>
        <v>0</v>
      </c>
      <c r="W180" s="42">
        <f t="shared" si="318"/>
        <v>0</v>
      </c>
      <c r="X180" s="42">
        <f t="shared" si="319"/>
        <v>0</v>
      </c>
      <c r="Y180" s="42">
        <f t="shared" si="320"/>
        <v>0</v>
      </c>
      <c r="Z180" s="42">
        <f t="shared" si="321"/>
        <v>0</v>
      </c>
      <c r="AA180" s="42">
        <f t="shared" si="322"/>
        <v>0</v>
      </c>
      <c r="AB180" s="42">
        <f t="shared" si="323"/>
        <v>0</v>
      </c>
      <c r="AC180" s="42">
        <f t="shared" si="324"/>
        <v>0</v>
      </c>
      <c r="AD180" s="42">
        <f t="shared" si="325"/>
        <v>0</v>
      </c>
      <c r="AE180" s="42">
        <f t="shared" si="326"/>
        <v>0</v>
      </c>
      <c r="AF180" s="42">
        <f t="shared" si="327"/>
        <v>0</v>
      </c>
      <c r="AG180" s="42">
        <f t="shared" si="328"/>
        <v>0</v>
      </c>
      <c r="AH180" s="42">
        <f t="shared" si="329"/>
        <v>0</v>
      </c>
      <c r="AI180" s="42">
        <f t="shared" si="330"/>
        <v>0</v>
      </c>
      <c r="AJ180" s="42"/>
      <c r="AL180" s="43" t="s">
        <v>21</v>
      </c>
      <c r="AM180" s="44">
        <f t="shared" si="314"/>
        <v>0</v>
      </c>
    </row>
    <row r="181" spans="1:39" s="36" customFormat="1" ht="8.25" hidden="1" customHeight="1" x14ac:dyDescent="0.15">
      <c r="A181" s="57">
        <f t="shared" si="311"/>
        <v>24</v>
      </c>
      <c r="B181" s="58" t="str">
        <f t="shared" si="311"/>
        <v>Player 10</v>
      </c>
      <c r="C181" s="58"/>
      <c r="D181" s="57">
        <f t="shared" ref="D181:R181" si="338">D161</f>
        <v>0</v>
      </c>
      <c r="E181" s="57">
        <f t="shared" si="338"/>
        <v>0</v>
      </c>
      <c r="F181" s="57">
        <f t="shared" si="338"/>
        <v>0</v>
      </c>
      <c r="G181" s="57">
        <f t="shared" si="338"/>
        <v>0</v>
      </c>
      <c r="H181" s="57">
        <f t="shared" si="338"/>
        <v>0</v>
      </c>
      <c r="I181" s="57">
        <f t="shared" si="338"/>
        <v>0</v>
      </c>
      <c r="J181" s="57">
        <f t="shared" si="338"/>
        <v>0</v>
      </c>
      <c r="K181" s="57">
        <f t="shared" si="338"/>
        <v>0</v>
      </c>
      <c r="L181" s="57">
        <f t="shared" si="338"/>
        <v>0</v>
      </c>
      <c r="M181" s="57">
        <f t="shared" si="338"/>
        <v>0</v>
      </c>
      <c r="N181" s="57">
        <f t="shared" si="338"/>
        <v>0</v>
      </c>
      <c r="O181" s="57">
        <f t="shared" si="338"/>
        <v>0</v>
      </c>
      <c r="P181" s="57">
        <f t="shared" si="338"/>
        <v>0</v>
      </c>
      <c r="Q181" s="57">
        <f t="shared" si="338"/>
        <v>0</v>
      </c>
      <c r="R181" s="57">
        <f t="shared" si="338"/>
        <v>0</v>
      </c>
      <c r="S181" s="38"/>
      <c r="T181" s="38"/>
      <c r="U181" s="42">
        <f t="shared" si="316"/>
        <v>0</v>
      </c>
      <c r="V181" s="42">
        <f t="shared" si="317"/>
        <v>0</v>
      </c>
      <c r="W181" s="42">
        <f t="shared" si="318"/>
        <v>0</v>
      </c>
      <c r="X181" s="42">
        <f t="shared" si="319"/>
        <v>0</v>
      </c>
      <c r="Y181" s="42">
        <f t="shared" si="320"/>
        <v>0</v>
      </c>
      <c r="Z181" s="42">
        <f t="shared" si="321"/>
        <v>0</v>
      </c>
      <c r="AA181" s="42">
        <f t="shared" si="322"/>
        <v>0</v>
      </c>
      <c r="AB181" s="42">
        <f t="shared" si="323"/>
        <v>0</v>
      </c>
      <c r="AC181" s="42">
        <f t="shared" si="324"/>
        <v>0</v>
      </c>
      <c r="AD181" s="42">
        <f t="shared" si="325"/>
        <v>0</v>
      </c>
      <c r="AE181" s="42">
        <f t="shared" si="326"/>
        <v>0</v>
      </c>
      <c r="AF181" s="42">
        <f t="shared" si="327"/>
        <v>0</v>
      </c>
      <c r="AG181" s="42">
        <f t="shared" si="328"/>
        <v>0</v>
      </c>
      <c r="AH181" s="42">
        <f t="shared" si="329"/>
        <v>0</v>
      </c>
      <c r="AI181" s="42">
        <f t="shared" si="330"/>
        <v>0</v>
      </c>
      <c r="AJ181" s="42"/>
      <c r="AL181" s="43" t="s">
        <v>21</v>
      </c>
      <c r="AM181" s="44">
        <f t="shared" si="314"/>
        <v>0</v>
      </c>
    </row>
    <row r="182" spans="1:39" s="36" customFormat="1" ht="8.25" hidden="1" customHeight="1" x14ac:dyDescent="0.15">
      <c r="A182" s="57">
        <f t="shared" si="311"/>
        <v>25</v>
      </c>
      <c r="B182" s="58" t="str">
        <f t="shared" si="311"/>
        <v>Player 11</v>
      </c>
      <c r="C182" s="58"/>
      <c r="D182" s="57">
        <f t="shared" ref="D182:R182" si="339">D162</f>
        <v>0</v>
      </c>
      <c r="E182" s="57">
        <f t="shared" si="339"/>
        <v>0</v>
      </c>
      <c r="F182" s="57">
        <f t="shared" si="339"/>
        <v>0</v>
      </c>
      <c r="G182" s="57">
        <f t="shared" si="339"/>
        <v>0</v>
      </c>
      <c r="H182" s="57">
        <f t="shared" si="339"/>
        <v>0</v>
      </c>
      <c r="I182" s="57">
        <f t="shared" si="339"/>
        <v>0</v>
      </c>
      <c r="J182" s="57">
        <f t="shared" si="339"/>
        <v>0</v>
      </c>
      <c r="K182" s="57">
        <f t="shared" si="339"/>
        <v>0</v>
      </c>
      <c r="L182" s="57">
        <f t="shared" si="339"/>
        <v>0</v>
      </c>
      <c r="M182" s="57">
        <f t="shared" si="339"/>
        <v>0</v>
      </c>
      <c r="N182" s="57">
        <f t="shared" si="339"/>
        <v>0</v>
      </c>
      <c r="O182" s="57">
        <f t="shared" si="339"/>
        <v>0</v>
      </c>
      <c r="P182" s="57">
        <f t="shared" si="339"/>
        <v>0</v>
      </c>
      <c r="Q182" s="57">
        <f t="shared" si="339"/>
        <v>0</v>
      </c>
      <c r="R182" s="57">
        <f t="shared" si="339"/>
        <v>0</v>
      </c>
      <c r="S182" s="38"/>
      <c r="T182" s="38"/>
      <c r="U182" s="42">
        <f t="shared" si="316"/>
        <v>0</v>
      </c>
      <c r="V182" s="42">
        <f t="shared" si="317"/>
        <v>0</v>
      </c>
      <c r="W182" s="42">
        <f t="shared" si="318"/>
        <v>0</v>
      </c>
      <c r="X182" s="42">
        <f t="shared" si="319"/>
        <v>0</v>
      </c>
      <c r="Y182" s="42">
        <f t="shared" si="320"/>
        <v>0</v>
      </c>
      <c r="Z182" s="42">
        <f t="shared" si="321"/>
        <v>0</v>
      </c>
      <c r="AA182" s="42">
        <f t="shared" si="322"/>
        <v>0</v>
      </c>
      <c r="AB182" s="42">
        <f t="shared" si="323"/>
        <v>0</v>
      </c>
      <c r="AC182" s="42">
        <f t="shared" si="324"/>
        <v>0</v>
      </c>
      <c r="AD182" s="42">
        <f t="shared" si="325"/>
        <v>0</v>
      </c>
      <c r="AE182" s="42">
        <f t="shared" si="326"/>
        <v>0</v>
      </c>
      <c r="AF182" s="42">
        <f t="shared" si="327"/>
        <v>0</v>
      </c>
      <c r="AG182" s="42">
        <f t="shared" si="328"/>
        <v>0</v>
      </c>
      <c r="AH182" s="42">
        <f t="shared" si="329"/>
        <v>0</v>
      </c>
      <c r="AI182" s="42">
        <f t="shared" si="330"/>
        <v>0</v>
      </c>
      <c r="AJ182" s="42"/>
      <c r="AL182" s="43" t="s">
        <v>21</v>
      </c>
      <c r="AM182" s="44">
        <f t="shared" si="314"/>
        <v>0</v>
      </c>
    </row>
    <row r="183" spans="1:39" s="36" customFormat="1" ht="8.25" hidden="1" customHeight="1" x14ac:dyDescent="0.15">
      <c r="A183" s="57">
        <f t="shared" si="311"/>
        <v>29</v>
      </c>
      <c r="B183" s="58" t="str">
        <f t="shared" si="311"/>
        <v>Player 12</v>
      </c>
      <c r="C183" s="58"/>
      <c r="D183" s="57">
        <f t="shared" ref="D183:R183" si="340">D163</f>
        <v>0</v>
      </c>
      <c r="E183" s="57">
        <f t="shared" si="340"/>
        <v>0</v>
      </c>
      <c r="F183" s="57">
        <f t="shared" si="340"/>
        <v>0</v>
      </c>
      <c r="G183" s="57">
        <f t="shared" si="340"/>
        <v>0</v>
      </c>
      <c r="H183" s="57">
        <f t="shared" si="340"/>
        <v>0</v>
      </c>
      <c r="I183" s="57">
        <f t="shared" si="340"/>
        <v>0</v>
      </c>
      <c r="J183" s="57">
        <f t="shared" si="340"/>
        <v>0</v>
      </c>
      <c r="K183" s="57">
        <f t="shared" si="340"/>
        <v>0</v>
      </c>
      <c r="L183" s="57">
        <f t="shared" si="340"/>
        <v>0</v>
      </c>
      <c r="M183" s="57">
        <f t="shared" si="340"/>
        <v>0</v>
      </c>
      <c r="N183" s="57">
        <f t="shared" si="340"/>
        <v>0</v>
      </c>
      <c r="O183" s="57">
        <f t="shared" si="340"/>
        <v>0</v>
      </c>
      <c r="P183" s="57">
        <f t="shared" si="340"/>
        <v>0</v>
      </c>
      <c r="Q183" s="57">
        <f t="shared" si="340"/>
        <v>0</v>
      </c>
      <c r="R183" s="57">
        <f t="shared" si="340"/>
        <v>0</v>
      </c>
      <c r="S183" s="38"/>
      <c r="T183" s="38"/>
      <c r="U183" s="42">
        <f t="shared" ref="U183:U188" si="341">IF(D183="DH",1,0)</f>
        <v>0</v>
      </c>
      <c r="V183" s="42">
        <f t="shared" ref="V183:V188" si="342">IF(E183="DH",1,0)</f>
        <v>0</v>
      </c>
      <c r="W183" s="42">
        <f t="shared" ref="W183:W188" si="343">IF(F183="DH",1,0)</f>
        <v>0</v>
      </c>
      <c r="X183" s="42">
        <f t="shared" ref="X183:X188" si="344">IF(G183="DH",1,0)</f>
        <v>0</v>
      </c>
      <c r="Y183" s="42">
        <f t="shared" ref="Y183:Y188" si="345">IF(H183="DH",1,0)</f>
        <v>0</v>
      </c>
      <c r="Z183" s="42">
        <f t="shared" ref="Z183:Z188" si="346">IF(I183="DH",1,0)</f>
        <v>0</v>
      </c>
      <c r="AA183" s="42">
        <f t="shared" ref="AA183:AA188" si="347">IF(J183="DH",1,0)</f>
        <v>0</v>
      </c>
      <c r="AB183" s="42">
        <f t="shared" ref="AB183:AB188" si="348">IF(K183="DH",1,0)</f>
        <v>0</v>
      </c>
      <c r="AC183" s="42">
        <f t="shared" ref="AC183:AC188" si="349">IF(L183="DH",1,0)</f>
        <v>0</v>
      </c>
      <c r="AD183" s="42">
        <f t="shared" ref="AD183:AD188" si="350">IF(M183="DH",1,0)</f>
        <v>0</v>
      </c>
      <c r="AE183" s="42">
        <f t="shared" ref="AE183:AE188" si="351">IF(N183="DH",1,0)</f>
        <v>0</v>
      </c>
      <c r="AF183" s="42">
        <f t="shared" ref="AF183:AF188" si="352">IF(O183="DH",1,0)</f>
        <v>0</v>
      </c>
      <c r="AG183" s="42">
        <f t="shared" ref="AG183:AG188" si="353">IF(P183="DH",1,0)</f>
        <v>0</v>
      </c>
      <c r="AH183" s="42">
        <f t="shared" ref="AH183:AH188" si="354">IF(Q183="DH",1,0)</f>
        <v>0</v>
      </c>
      <c r="AI183" s="42">
        <f t="shared" ref="AI183:AI188" si="355">IF(R183="DH",1,0)</f>
        <v>0</v>
      </c>
      <c r="AJ183" s="42"/>
      <c r="AL183" s="43" t="s">
        <v>21</v>
      </c>
      <c r="AM183" s="44">
        <f t="shared" ref="AM183:AM188" si="356">SUM(U183:AL183)</f>
        <v>0</v>
      </c>
    </row>
    <row r="184" spans="1:39" s="36" customFormat="1" ht="8.25" hidden="1" customHeight="1" x14ac:dyDescent="0.15">
      <c r="A184" s="57">
        <f t="shared" si="311"/>
        <v>30</v>
      </c>
      <c r="B184" s="58" t="str">
        <f t="shared" si="311"/>
        <v>Player 13</v>
      </c>
      <c r="C184" s="58"/>
      <c r="D184" s="57">
        <f t="shared" ref="D184:R184" si="357">D164</f>
        <v>0</v>
      </c>
      <c r="E184" s="57">
        <f t="shared" si="357"/>
        <v>0</v>
      </c>
      <c r="F184" s="57">
        <f t="shared" si="357"/>
        <v>0</v>
      </c>
      <c r="G184" s="57">
        <f t="shared" si="357"/>
        <v>0</v>
      </c>
      <c r="H184" s="57">
        <f t="shared" si="357"/>
        <v>0</v>
      </c>
      <c r="I184" s="57">
        <f t="shared" si="357"/>
        <v>0</v>
      </c>
      <c r="J184" s="57">
        <f t="shared" si="357"/>
        <v>0</v>
      </c>
      <c r="K184" s="57">
        <f t="shared" si="357"/>
        <v>0</v>
      </c>
      <c r="L184" s="57">
        <f t="shared" si="357"/>
        <v>0</v>
      </c>
      <c r="M184" s="57">
        <f t="shared" si="357"/>
        <v>0</v>
      </c>
      <c r="N184" s="57">
        <f t="shared" si="357"/>
        <v>0</v>
      </c>
      <c r="O184" s="57">
        <f t="shared" si="357"/>
        <v>0</v>
      </c>
      <c r="P184" s="57">
        <f t="shared" si="357"/>
        <v>0</v>
      </c>
      <c r="Q184" s="57">
        <f t="shared" si="357"/>
        <v>0</v>
      </c>
      <c r="R184" s="57">
        <f t="shared" si="357"/>
        <v>0</v>
      </c>
      <c r="S184" s="38"/>
      <c r="T184" s="38"/>
      <c r="U184" s="42">
        <f t="shared" si="341"/>
        <v>0</v>
      </c>
      <c r="V184" s="42">
        <f t="shared" si="342"/>
        <v>0</v>
      </c>
      <c r="W184" s="42">
        <f t="shared" si="343"/>
        <v>0</v>
      </c>
      <c r="X184" s="42">
        <f t="shared" si="344"/>
        <v>0</v>
      </c>
      <c r="Y184" s="42">
        <f t="shared" si="345"/>
        <v>0</v>
      </c>
      <c r="Z184" s="42">
        <f t="shared" si="346"/>
        <v>0</v>
      </c>
      <c r="AA184" s="42">
        <f t="shared" si="347"/>
        <v>0</v>
      </c>
      <c r="AB184" s="42">
        <f t="shared" si="348"/>
        <v>0</v>
      </c>
      <c r="AC184" s="42">
        <f t="shared" si="349"/>
        <v>0</v>
      </c>
      <c r="AD184" s="42">
        <f t="shared" si="350"/>
        <v>0</v>
      </c>
      <c r="AE184" s="42">
        <f t="shared" si="351"/>
        <v>0</v>
      </c>
      <c r="AF184" s="42">
        <f t="shared" si="352"/>
        <v>0</v>
      </c>
      <c r="AG184" s="42">
        <f t="shared" si="353"/>
        <v>0</v>
      </c>
      <c r="AH184" s="42">
        <f t="shared" si="354"/>
        <v>0</v>
      </c>
      <c r="AI184" s="42">
        <f t="shared" si="355"/>
        <v>0</v>
      </c>
      <c r="AJ184" s="42"/>
      <c r="AL184" s="43" t="s">
        <v>21</v>
      </c>
      <c r="AM184" s="44">
        <f t="shared" si="356"/>
        <v>0</v>
      </c>
    </row>
    <row r="185" spans="1:39" s="36" customFormat="1" ht="8.25" hidden="1" customHeight="1" x14ac:dyDescent="0.15">
      <c r="A185" s="57">
        <f t="shared" si="311"/>
        <v>32</v>
      </c>
      <c r="B185" s="58" t="str">
        <f t="shared" si="311"/>
        <v>Player 14</v>
      </c>
      <c r="C185" s="58"/>
      <c r="D185" s="57">
        <f t="shared" ref="D185:R185" si="358">D165</f>
        <v>0</v>
      </c>
      <c r="E185" s="57">
        <f t="shared" si="358"/>
        <v>0</v>
      </c>
      <c r="F185" s="57">
        <f t="shared" si="358"/>
        <v>0</v>
      </c>
      <c r="G185" s="57">
        <f t="shared" si="358"/>
        <v>0</v>
      </c>
      <c r="H185" s="57">
        <f t="shared" si="358"/>
        <v>0</v>
      </c>
      <c r="I185" s="57">
        <f t="shared" si="358"/>
        <v>0</v>
      </c>
      <c r="J185" s="57">
        <f t="shared" si="358"/>
        <v>0</v>
      </c>
      <c r="K185" s="57">
        <f t="shared" si="358"/>
        <v>0</v>
      </c>
      <c r="L185" s="57">
        <f t="shared" si="358"/>
        <v>0</v>
      </c>
      <c r="M185" s="57">
        <f t="shared" si="358"/>
        <v>0</v>
      </c>
      <c r="N185" s="57">
        <f t="shared" si="358"/>
        <v>0</v>
      </c>
      <c r="O185" s="57">
        <f t="shared" si="358"/>
        <v>0</v>
      </c>
      <c r="P185" s="57">
        <f t="shared" si="358"/>
        <v>0</v>
      </c>
      <c r="Q185" s="57">
        <f t="shared" si="358"/>
        <v>0</v>
      </c>
      <c r="R185" s="57">
        <f t="shared" si="358"/>
        <v>0</v>
      </c>
      <c r="S185" s="38"/>
      <c r="T185" s="38"/>
      <c r="U185" s="42">
        <f t="shared" si="341"/>
        <v>0</v>
      </c>
      <c r="V185" s="42">
        <f t="shared" si="342"/>
        <v>0</v>
      </c>
      <c r="W185" s="42">
        <f t="shared" si="343"/>
        <v>0</v>
      </c>
      <c r="X185" s="42">
        <f t="shared" si="344"/>
        <v>0</v>
      </c>
      <c r="Y185" s="42">
        <f t="shared" si="345"/>
        <v>0</v>
      </c>
      <c r="Z185" s="42">
        <f t="shared" si="346"/>
        <v>0</v>
      </c>
      <c r="AA185" s="42">
        <f t="shared" si="347"/>
        <v>0</v>
      </c>
      <c r="AB185" s="42">
        <f t="shared" si="348"/>
        <v>0</v>
      </c>
      <c r="AC185" s="42">
        <f t="shared" si="349"/>
        <v>0</v>
      </c>
      <c r="AD185" s="42">
        <f t="shared" si="350"/>
        <v>0</v>
      </c>
      <c r="AE185" s="42">
        <f t="shared" si="351"/>
        <v>0</v>
      </c>
      <c r="AF185" s="42">
        <f t="shared" si="352"/>
        <v>0</v>
      </c>
      <c r="AG185" s="42">
        <f t="shared" si="353"/>
        <v>0</v>
      </c>
      <c r="AH185" s="42">
        <f t="shared" si="354"/>
        <v>0</v>
      </c>
      <c r="AI185" s="42">
        <f t="shared" si="355"/>
        <v>0</v>
      </c>
      <c r="AJ185" s="42"/>
      <c r="AL185" s="43" t="s">
        <v>21</v>
      </c>
      <c r="AM185" s="44">
        <f t="shared" si="356"/>
        <v>0</v>
      </c>
    </row>
    <row r="186" spans="1:39" s="36" customFormat="1" ht="8.25" hidden="1" customHeight="1" x14ac:dyDescent="0.15">
      <c r="A186" s="57">
        <f t="shared" si="311"/>
        <v>0</v>
      </c>
      <c r="B186" s="58">
        <f t="shared" si="311"/>
        <v>0</v>
      </c>
      <c r="C186" s="58"/>
      <c r="D186" s="57">
        <f t="shared" ref="D186:R186" si="359">D166</f>
        <v>0</v>
      </c>
      <c r="E186" s="57">
        <f t="shared" si="359"/>
        <v>0</v>
      </c>
      <c r="F186" s="57">
        <f t="shared" si="359"/>
        <v>0</v>
      </c>
      <c r="G186" s="57">
        <f t="shared" si="359"/>
        <v>0</v>
      </c>
      <c r="H186" s="57">
        <f t="shared" si="359"/>
        <v>0</v>
      </c>
      <c r="I186" s="57">
        <f t="shared" si="359"/>
        <v>0</v>
      </c>
      <c r="J186" s="57">
        <f t="shared" si="359"/>
        <v>0</v>
      </c>
      <c r="K186" s="57">
        <f t="shared" si="359"/>
        <v>0</v>
      </c>
      <c r="L186" s="57">
        <f t="shared" si="359"/>
        <v>0</v>
      </c>
      <c r="M186" s="57">
        <f t="shared" si="359"/>
        <v>0</v>
      </c>
      <c r="N186" s="57">
        <f t="shared" si="359"/>
        <v>0</v>
      </c>
      <c r="O186" s="57">
        <f t="shared" si="359"/>
        <v>0</v>
      </c>
      <c r="P186" s="57">
        <f t="shared" si="359"/>
        <v>0</v>
      </c>
      <c r="Q186" s="57">
        <f t="shared" si="359"/>
        <v>0</v>
      </c>
      <c r="R186" s="57">
        <f t="shared" si="359"/>
        <v>0</v>
      </c>
      <c r="S186" s="38"/>
      <c r="T186" s="38"/>
      <c r="U186" s="42">
        <f t="shared" si="341"/>
        <v>0</v>
      </c>
      <c r="V186" s="42">
        <f t="shared" si="342"/>
        <v>0</v>
      </c>
      <c r="W186" s="42">
        <f t="shared" si="343"/>
        <v>0</v>
      </c>
      <c r="X186" s="42">
        <f t="shared" si="344"/>
        <v>0</v>
      </c>
      <c r="Y186" s="42">
        <f t="shared" si="345"/>
        <v>0</v>
      </c>
      <c r="Z186" s="42">
        <f t="shared" si="346"/>
        <v>0</v>
      </c>
      <c r="AA186" s="42">
        <f t="shared" si="347"/>
        <v>0</v>
      </c>
      <c r="AB186" s="42">
        <f t="shared" si="348"/>
        <v>0</v>
      </c>
      <c r="AC186" s="42">
        <f t="shared" si="349"/>
        <v>0</v>
      </c>
      <c r="AD186" s="42">
        <f t="shared" si="350"/>
        <v>0</v>
      </c>
      <c r="AE186" s="42">
        <f t="shared" si="351"/>
        <v>0</v>
      </c>
      <c r="AF186" s="42">
        <f t="shared" si="352"/>
        <v>0</v>
      </c>
      <c r="AG186" s="42">
        <f t="shared" si="353"/>
        <v>0</v>
      </c>
      <c r="AH186" s="42">
        <f t="shared" si="354"/>
        <v>0</v>
      </c>
      <c r="AI186" s="42">
        <f t="shared" si="355"/>
        <v>0</v>
      </c>
      <c r="AJ186" s="42"/>
      <c r="AL186" s="43" t="s">
        <v>21</v>
      </c>
      <c r="AM186" s="44">
        <f t="shared" si="356"/>
        <v>0</v>
      </c>
    </row>
    <row r="187" spans="1:39" s="36" customFormat="1" ht="8.25" hidden="1" customHeight="1" x14ac:dyDescent="0.15">
      <c r="A187" s="57">
        <f t="shared" si="311"/>
        <v>0</v>
      </c>
      <c r="B187" s="58">
        <f t="shared" si="311"/>
        <v>0</v>
      </c>
      <c r="C187" s="58"/>
      <c r="D187" s="57">
        <f t="shared" ref="D187:R187" si="360">D167</f>
        <v>0</v>
      </c>
      <c r="E187" s="57">
        <f t="shared" si="360"/>
        <v>0</v>
      </c>
      <c r="F187" s="57">
        <f t="shared" si="360"/>
        <v>0</v>
      </c>
      <c r="G187" s="57">
        <f t="shared" si="360"/>
        <v>0</v>
      </c>
      <c r="H187" s="57">
        <f t="shared" si="360"/>
        <v>0</v>
      </c>
      <c r="I187" s="57">
        <f t="shared" si="360"/>
        <v>0</v>
      </c>
      <c r="J187" s="57">
        <f t="shared" si="360"/>
        <v>0</v>
      </c>
      <c r="K187" s="57">
        <f t="shared" si="360"/>
        <v>0</v>
      </c>
      <c r="L187" s="57">
        <f t="shared" si="360"/>
        <v>0</v>
      </c>
      <c r="M187" s="57">
        <f t="shared" si="360"/>
        <v>0</v>
      </c>
      <c r="N187" s="57">
        <f t="shared" si="360"/>
        <v>0</v>
      </c>
      <c r="O187" s="57">
        <f t="shared" si="360"/>
        <v>0</v>
      </c>
      <c r="P187" s="57">
        <f t="shared" si="360"/>
        <v>0</v>
      </c>
      <c r="Q187" s="57">
        <f t="shared" si="360"/>
        <v>0</v>
      </c>
      <c r="R187" s="57">
        <f t="shared" si="360"/>
        <v>0</v>
      </c>
      <c r="S187" s="38"/>
      <c r="T187" s="38"/>
      <c r="U187" s="42">
        <f t="shared" si="341"/>
        <v>0</v>
      </c>
      <c r="V187" s="42">
        <f t="shared" si="342"/>
        <v>0</v>
      </c>
      <c r="W187" s="42">
        <f t="shared" si="343"/>
        <v>0</v>
      </c>
      <c r="X187" s="42">
        <f t="shared" si="344"/>
        <v>0</v>
      </c>
      <c r="Y187" s="42">
        <f t="shared" si="345"/>
        <v>0</v>
      </c>
      <c r="Z187" s="42">
        <f t="shared" si="346"/>
        <v>0</v>
      </c>
      <c r="AA187" s="42">
        <f t="shared" si="347"/>
        <v>0</v>
      </c>
      <c r="AB187" s="42">
        <f t="shared" si="348"/>
        <v>0</v>
      </c>
      <c r="AC187" s="42">
        <f t="shared" si="349"/>
        <v>0</v>
      </c>
      <c r="AD187" s="42">
        <f t="shared" si="350"/>
        <v>0</v>
      </c>
      <c r="AE187" s="42">
        <f t="shared" si="351"/>
        <v>0</v>
      </c>
      <c r="AF187" s="42">
        <f t="shared" si="352"/>
        <v>0</v>
      </c>
      <c r="AG187" s="42">
        <f t="shared" si="353"/>
        <v>0</v>
      </c>
      <c r="AH187" s="42">
        <f t="shared" si="354"/>
        <v>0</v>
      </c>
      <c r="AI187" s="42">
        <f t="shared" si="355"/>
        <v>0</v>
      </c>
      <c r="AJ187" s="42"/>
      <c r="AL187" s="43" t="s">
        <v>21</v>
      </c>
      <c r="AM187" s="44">
        <f t="shared" si="356"/>
        <v>0</v>
      </c>
    </row>
    <row r="188" spans="1:39" s="36" customFormat="1" ht="8.25" hidden="1" customHeight="1" x14ac:dyDescent="0.15">
      <c r="A188" s="57">
        <f t="shared" si="311"/>
        <v>0</v>
      </c>
      <c r="B188" s="58">
        <f t="shared" si="311"/>
        <v>0</v>
      </c>
      <c r="C188" s="58"/>
      <c r="D188" s="57">
        <f t="shared" ref="D188:R188" si="361">D168</f>
        <v>0</v>
      </c>
      <c r="E188" s="57">
        <f t="shared" si="361"/>
        <v>0</v>
      </c>
      <c r="F188" s="57">
        <f t="shared" si="361"/>
        <v>0</v>
      </c>
      <c r="G188" s="57">
        <f t="shared" si="361"/>
        <v>0</v>
      </c>
      <c r="H188" s="57">
        <f t="shared" si="361"/>
        <v>0</v>
      </c>
      <c r="I188" s="57">
        <f t="shared" si="361"/>
        <v>0</v>
      </c>
      <c r="J188" s="57">
        <f t="shared" si="361"/>
        <v>0</v>
      </c>
      <c r="K188" s="57">
        <f t="shared" si="361"/>
        <v>0</v>
      </c>
      <c r="L188" s="57">
        <f t="shared" si="361"/>
        <v>0</v>
      </c>
      <c r="M188" s="57">
        <f t="shared" si="361"/>
        <v>0</v>
      </c>
      <c r="N188" s="57">
        <f t="shared" si="361"/>
        <v>0</v>
      </c>
      <c r="O188" s="57">
        <f t="shared" si="361"/>
        <v>0</v>
      </c>
      <c r="P188" s="57">
        <f t="shared" si="361"/>
        <v>0</v>
      </c>
      <c r="Q188" s="57">
        <f t="shared" si="361"/>
        <v>0</v>
      </c>
      <c r="R188" s="57">
        <f t="shared" si="361"/>
        <v>0</v>
      </c>
      <c r="S188" s="38"/>
      <c r="T188" s="38"/>
      <c r="U188" s="42">
        <f t="shared" si="341"/>
        <v>0</v>
      </c>
      <c r="V188" s="42">
        <f t="shared" si="342"/>
        <v>0</v>
      </c>
      <c r="W188" s="42">
        <f t="shared" si="343"/>
        <v>0</v>
      </c>
      <c r="X188" s="42">
        <f t="shared" si="344"/>
        <v>0</v>
      </c>
      <c r="Y188" s="42">
        <f t="shared" si="345"/>
        <v>0</v>
      </c>
      <c r="Z188" s="42">
        <f t="shared" si="346"/>
        <v>0</v>
      </c>
      <c r="AA188" s="42">
        <f t="shared" si="347"/>
        <v>0</v>
      </c>
      <c r="AB188" s="42">
        <f t="shared" si="348"/>
        <v>0</v>
      </c>
      <c r="AC188" s="42">
        <f t="shared" si="349"/>
        <v>0</v>
      </c>
      <c r="AD188" s="42">
        <f t="shared" si="350"/>
        <v>0</v>
      </c>
      <c r="AE188" s="42">
        <f t="shared" si="351"/>
        <v>0</v>
      </c>
      <c r="AF188" s="42">
        <f t="shared" si="352"/>
        <v>0</v>
      </c>
      <c r="AG188" s="42">
        <f t="shared" si="353"/>
        <v>0</v>
      </c>
      <c r="AH188" s="42">
        <f t="shared" si="354"/>
        <v>0</v>
      </c>
      <c r="AI188" s="42">
        <f t="shared" si="355"/>
        <v>0</v>
      </c>
      <c r="AJ188" s="42"/>
      <c r="AL188" s="43" t="s">
        <v>21</v>
      </c>
      <c r="AM188" s="44">
        <f t="shared" si="356"/>
        <v>0</v>
      </c>
    </row>
    <row r="189" spans="1:39" s="36" customFormat="1" ht="8.25" hidden="1" customHeight="1" x14ac:dyDescent="0.15">
      <c r="A189" s="57">
        <f t="shared" si="311"/>
        <v>0</v>
      </c>
      <c r="B189" s="58">
        <f t="shared" si="311"/>
        <v>0</v>
      </c>
      <c r="C189" s="58"/>
      <c r="D189" s="57">
        <f t="shared" ref="D189:R189" si="362">D169</f>
        <v>0</v>
      </c>
      <c r="E189" s="57">
        <f t="shared" si="362"/>
        <v>0</v>
      </c>
      <c r="F189" s="57">
        <f t="shared" si="362"/>
        <v>0</v>
      </c>
      <c r="G189" s="57">
        <f t="shared" si="362"/>
        <v>0</v>
      </c>
      <c r="H189" s="57">
        <f t="shared" si="362"/>
        <v>0</v>
      </c>
      <c r="I189" s="57">
        <f t="shared" si="362"/>
        <v>0</v>
      </c>
      <c r="J189" s="57">
        <f t="shared" si="362"/>
        <v>0</v>
      </c>
      <c r="K189" s="57">
        <f t="shared" si="362"/>
        <v>0</v>
      </c>
      <c r="L189" s="57">
        <f t="shared" si="362"/>
        <v>0</v>
      </c>
      <c r="M189" s="57">
        <f t="shared" si="362"/>
        <v>0</v>
      </c>
      <c r="N189" s="57">
        <f t="shared" si="362"/>
        <v>0</v>
      </c>
      <c r="O189" s="57">
        <f t="shared" si="362"/>
        <v>0</v>
      </c>
      <c r="P189" s="57">
        <f t="shared" si="362"/>
        <v>0</v>
      </c>
      <c r="Q189" s="57">
        <f t="shared" si="362"/>
        <v>0</v>
      </c>
      <c r="R189" s="57">
        <f t="shared" si="362"/>
        <v>0</v>
      </c>
      <c r="S189" s="38"/>
      <c r="T189" s="38"/>
      <c r="U189" s="42">
        <f t="shared" si="316"/>
        <v>0</v>
      </c>
      <c r="V189" s="42">
        <f t="shared" si="317"/>
        <v>0</v>
      </c>
      <c r="W189" s="42">
        <f t="shared" si="318"/>
        <v>0</v>
      </c>
      <c r="X189" s="42">
        <f t="shared" si="319"/>
        <v>0</v>
      </c>
      <c r="Y189" s="42">
        <f t="shared" si="320"/>
        <v>0</v>
      </c>
      <c r="Z189" s="42">
        <f t="shared" si="321"/>
        <v>0</v>
      </c>
      <c r="AA189" s="42">
        <f t="shared" si="322"/>
        <v>0</v>
      </c>
      <c r="AB189" s="42">
        <f t="shared" si="323"/>
        <v>0</v>
      </c>
      <c r="AC189" s="42">
        <f t="shared" si="324"/>
        <v>0</v>
      </c>
      <c r="AD189" s="42">
        <f t="shared" si="325"/>
        <v>0</v>
      </c>
      <c r="AE189" s="42">
        <f t="shared" si="326"/>
        <v>0</v>
      </c>
      <c r="AF189" s="42">
        <f t="shared" si="327"/>
        <v>0</v>
      </c>
      <c r="AG189" s="42">
        <f t="shared" si="328"/>
        <v>0</v>
      </c>
      <c r="AH189" s="42">
        <f t="shared" si="329"/>
        <v>0</v>
      </c>
      <c r="AI189" s="42">
        <f t="shared" si="330"/>
        <v>0</v>
      </c>
      <c r="AJ189" s="42"/>
      <c r="AL189" s="43" t="s">
        <v>21</v>
      </c>
      <c r="AM189" s="44">
        <f t="shared" si="314"/>
        <v>0</v>
      </c>
    </row>
    <row r="190" spans="1:39" s="36" customFormat="1" ht="8.25" hidden="1" customHeight="1" x14ac:dyDescent="0.15">
      <c r="A190" s="57"/>
      <c r="B190" s="58"/>
      <c r="C190" s="58"/>
      <c r="D190" s="57"/>
      <c r="E190" s="57"/>
      <c r="F190" s="57"/>
      <c r="G190" s="57"/>
      <c r="H190" s="57"/>
      <c r="I190" s="57"/>
      <c r="J190" s="57"/>
      <c r="K190" s="57"/>
      <c r="L190" s="57"/>
      <c r="M190" s="57"/>
      <c r="N190" s="57"/>
      <c r="O190" s="57"/>
      <c r="P190" s="57"/>
      <c r="Q190" s="57"/>
      <c r="R190" s="57"/>
      <c r="S190" s="38"/>
      <c r="T190" s="37" t="s">
        <v>21</v>
      </c>
      <c r="U190" s="37">
        <f t="shared" ref="U190:AI190" si="363">SUM(U172:U189)</f>
        <v>0</v>
      </c>
      <c r="V190" s="37">
        <f t="shared" si="363"/>
        <v>0</v>
      </c>
      <c r="W190" s="37">
        <f t="shared" si="363"/>
        <v>0</v>
      </c>
      <c r="X190" s="37">
        <f t="shared" si="363"/>
        <v>0</v>
      </c>
      <c r="Y190" s="37">
        <f t="shared" si="363"/>
        <v>0</v>
      </c>
      <c r="Z190" s="37">
        <f t="shared" si="363"/>
        <v>0</v>
      </c>
      <c r="AA190" s="37">
        <f t="shared" si="363"/>
        <v>0</v>
      </c>
      <c r="AB190" s="37">
        <f t="shared" si="363"/>
        <v>0</v>
      </c>
      <c r="AC190" s="37">
        <f t="shared" si="363"/>
        <v>0</v>
      </c>
      <c r="AD190" s="37">
        <f t="shared" si="363"/>
        <v>0</v>
      </c>
      <c r="AE190" s="37">
        <f t="shared" si="363"/>
        <v>0</v>
      </c>
      <c r="AF190" s="37">
        <f t="shared" si="363"/>
        <v>0</v>
      </c>
      <c r="AG190" s="37">
        <f t="shared" si="363"/>
        <v>0</v>
      </c>
      <c r="AH190" s="37">
        <f t="shared" si="363"/>
        <v>0</v>
      </c>
      <c r="AI190" s="37">
        <f t="shared" si="363"/>
        <v>0</v>
      </c>
      <c r="AJ190" s="37"/>
      <c r="AL190" s="37">
        <f>SUM(AL172:AL189)</f>
        <v>0</v>
      </c>
      <c r="AM190" s="37">
        <f>SUM(AM172:AM189)</f>
        <v>0</v>
      </c>
    </row>
    <row r="191" spans="1:39" s="31" customFormat="1" ht="11.25" customHeight="1" x14ac:dyDescent="0.15">
      <c r="A191" s="33"/>
      <c r="I191" s="723"/>
      <c r="T191" s="32"/>
      <c r="W191" s="32"/>
    </row>
    <row r="192" spans="1:39" x14ac:dyDescent="0.15">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32" ht="19" hidden="1" thickBot="1" x14ac:dyDescent="0.25">
      <c r="A193" s="1009" t="s">
        <v>410</v>
      </c>
      <c r="B193" s="1010"/>
      <c r="C193" s="1010"/>
      <c r="D193" s="1010"/>
      <c r="E193" s="1011"/>
      <c r="F193" s="1"/>
      <c r="G193" s="1"/>
      <c r="H193" s="38">
        <v>6</v>
      </c>
      <c r="I193" s="38"/>
      <c r="J193" s="38"/>
      <c r="K193" s="38"/>
      <c r="L193" s="38">
        <v>7</v>
      </c>
      <c r="M193" s="38"/>
      <c r="N193" s="38"/>
      <c r="O193" s="38"/>
      <c r="P193" s="38">
        <v>8</v>
      </c>
      <c r="Q193" s="38"/>
      <c r="R193" s="38"/>
      <c r="S193" s="38"/>
      <c r="T193" s="38">
        <v>9</v>
      </c>
      <c r="U193" s="38"/>
      <c r="V193" s="38"/>
      <c r="W193" s="38">
        <v>9</v>
      </c>
      <c r="X193" s="38">
        <v>10</v>
      </c>
      <c r="Y193" s="38"/>
      <c r="Z193" s="38"/>
      <c r="AA193" s="36"/>
      <c r="AB193" s="36">
        <v>11</v>
      </c>
      <c r="AC193" s="36"/>
      <c r="AD193" s="36"/>
      <c r="AE193" s="36"/>
    </row>
    <row r="194" spans="1:32" ht="19" hidden="1" thickBot="1" x14ac:dyDescent="0.25">
      <c r="A194" s="154" t="s">
        <v>126</v>
      </c>
      <c r="B194" s="155">
        <f>D5</f>
        <v>0</v>
      </c>
      <c r="C194" s="1029" t="s">
        <v>18</v>
      </c>
      <c r="D194" s="1030"/>
      <c r="E194" s="1030"/>
      <c r="F194" s="1030"/>
      <c r="G194" s="1031"/>
      <c r="H194" s="1026" t="s">
        <v>17</v>
      </c>
      <c r="I194" s="1027"/>
      <c r="J194" s="1027"/>
      <c r="K194" s="1028"/>
      <c r="L194" s="1026" t="s">
        <v>16</v>
      </c>
      <c r="M194" s="1027"/>
      <c r="N194" s="1027"/>
      <c r="O194" s="1028"/>
      <c r="P194" s="1026" t="s">
        <v>59</v>
      </c>
      <c r="Q194" s="1027"/>
      <c r="R194" s="1027"/>
      <c r="S194" s="1028"/>
      <c r="T194" s="1026" t="s">
        <v>60</v>
      </c>
      <c r="U194" s="1027"/>
      <c r="V194" s="1027"/>
      <c r="W194" s="1028"/>
      <c r="X194" s="1026" t="s">
        <v>61</v>
      </c>
      <c r="Y194" s="1027"/>
      <c r="Z194" s="1027"/>
      <c r="AA194" s="1028"/>
      <c r="AB194" s="1026" t="s">
        <v>144</v>
      </c>
      <c r="AC194" s="1027"/>
      <c r="AD194" s="1027"/>
      <c r="AE194" s="1028"/>
    </row>
    <row r="195" spans="1:32" ht="21" hidden="1" thickBot="1" x14ac:dyDescent="0.2">
      <c r="A195" s="363">
        <v>1</v>
      </c>
      <c r="B195" s="248" t="e">
        <f t="shared" ref="B195:B212" si="364">VLOOKUP(A195,$A$385:$C$402,3,FALSE)</f>
        <v>#N/A</v>
      </c>
      <c r="C195" s="998" t="e">
        <f t="shared" ref="C195:C212" si="365">VLOOKUP(B195,$A$51:$T$68,2,FALSE)</f>
        <v>#N/A</v>
      </c>
      <c r="D195" s="999"/>
      <c r="E195" s="999"/>
      <c r="F195" s="999"/>
      <c r="G195" s="732" t="e">
        <f t="shared" ref="G195:G212" si="366">VLOOKUP($B195,$A$51:$T$68,6,FALSE)</f>
        <v>#N/A</v>
      </c>
      <c r="H195" s="1000" t="e">
        <f>CONCATENATE(IF(VLOOKUP($C195,$B$51:$L$68,H$193,FALSE)&lt;&gt;"x",$C195,""),IF(ISERROR(VLOOKUP($C195,$B$215:$G$223,3,FALSE)),"",IF(VLOOKUP($C195,$B$51:$L$68,H$193,FALSE)&lt;&gt;"x","",VLOOKUP($C195,$B$215:$G$223,3,FALSE))))</f>
        <v>#N/A</v>
      </c>
      <c r="I195" s="1001"/>
      <c r="J195" s="1001"/>
      <c r="K195" s="732" t="e">
        <f>VLOOKUP(H195,$B$51:$L$68,H$193,FALSE)</f>
        <v>#N/A</v>
      </c>
      <c r="L195" s="1023" t="e">
        <f>CONCATENATE(IF(VLOOKUP($C195,$B$51:$L$68,L$193,FALSE)&lt;&gt;"x",$C195,""),IF(ISERROR(VLOOKUP($C195,$B$215:$G$223,3,FALSE)),"",IF(VLOOKUP($C195,$B$51:$L$68,L$193,FALSE)&lt;&gt;"x","",VLOOKUP($C195,$B$215:$G$223,3,FALSE))))</f>
        <v>#N/A</v>
      </c>
      <c r="M195" s="1024"/>
      <c r="N195" s="1025"/>
      <c r="O195" s="732" t="e">
        <f t="shared" ref="O195:O203" si="367">VLOOKUP(L195,$B$51:$L$68,L$193,FALSE)</f>
        <v>#N/A</v>
      </c>
      <c r="P195" s="1000" t="e">
        <f>CONCATENATE(IF(VLOOKUP($C195,$B$51:$L$68,P$193,FALSE)&lt;&gt;"x",$C195,""),IF(ISERROR(VLOOKUP($C195,$B$215:$G$223,3,FALSE)),"",IF(VLOOKUP($C195,$B$51:$L$68,P$193,FALSE)&lt;&gt;"x","",VLOOKUP($C195,$B$215:$G$223,3,FALSE))))</f>
        <v>#N/A</v>
      </c>
      <c r="Q195" s="1001"/>
      <c r="R195" s="1001"/>
      <c r="S195" s="732" t="e">
        <f t="shared" ref="S195:S203" si="368">VLOOKUP(P195,$B$51:$L$68,P$193,FALSE)</f>
        <v>#N/A</v>
      </c>
      <c r="T195" s="1000" t="e">
        <f>CONCATENATE(IF(VLOOKUP($C195,$B$51:$L$68,T$193,FALSE)&lt;&gt;"x",$C195,""),IF(ISERROR(VLOOKUP($C195,$B$215:$G$223,3,FALSE)),"",IF(VLOOKUP($C195,$B$51:$L$68,T$193,FALSE)&lt;&gt;"x","",VLOOKUP($C195,$B$215:$G$223,3,FALSE))))</f>
        <v>#N/A</v>
      </c>
      <c r="U195" s="1001"/>
      <c r="V195" s="1001"/>
      <c r="W195" s="732" t="e">
        <f t="shared" ref="W195:W203" si="369">VLOOKUP(T195,$B$51:$L$68,T$193,FALSE)</f>
        <v>#N/A</v>
      </c>
      <c r="X195" s="1000" t="e">
        <f>CONCATENATE(IF(VLOOKUP($C195,$B$51:$L$68,X$193,FALSE)&lt;&gt;"x",$C195,""),IF(ISERROR(VLOOKUP($C195,$B$215:$G$223,3,FALSE)),"",IF(VLOOKUP($C195,$B$51:$L$68,X$193,FALSE)&lt;&gt;"x","",VLOOKUP($C195,$B$215:$G$223,3,FALSE))))</f>
        <v>#N/A</v>
      </c>
      <c r="Y195" s="1001"/>
      <c r="Z195" s="1001"/>
      <c r="AA195" s="732" t="e">
        <f t="shared" ref="AA195:AA203" si="370">VLOOKUP(X195,$B$51:$L$68,X$193,FALSE)</f>
        <v>#N/A</v>
      </c>
      <c r="AB195" s="1000" t="e">
        <f>CONCATENATE(IF(VLOOKUP($C195,$B$51:$L$68,AB$193,FALSE)&lt;&gt;"x",$C195,""),IF(ISERROR(VLOOKUP($C195,$B$215:$G$223,3,FALSE)),"",IF(VLOOKUP($C195,$B$51:$L$68,AB$193,FALSE)&lt;&gt;"x","",VLOOKUP($C195,$B$215:$G$223,3,FALSE))))</f>
        <v>#N/A</v>
      </c>
      <c r="AC195" s="1001"/>
      <c r="AD195" s="1001"/>
      <c r="AE195" s="732" t="e">
        <f t="shared" ref="AE195:AE203" si="371">VLOOKUP(AB195,$B$51:$L$68,AB$193,FALSE)</f>
        <v>#N/A</v>
      </c>
      <c r="AF195" s="731">
        <f t="shared" ref="AF195:AF203" si="372">A195</f>
        <v>1</v>
      </c>
    </row>
    <row r="196" spans="1:32" ht="21" hidden="1" thickBot="1" x14ac:dyDescent="0.2">
      <c r="A196" s="364">
        <v>2</v>
      </c>
      <c r="B196" s="248" t="e">
        <f t="shared" si="364"/>
        <v>#N/A</v>
      </c>
      <c r="C196" s="998" t="e">
        <f t="shared" si="365"/>
        <v>#N/A</v>
      </c>
      <c r="D196" s="999"/>
      <c r="E196" s="999"/>
      <c r="F196" s="999"/>
      <c r="G196" s="732" t="e">
        <f t="shared" si="366"/>
        <v>#N/A</v>
      </c>
      <c r="H196" s="1000" t="e">
        <f t="shared" ref="H196:H203" si="373">CONCATENATE(IF(VLOOKUP($C196,$B$51:$L$68,H$193,FALSE)&lt;&gt;"x",$C196,""),IF(ISERROR(VLOOKUP($C196,$B$215:$G$223,3,FALSE)),"",IF(VLOOKUP($C196,$B$51:$L$68,H$193,FALSE)&lt;&gt;"x","",VLOOKUP($C196,$B$215:$G$223,3,FALSE))))</f>
        <v>#N/A</v>
      </c>
      <c r="I196" s="1001"/>
      <c r="J196" s="1001"/>
      <c r="K196" s="732" t="e">
        <f t="shared" ref="K196:K203" si="374">VLOOKUP(H196,$B$51:$L$68,H$193,FALSE)</f>
        <v>#N/A</v>
      </c>
      <c r="L196" s="1023" t="e">
        <f t="shared" ref="L196:L203" si="375">CONCATENATE(IF(VLOOKUP($C196,$B$51:$L$68,L$193,FALSE)&lt;&gt;"x",$C196,""),IF(ISERROR(VLOOKUP($C196,$B$215:$G$223,3,FALSE)),"",IF(VLOOKUP($C196,$B$51:$L$68,L$193,FALSE)&lt;&gt;"x","",VLOOKUP($C196,$B$215:$G$223,3,FALSE))))</f>
        <v>#N/A</v>
      </c>
      <c r="M196" s="1024"/>
      <c r="N196" s="1025"/>
      <c r="O196" s="732" t="e">
        <f t="shared" si="367"/>
        <v>#N/A</v>
      </c>
      <c r="P196" s="1000" t="e">
        <f t="shared" ref="P196:P203" si="376">CONCATENATE(IF(VLOOKUP($C196,$B$51:$L$68,P$193,FALSE)&lt;&gt;"x",$C196,""),IF(ISERROR(VLOOKUP($C196,$B$215:$G$223,3,FALSE)),"",IF(VLOOKUP($C196,$B$51:$L$68,P$193,FALSE)&lt;&gt;"x","",VLOOKUP($C196,$B$215:$G$223,3,FALSE))))</f>
        <v>#N/A</v>
      </c>
      <c r="Q196" s="1001"/>
      <c r="R196" s="1001"/>
      <c r="S196" s="732" t="e">
        <f t="shared" si="368"/>
        <v>#N/A</v>
      </c>
      <c r="T196" s="1000" t="e">
        <f t="shared" ref="T196:T203" si="377">CONCATENATE(IF(VLOOKUP($C196,$B$51:$L$68,T$193,FALSE)&lt;&gt;"x",$C196,""),IF(ISERROR(VLOOKUP($C196,$B$215:$G$223,3,FALSE)),"",IF(VLOOKUP($C196,$B$51:$L$68,T$193,FALSE)&lt;&gt;"x","",VLOOKUP($C196,$B$215:$G$223,3,FALSE))))</f>
        <v>#N/A</v>
      </c>
      <c r="U196" s="1001"/>
      <c r="V196" s="1001"/>
      <c r="W196" s="732" t="e">
        <f t="shared" si="369"/>
        <v>#N/A</v>
      </c>
      <c r="X196" s="1000" t="e">
        <f t="shared" ref="X196:X203" si="378">CONCATENATE(IF(VLOOKUP($C196,$B$51:$L$68,X$193,FALSE)&lt;&gt;"x",$C196,""),IF(ISERROR(VLOOKUP($C196,$B$215:$G$223,3,FALSE)),"",IF(VLOOKUP($C196,$B$51:$L$68,X$193,FALSE)&lt;&gt;"x","",VLOOKUP($C196,$B$215:$G$223,3,FALSE))))</f>
        <v>#N/A</v>
      </c>
      <c r="Y196" s="1001"/>
      <c r="Z196" s="1001"/>
      <c r="AA196" s="732" t="e">
        <f t="shared" si="370"/>
        <v>#N/A</v>
      </c>
      <c r="AB196" s="1000" t="e">
        <f t="shared" ref="AB196:AB203" si="379">CONCATENATE(IF(VLOOKUP($C196,$B$51:$L$68,AB$193,FALSE)&lt;&gt;"x",$C196,""),IF(ISERROR(VLOOKUP($C196,$B$215:$G$223,3,FALSE)),"",IF(VLOOKUP($C196,$B$51:$L$68,AB$193,FALSE)&lt;&gt;"x","",VLOOKUP($C196,$B$215:$G$223,3,FALSE))))</f>
        <v>#N/A</v>
      </c>
      <c r="AC196" s="1001"/>
      <c r="AD196" s="1001"/>
      <c r="AE196" s="732" t="e">
        <f t="shared" si="371"/>
        <v>#N/A</v>
      </c>
      <c r="AF196" s="731">
        <f t="shared" si="372"/>
        <v>2</v>
      </c>
    </row>
    <row r="197" spans="1:32" ht="21" hidden="1" thickBot="1" x14ac:dyDescent="0.2">
      <c r="A197" s="364">
        <v>3</v>
      </c>
      <c r="B197" s="248" t="e">
        <f t="shared" si="364"/>
        <v>#N/A</v>
      </c>
      <c r="C197" s="998" t="e">
        <f t="shared" si="365"/>
        <v>#N/A</v>
      </c>
      <c r="D197" s="999"/>
      <c r="E197" s="999"/>
      <c r="F197" s="999"/>
      <c r="G197" s="732" t="e">
        <f t="shared" si="366"/>
        <v>#N/A</v>
      </c>
      <c r="H197" s="1000" t="e">
        <f t="shared" si="373"/>
        <v>#N/A</v>
      </c>
      <c r="I197" s="1001"/>
      <c r="J197" s="1001"/>
      <c r="K197" s="732" t="e">
        <f t="shared" si="374"/>
        <v>#N/A</v>
      </c>
      <c r="L197" s="1023" t="e">
        <f t="shared" si="375"/>
        <v>#N/A</v>
      </c>
      <c r="M197" s="1024"/>
      <c r="N197" s="1025"/>
      <c r="O197" s="732" t="e">
        <f t="shared" si="367"/>
        <v>#N/A</v>
      </c>
      <c r="P197" s="1000" t="e">
        <f t="shared" si="376"/>
        <v>#N/A</v>
      </c>
      <c r="Q197" s="1001"/>
      <c r="R197" s="1001"/>
      <c r="S197" s="732" t="e">
        <f t="shared" si="368"/>
        <v>#N/A</v>
      </c>
      <c r="T197" s="1000" t="e">
        <f t="shared" si="377"/>
        <v>#N/A</v>
      </c>
      <c r="U197" s="1001"/>
      <c r="V197" s="1001"/>
      <c r="W197" s="732" t="e">
        <f t="shared" si="369"/>
        <v>#N/A</v>
      </c>
      <c r="X197" s="1000" t="e">
        <f t="shared" si="378"/>
        <v>#N/A</v>
      </c>
      <c r="Y197" s="1001"/>
      <c r="Z197" s="1001"/>
      <c r="AA197" s="732" t="e">
        <f t="shared" si="370"/>
        <v>#N/A</v>
      </c>
      <c r="AB197" s="1000" t="e">
        <f t="shared" si="379"/>
        <v>#N/A</v>
      </c>
      <c r="AC197" s="1001"/>
      <c r="AD197" s="1001"/>
      <c r="AE197" s="732" t="e">
        <f t="shared" si="371"/>
        <v>#N/A</v>
      </c>
      <c r="AF197" s="731">
        <f t="shared" si="372"/>
        <v>3</v>
      </c>
    </row>
    <row r="198" spans="1:32" ht="21" hidden="1" thickBot="1" x14ac:dyDescent="0.2">
      <c r="A198" s="364">
        <v>4</v>
      </c>
      <c r="B198" s="248" t="e">
        <f t="shared" si="364"/>
        <v>#N/A</v>
      </c>
      <c r="C198" s="998" t="e">
        <f t="shared" si="365"/>
        <v>#N/A</v>
      </c>
      <c r="D198" s="999"/>
      <c r="E198" s="999"/>
      <c r="F198" s="999"/>
      <c r="G198" s="732" t="e">
        <f t="shared" si="366"/>
        <v>#N/A</v>
      </c>
      <c r="H198" s="1000" t="e">
        <f t="shared" si="373"/>
        <v>#N/A</v>
      </c>
      <c r="I198" s="1001"/>
      <c r="J198" s="1001"/>
      <c r="K198" s="732" t="e">
        <f t="shared" si="374"/>
        <v>#N/A</v>
      </c>
      <c r="L198" s="1023" t="e">
        <f t="shared" si="375"/>
        <v>#N/A</v>
      </c>
      <c r="M198" s="1024"/>
      <c r="N198" s="1025"/>
      <c r="O198" s="732" t="e">
        <f t="shared" si="367"/>
        <v>#N/A</v>
      </c>
      <c r="P198" s="1000" t="e">
        <f t="shared" si="376"/>
        <v>#N/A</v>
      </c>
      <c r="Q198" s="1001"/>
      <c r="R198" s="1001"/>
      <c r="S198" s="732" t="e">
        <f t="shared" si="368"/>
        <v>#N/A</v>
      </c>
      <c r="T198" s="1000" t="e">
        <f t="shared" si="377"/>
        <v>#N/A</v>
      </c>
      <c r="U198" s="1001"/>
      <c r="V198" s="1001"/>
      <c r="W198" s="732" t="e">
        <f t="shared" si="369"/>
        <v>#N/A</v>
      </c>
      <c r="X198" s="1000" t="e">
        <f t="shared" si="378"/>
        <v>#N/A</v>
      </c>
      <c r="Y198" s="1001"/>
      <c r="Z198" s="1001"/>
      <c r="AA198" s="732" t="e">
        <f t="shared" si="370"/>
        <v>#N/A</v>
      </c>
      <c r="AB198" s="1000" t="e">
        <f t="shared" si="379"/>
        <v>#N/A</v>
      </c>
      <c r="AC198" s="1001"/>
      <c r="AD198" s="1001"/>
      <c r="AE198" s="732" t="e">
        <f t="shared" si="371"/>
        <v>#N/A</v>
      </c>
      <c r="AF198" s="731">
        <f t="shared" si="372"/>
        <v>4</v>
      </c>
    </row>
    <row r="199" spans="1:32" ht="21" hidden="1" thickBot="1" x14ac:dyDescent="0.2">
      <c r="A199" s="364">
        <v>5</v>
      </c>
      <c r="B199" s="248" t="e">
        <f t="shared" si="364"/>
        <v>#N/A</v>
      </c>
      <c r="C199" s="998" t="e">
        <f t="shared" si="365"/>
        <v>#N/A</v>
      </c>
      <c r="D199" s="999"/>
      <c r="E199" s="999"/>
      <c r="F199" s="999"/>
      <c r="G199" s="732" t="e">
        <f t="shared" si="366"/>
        <v>#N/A</v>
      </c>
      <c r="H199" s="1000" t="e">
        <f t="shared" si="373"/>
        <v>#N/A</v>
      </c>
      <c r="I199" s="1001"/>
      <c r="J199" s="1001"/>
      <c r="K199" s="732" t="e">
        <f t="shared" si="374"/>
        <v>#N/A</v>
      </c>
      <c r="L199" s="1023" t="e">
        <f t="shared" si="375"/>
        <v>#N/A</v>
      </c>
      <c r="M199" s="1024"/>
      <c r="N199" s="1025"/>
      <c r="O199" s="732" t="e">
        <f t="shared" si="367"/>
        <v>#N/A</v>
      </c>
      <c r="P199" s="1000" t="e">
        <f t="shared" si="376"/>
        <v>#N/A</v>
      </c>
      <c r="Q199" s="1001"/>
      <c r="R199" s="1001"/>
      <c r="S199" s="732" t="e">
        <f t="shared" si="368"/>
        <v>#N/A</v>
      </c>
      <c r="T199" s="1000" t="e">
        <f t="shared" si="377"/>
        <v>#N/A</v>
      </c>
      <c r="U199" s="1001"/>
      <c r="V199" s="1001"/>
      <c r="W199" s="732" t="e">
        <f t="shared" si="369"/>
        <v>#N/A</v>
      </c>
      <c r="X199" s="1000" t="e">
        <f t="shared" si="378"/>
        <v>#N/A</v>
      </c>
      <c r="Y199" s="1001"/>
      <c r="Z199" s="1001"/>
      <c r="AA199" s="732" t="e">
        <f t="shared" si="370"/>
        <v>#N/A</v>
      </c>
      <c r="AB199" s="1000" t="e">
        <f t="shared" si="379"/>
        <v>#N/A</v>
      </c>
      <c r="AC199" s="1001"/>
      <c r="AD199" s="1001"/>
      <c r="AE199" s="732" t="e">
        <f t="shared" si="371"/>
        <v>#N/A</v>
      </c>
      <c r="AF199" s="731">
        <f t="shared" si="372"/>
        <v>5</v>
      </c>
    </row>
    <row r="200" spans="1:32" ht="21" hidden="1" thickBot="1" x14ac:dyDescent="0.2">
      <c r="A200" s="364">
        <v>6</v>
      </c>
      <c r="B200" s="248" t="e">
        <f t="shared" si="364"/>
        <v>#N/A</v>
      </c>
      <c r="C200" s="998" t="e">
        <f t="shared" si="365"/>
        <v>#N/A</v>
      </c>
      <c r="D200" s="999"/>
      <c r="E200" s="999"/>
      <c r="F200" s="999"/>
      <c r="G200" s="732" t="e">
        <f t="shared" si="366"/>
        <v>#N/A</v>
      </c>
      <c r="H200" s="1000" t="e">
        <f t="shared" si="373"/>
        <v>#N/A</v>
      </c>
      <c r="I200" s="1001"/>
      <c r="J200" s="1001"/>
      <c r="K200" s="732" t="e">
        <f t="shared" si="374"/>
        <v>#N/A</v>
      </c>
      <c r="L200" s="1023" t="e">
        <f t="shared" si="375"/>
        <v>#N/A</v>
      </c>
      <c r="M200" s="1024"/>
      <c r="N200" s="1025"/>
      <c r="O200" s="732" t="e">
        <f t="shared" si="367"/>
        <v>#N/A</v>
      </c>
      <c r="P200" s="1000" t="e">
        <f t="shared" si="376"/>
        <v>#N/A</v>
      </c>
      <c r="Q200" s="1001"/>
      <c r="R200" s="1001"/>
      <c r="S200" s="732" t="e">
        <f t="shared" si="368"/>
        <v>#N/A</v>
      </c>
      <c r="T200" s="1000" t="e">
        <f t="shared" si="377"/>
        <v>#N/A</v>
      </c>
      <c r="U200" s="1001"/>
      <c r="V200" s="1001"/>
      <c r="W200" s="732" t="e">
        <f t="shared" si="369"/>
        <v>#N/A</v>
      </c>
      <c r="X200" s="1000" t="e">
        <f t="shared" si="378"/>
        <v>#N/A</v>
      </c>
      <c r="Y200" s="1001"/>
      <c r="Z200" s="1001"/>
      <c r="AA200" s="732" t="e">
        <f t="shared" si="370"/>
        <v>#N/A</v>
      </c>
      <c r="AB200" s="1000" t="e">
        <f t="shared" si="379"/>
        <v>#N/A</v>
      </c>
      <c r="AC200" s="1001"/>
      <c r="AD200" s="1001"/>
      <c r="AE200" s="732" t="e">
        <f t="shared" si="371"/>
        <v>#N/A</v>
      </c>
      <c r="AF200" s="731">
        <f t="shared" si="372"/>
        <v>6</v>
      </c>
    </row>
    <row r="201" spans="1:32" ht="21" hidden="1" thickBot="1" x14ac:dyDescent="0.2">
      <c r="A201" s="364">
        <v>7</v>
      </c>
      <c r="B201" s="248" t="e">
        <f t="shared" si="364"/>
        <v>#N/A</v>
      </c>
      <c r="C201" s="998" t="e">
        <f t="shared" si="365"/>
        <v>#N/A</v>
      </c>
      <c r="D201" s="999"/>
      <c r="E201" s="999"/>
      <c r="F201" s="999"/>
      <c r="G201" s="732" t="e">
        <f t="shared" si="366"/>
        <v>#N/A</v>
      </c>
      <c r="H201" s="1000" t="e">
        <f t="shared" si="373"/>
        <v>#N/A</v>
      </c>
      <c r="I201" s="1001"/>
      <c r="J201" s="1001"/>
      <c r="K201" s="732" t="e">
        <f t="shared" si="374"/>
        <v>#N/A</v>
      </c>
      <c r="L201" s="1023" t="e">
        <f t="shared" si="375"/>
        <v>#N/A</v>
      </c>
      <c r="M201" s="1024"/>
      <c r="N201" s="1025"/>
      <c r="O201" s="732" t="e">
        <f t="shared" si="367"/>
        <v>#N/A</v>
      </c>
      <c r="P201" s="1000" t="e">
        <f t="shared" si="376"/>
        <v>#N/A</v>
      </c>
      <c r="Q201" s="1001"/>
      <c r="R201" s="1001"/>
      <c r="S201" s="732" t="e">
        <f t="shared" si="368"/>
        <v>#N/A</v>
      </c>
      <c r="T201" s="1000" t="e">
        <f t="shared" si="377"/>
        <v>#N/A</v>
      </c>
      <c r="U201" s="1001"/>
      <c r="V201" s="1001"/>
      <c r="W201" s="732" t="e">
        <f t="shared" si="369"/>
        <v>#N/A</v>
      </c>
      <c r="X201" s="1000" t="e">
        <f t="shared" si="378"/>
        <v>#N/A</v>
      </c>
      <c r="Y201" s="1001"/>
      <c r="Z201" s="1001"/>
      <c r="AA201" s="732" t="e">
        <f t="shared" si="370"/>
        <v>#N/A</v>
      </c>
      <c r="AB201" s="1000" t="e">
        <f t="shared" si="379"/>
        <v>#N/A</v>
      </c>
      <c r="AC201" s="1001"/>
      <c r="AD201" s="1001"/>
      <c r="AE201" s="732" t="e">
        <f t="shared" si="371"/>
        <v>#N/A</v>
      </c>
      <c r="AF201" s="731">
        <f t="shared" si="372"/>
        <v>7</v>
      </c>
    </row>
    <row r="202" spans="1:32" ht="21" hidden="1" thickBot="1" x14ac:dyDescent="0.2">
      <c r="A202" s="364">
        <v>8</v>
      </c>
      <c r="B202" s="248" t="e">
        <f t="shared" si="364"/>
        <v>#N/A</v>
      </c>
      <c r="C202" s="998" t="e">
        <f t="shared" si="365"/>
        <v>#N/A</v>
      </c>
      <c r="D202" s="999"/>
      <c r="E202" s="999"/>
      <c r="F202" s="999"/>
      <c r="G202" s="732" t="e">
        <f t="shared" si="366"/>
        <v>#N/A</v>
      </c>
      <c r="H202" s="1000" t="e">
        <f t="shared" si="373"/>
        <v>#N/A</v>
      </c>
      <c r="I202" s="1001"/>
      <c r="J202" s="1001"/>
      <c r="K202" s="732" t="e">
        <f t="shared" si="374"/>
        <v>#N/A</v>
      </c>
      <c r="L202" s="1023" t="e">
        <f t="shared" si="375"/>
        <v>#N/A</v>
      </c>
      <c r="M202" s="1024"/>
      <c r="N202" s="1025"/>
      <c r="O202" s="732" t="e">
        <f t="shared" si="367"/>
        <v>#N/A</v>
      </c>
      <c r="P202" s="1000" t="e">
        <f t="shared" si="376"/>
        <v>#N/A</v>
      </c>
      <c r="Q202" s="1001"/>
      <c r="R202" s="1001"/>
      <c r="S202" s="732" t="e">
        <f t="shared" si="368"/>
        <v>#N/A</v>
      </c>
      <c r="T202" s="1000" t="e">
        <f t="shared" si="377"/>
        <v>#N/A</v>
      </c>
      <c r="U202" s="1001"/>
      <c r="V202" s="1001"/>
      <c r="W202" s="732" t="e">
        <f t="shared" si="369"/>
        <v>#N/A</v>
      </c>
      <c r="X202" s="1000" t="e">
        <f t="shared" si="378"/>
        <v>#N/A</v>
      </c>
      <c r="Y202" s="1001"/>
      <c r="Z202" s="1001"/>
      <c r="AA202" s="732" t="e">
        <f t="shared" si="370"/>
        <v>#N/A</v>
      </c>
      <c r="AB202" s="1000" t="e">
        <f t="shared" si="379"/>
        <v>#N/A</v>
      </c>
      <c r="AC202" s="1001"/>
      <c r="AD202" s="1001"/>
      <c r="AE202" s="732" t="e">
        <f t="shared" si="371"/>
        <v>#N/A</v>
      </c>
      <c r="AF202" s="731">
        <f t="shared" si="372"/>
        <v>8</v>
      </c>
    </row>
    <row r="203" spans="1:32" ht="21" hidden="1" thickBot="1" x14ac:dyDescent="0.2">
      <c r="A203" s="364">
        <v>9</v>
      </c>
      <c r="B203" s="248" t="e">
        <f t="shared" si="364"/>
        <v>#N/A</v>
      </c>
      <c r="C203" s="1021" t="e">
        <f t="shared" si="365"/>
        <v>#N/A</v>
      </c>
      <c r="D203" s="1022"/>
      <c r="E203" s="1022"/>
      <c r="F203" s="1022"/>
      <c r="G203" s="733" t="e">
        <f t="shared" si="366"/>
        <v>#N/A</v>
      </c>
      <c r="H203" s="1000" t="e">
        <f t="shared" si="373"/>
        <v>#N/A</v>
      </c>
      <c r="I203" s="1001"/>
      <c r="J203" s="1001"/>
      <c r="K203" s="733" t="e">
        <f t="shared" si="374"/>
        <v>#N/A</v>
      </c>
      <c r="L203" s="1023" t="e">
        <f t="shared" si="375"/>
        <v>#N/A</v>
      </c>
      <c r="M203" s="1024"/>
      <c r="N203" s="1025"/>
      <c r="O203" s="733" t="e">
        <f t="shared" si="367"/>
        <v>#N/A</v>
      </c>
      <c r="P203" s="1000" t="e">
        <f t="shared" si="376"/>
        <v>#N/A</v>
      </c>
      <c r="Q203" s="1001"/>
      <c r="R203" s="1001"/>
      <c r="S203" s="733" t="e">
        <f t="shared" si="368"/>
        <v>#N/A</v>
      </c>
      <c r="T203" s="1000" t="e">
        <f t="shared" si="377"/>
        <v>#N/A</v>
      </c>
      <c r="U203" s="1001"/>
      <c r="V203" s="1001"/>
      <c r="W203" s="733" t="e">
        <f t="shared" si="369"/>
        <v>#N/A</v>
      </c>
      <c r="X203" s="1000" t="e">
        <f t="shared" si="378"/>
        <v>#N/A</v>
      </c>
      <c r="Y203" s="1001"/>
      <c r="Z203" s="1001"/>
      <c r="AA203" s="733" t="e">
        <f t="shared" si="370"/>
        <v>#N/A</v>
      </c>
      <c r="AB203" s="1000" t="e">
        <f t="shared" si="379"/>
        <v>#N/A</v>
      </c>
      <c r="AC203" s="1001"/>
      <c r="AD203" s="1001"/>
      <c r="AE203" s="733" t="e">
        <f t="shared" si="371"/>
        <v>#N/A</v>
      </c>
      <c r="AF203" s="731">
        <f t="shared" si="372"/>
        <v>9</v>
      </c>
    </row>
    <row r="204" spans="1:32" ht="21" hidden="1" thickBot="1" x14ac:dyDescent="0.2">
      <c r="A204" s="893">
        <v>10</v>
      </c>
      <c r="B204" s="729" t="e">
        <f>VLOOKUP(A204,$A$385:$C$402,3,FALSE)</f>
        <v>#N/A</v>
      </c>
      <c r="C204" s="973" t="e">
        <f t="shared" si="365"/>
        <v>#N/A</v>
      </c>
      <c r="D204" s="973"/>
      <c r="E204" s="973"/>
      <c r="F204" s="973"/>
      <c r="G204" s="730" t="e">
        <f t="shared" si="366"/>
        <v>#N/A</v>
      </c>
      <c r="H204" s="977"/>
      <c r="I204" s="977"/>
      <c r="J204" s="977"/>
      <c r="K204" s="730"/>
      <c r="L204" s="954"/>
      <c r="M204" s="954"/>
      <c r="N204" s="954"/>
      <c r="O204" s="730"/>
      <c r="P204" s="954"/>
      <c r="Q204" s="954"/>
      <c r="R204" s="954"/>
      <c r="S204" s="730"/>
      <c r="T204" s="954"/>
      <c r="U204" s="954"/>
      <c r="V204" s="954"/>
      <c r="W204" s="730"/>
      <c r="X204" s="954"/>
      <c r="Y204" s="954"/>
      <c r="Z204" s="954"/>
      <c r="AA204" s="730"/>
      <c r="AB204" s="954"/>
      <c r="AC204" s="954"/>
      <c r="AD204" s="954"/>
      <c r="AE204" s="730"/>
    </row>
    <row r="205" spans="1:32" ht="21" hidden="1" thickBot="1" x14ac:dyDescent="0.2">
      <c r="A205" s="893">
        <v>11</v>
      </c>
      <c r="B205" s="729" t="e">
        <f>VLOOKUP(A205,$A$385:$C$402,3,FALSE)</f>
        <v>#N/A</v>
      </c>
      <c r="C205" s="973" t="e">
        <f t="shared" si="365"/>
        <v>#N/A</v>
      </c>
      <c r="D205" s="973"/>
      <c r="E205" s="973"/>
      <c r="F205" s="973"/>
      <c r="G205" s="730" t="e">
        <f t="shared" si="366"/>
        <v>#N/A</v>
      </c>
      <c r="H205" s="977"/>
      <c r="I205" s="977"/>
      <c r="J205" s="977"/>
      <c r="K205" s="730"/>
      <c r="L205" s="954"/>
      <c r="M205" s="954"/>
      <c r="N205" s="954"/>
      <c r="O205" s="730"/>
      <c r="P205" s="954"/>
      <c r="Q205" s="954"/>
      <c r="R205" s="954"/>
      <c r="S205" s="730"/>
      <c r="T205" s="954"/>
      <c r="U205" s="954"/>
      <c r="V205" s="954"/>
      <c r="W205" s="730"/>
      <c r="X205" s="954"/>
      <c r="Y205" s="954"/>
      <c r="Z205" s="954"/>
      <c r="AA205" s="730"/>
      <c r="AB205" s="954"/>
      <c r="AC205" s="954"/>
      <c r="AD205" s="954"/>
      <c r="AE205" s="730"/>
    </row>
    <row r="206" spans="1:32" ht="21" hidden="1" thickBot="1" x14ac:dyDescent="0.2">
      <c r="A206" s="893">
        <v>12</v>
      </c>
      <c r="B206" s="729" t="e">
        <f t="shared" si="364"/>
        <v>#N/A</v>
      </c>
      <c r="C206" s="973" t="e">
        <f t="shared" si="365"/>
        <v>#N/A</v>
      </c>
      <c r="D206" s="973"/>
      <c r="E206" s="973"/>
      <c r="F206" s="973"/>
      <c r="G206" s="730" t="e">
        <f t="shared" si="366"/>
        <v>#N/A</v>
      </c>
      <c r="H206" s="977"/>
      <c r="I206" s="977"/>
      <c r="J206" s="977"/>
      <c r="K206" s="730"/>
      <c r="L206" s="954"/>
      <c r="M206" s="954"/>
      <c r="N206" s="954"/>
      <c r="O206" s="730"/>
      <c r="P206" s="954"/>
      <c r="Q206" s="954"/>
      <c r="R206" s="954"/>
      <c r="S206" s="730"/>
      <c r="T206" s="954"/>
      <c r="U206" s="954"/>
      <c r="V206" s="954"/>
      <c r="W206" s="730"/>
      <c r="X206" s="954"/>
      <c r="Y206" s="954"/>
      <c r="Z206" s="954"/>
      <c r="AA206" s="730"/>
      <c r="AB206" s="954"/>
      <c r="AC206" s="954"/>
      <c r="AD206" s="954"/>
      <c r="AE206" s="730"/>
    </row>
    <row r="207" spans="1:32" ht="21" hidden="1" thickBot="1" x14ac:dyDescent="0.2">
      <c r="A207" s="893">
        <v>13</v>
      </c>
      <c r="B207" s="729" t="e">
        <f t="shared" si="364"/>
        <v>#N/A</v>
      </c>
      <c r="C207" s="973" t="e">
        <f t="shared" si="365"/>
        <v>#N/A</v>
      </c>
      <c r="D207" s="973"/>
      <c r="E207" s="973"/>
      <c r="F207" s="973"/>
      <c r="G207" s="730" t="e">
        <f t="shared" si="366"/>
        <v>#N/A</v>
      </c>
      <c r="H207" s="977"/>
      <c r="I207" s="977"/>
      <c r="J207" s="977"/>
      <c r="K207" s="730"/>
      <c r="L207" s="954"/>
      <c r="M207" s="954"/>
      <c r="N207" s="954"/>
      <c r="O207" s="730"/>
      <c r="P207" s="954"/>
      <c r="Q207" s="954"/>
      <c r="R207" s="954"/>
      <c r="S207" s="730"/>
      <c r="T207" s="954"/>
      <c r="U207" s="954"/>
      <c r="V207" s="954"/>
      <c r="W207" s="730"/>
      <c r="X207" s="954"/>
      <c r="Y207" s="954"/>
      <c r="Z207" s="954"/>
      <c r="AA207" s="730"/>
      <c r="AB207" s="954"/>
      <c r="AC207" s="954"/>
      <c r="AD207" s="954"/>
      <c r="AE207" s="730"/>
    </row>
    <row r="208" spans="1:32" ht="21" hidden="1" thickBot="1" x14ac:dyDescent="0.2">
      <c r="A208" s="893">
        <v>14</v>
      </c>
      <c r="B208" s="729" t="e">
        <f t="shared" si="364"/>
        <v>#N/A</v>
      </c>
      <c r="C208" s="973" t="e">
        <f t="shared" si="365"/>
        <v>#N/A</v>
      </c>
      <c r="D208" s="973"/>
      <c r="E208" s="973"/>
      <c r="F208" s="973"/>
      <c r="G208" s="730" t="e">
        <f t="shared" si="366"/>
        <v>#N/A</v>
      </c>
      <c r="H208" s="977"/>
      <c r="I208" s="977"/>
      <c r="J208" s="977"/>
      <c r="K208" s="730"/>
      <c r="L208" s="954"/>
      <c r="M208" s="954"/>
      <c r="N208" s="954"/>
      <c r="O208" s="730"/>
      <c r="P208" s="954"/>
      <c r="Q208" s="954"/>
      <c r="R208" s="954"/>
      <c r="S208" s="730"/>
      <c r="T208" s="954"/>
      <c r="U208" s="954"/>
      <c r="V208" s="954"/>
      <c r="W208" s="730"/>
      <c r="X208" s="954"/>
      <c r="Y208" s="954"/>
      <c r="Z208" s="954"/>
      <c r="AA208" s="730"/>
      <c r="AB208" s="954"/>
      <c r="AC208" s="954"/>
      <c r="AD208" s="954"/>
      <c r="AE208" s="730"/>
    </row>
    <row r="209" spans="1:31" ht="21" hidden="1" thickBot="1" x14ac:dyDescent="0.2">
      <c r="A209" s="893">
        <v>15</v>
      </c>
      <c r="B209" s="729" t="e">
        <f t="shared" si="364"/>
        <v>#N/A</v>
      </c>
      <c r="C209" s="973" t="e">
        <f t="shared" si="365"/>
        <v>#N/A</v>
      </c>
      <c r="D209" s="973"/>
      <c r="E209" s="973"/>
      <c r="F209" s="973"/>
      <c r="G209" s="730" t="e">
        <f t="shared" si="366"/>
        <v>#N/A</v>
      </c>
      <c r="H209" s="977"/>
      <c r="I209" s="977"/>
      <c r="J209" s="977"/>
      <c r="K209" s="730"/>
      <c r="L209" s="954"/>
      <c r="M209" s="954"/>
      <c r="N209" s="954"/>
      <c r="O209" s="730"/>
      <c r="P209" s="954"/>
      <c r="Q209" s="954"/>
      <c r="R209" s="954"/>
      <c r="S209" s="730"/>
      <c r="T209" s="954"/>
      <c r="U209" s="954"/>
      <c r="V209" s="954"/>
      <c r="W209" s="730"/>
      <c r="X209" s="954"/>
      <c r="Y209" s="954"/>
      <c r="Z209" s="954"/>
      <c r="AA209" s="730"/>
      <c r="AB209" s="954"/>
      <c r="AC209" s="954"/>
      <c r="AD209" s="954"/>
      <c r="AE209" s="730"/>
    </row>
    <row r="210" spans="1:31" ht="21" hidden="1" thickBot="1" x14ac:dyDescent="0.2">
      <c r="A210" s="893">
        <v>16</v>
      </c>
      <c r="B210" s="729" t="e">
        <f t="shared" si="364"/>
        <v>#N/A</v>
      </c>
      <c r="C210" s="973" t="e">
        <f t="shared" si="365"/>
        <v>#N/A</v>
      </c>
      <c r="D210" s="973"/>
      <c r="E210" s="973"/>
      <c r="F210" s="973"/>
      <c r="G210" s="730" t="e">
        <f t="shared" si="366"/>
        <v>#N/A</v>
      </c>
      <c r="H210" s="977"/>
      <c r="I210" s="977"/>
      <c r="J210" s="977"/>
      <c r="K210" s="730"/>
      <c r="L210" s="954"/>
      <c r="M210" s="954"/>
      <c r="N210" s="954"/>
      <c r="O210" s="730"/>
      <c r="P210" s="954"/>
      <c r="Q210" s="954"/>
      <c r="R210" s="954"/>
      <c r="S210" s="730"/>
      <c r="T210" s="954"/>
      <c r="U210" s="954"/>
      <c r="V210" s="954"/>
      <c r="W210" s="730"/>
      <c r="X210" s="954"/>
      <c r="Y210" s="954"/>
      <c r="Z210" s="954"/>
      <c r="AA210" s="730"/>
      <c r="AB210" s="954"/>
      <c r="AC210" s="954"/>
      <c r="AD210" s="954"/>
      <c r="AE210" s="730"/>
    </row>
    <row r="211" spans="1:31" ht="21" hidden="1" thickBot="1" x14ac:dyDescent="0.2">
      <c r="A211" s="893">
        <v>17</v>
      </c>
      <c r="B211" s="729" t="e">
        <f t="shared" si="364"/>
        <v>#N/A</v>
      </c>
      <c r="C211" s="973" t="e">
        <f t="shared" si="365"/>
        <v>#N/A</v>
      </c>
      <c r="D211" s="973"/>
      <c r="E211" s="973"/>
      <c r="F211" s="973"/>
      <c r="G211" s="730" t="e">
        <f t="shared" si="366"/>
        <v>#N/A</v>
      </c>
      <c r="H211" s="977"/>
      <c r="I211" s="977"/>
      <c r="J211" s="977"/>
      <c r="K211" s="730"/>
      <c r="L211" s="954"/>
      <c r="M211" s="954"/>
      <c r="N211" s="954"/>
      <c r="O211" s="730"/>
      <c r="P211" s="954"/>
      <c r="Q211" s="954"/>
      <c r="R211" s="954"/>
      <c r="S211" s="730"/>
      <c r="T211" s="954"/>
      <c r="U211" s="954"/>
      <c r="V211" s="954"/>
      <c r="W211" s="730"/>
      <c r="X211" s="954"/>
      <c r="Y211" s="954"/>
      <c r="Z211" s="954"/>
      <c r="AA211" s="730"/>
      <c r="AB211" s="954"/>
      <c r="AC211" s="954"/>
      <c r="AD211" s="954"/>
      <c r="AE211" s="730"/>
    </row>
    <row r="212" spans="1:31" ht="21" hidden="1" thickBot="1" x14ac:dyDescent="0.2">
      <c r="A212" s="894">
        <v>18</v>
      </c>
      <c r="B212" s="729" t="e">
        <f t="shared" si="364"/>
        <v>#N/A</v>
      </c>
      <c r="C212" s="973" t="e">
        <f t="shared" si="365"/>
        <v>#N/A</v>
      </c>
      <c r="D212" s="973"/>
      <c r="E212" s="973"/>
      <c r="F212" s="973"/>
      <c r="G212" s="730" t="e">
        <f t="shared" si="366"/>
        <v>#N/A</v>
      </c>
      <c r="H212" s="977"/>
      <c r="I212" s="977"/>
      <c r="J212" s="977"/>
      <c r="K212" s="730"/>
      <c r="L212" s="954"/>
      <c r="M212" s="954"/>
      <c r="N212" s="954"/>
      <c r="O212" s="730"/>
      <c r="P212" s="954"/>
      <c r="Q212" s="954"/>
      <c r="R212" s="954"/>
      <c r="S212" s="730"/>
      <c r="T212" s="954"/>
      <c r="U212" s="954"/>
      <c r="V212" s="954"/>
      <c r="W212" s="730"/>
      <c r="X212" s="954"/>
      <c r="Y212" s="954"/>
      <c r="Z212" s="954"/>
      <c r="AA212" s="730"/>
      <c r="AB212" s="954"/>
      <c r="AC212" s="954"/>
      <c r="AD212" s="954"/>
      <c r="AE212" s="730"/>
    </row>
    <row r="213" spans="1:31" hidden="1" x14ac:dyDescent="0.15"/>
    <row r="214" spans="1:31" hidden="1" x14ac:dyDescent="0.15">
      <c r="B214" s="14" t="s">
        <v>62</v>
      </c>
      <c r="C214" s="14"/>
      <c r="D214" s="14" t="s">
        <v>411</v>
      </c>
      <c r="E214" s="14"/>
      <c r="F214" s="14"/>
      <c r="G214" s="14" t="s">
        <v>413</v>
      </c>
    </row>
    <row r="215" spans="1:31" hidden="1" x14ac:dyDescent="0.15">
      <c r="B215" s="31" t="e">
        <f>VLOOKUP("A1",$C$51:$AJ$68,33,FALSE)</f>
        <v>#N/A</v>
      </c>
      <c r="C215" s="31"/>
      <c r="D215" s="31" t="e">
        <f>VLOOKUP("A2",$D$51:$AJ$68,32,FALSE)</f>
        <v>#N/A</v>
      </c>
      <c r="E215" s="31"/>
      <c r="G215" s="31" t="e">
        <f>VLOOKUP("A3",$E$51:$AJ$68,31,FALSE)</f>
        <v>#N/A</v>
      </c>
    </row>
    <row r="216" spans="1:31" hidden="1" x14ac:dyDescent="0.15">
      <c r="B216" s="31" t="e">
        <f>VLOOKUP("B1",$C$51:$AJ$68,33,FALSE)</f>
        <v>#N/A</v>
      </c>
      <c r="C216" s="31"/>
      <c r="D216" s="31" t="e">
        <f>VLOOKUP("B2",$D$51:$AJ$68,32,FALSE)</f>
        <v>#N/A</v>
      </c>
      <c r="E216" s="31"/>
      <c r="G216" s="31" t="e">
        <f>VLOOKUP("B3",$E$51:$AJ$68,31,FALSE)</f>
        <v>#N/A</v>
      </c>
    </row>
    <row r="217" spans="1:31" hidden="1" x14ac:dyDescent="0.15">
      <c r="B217" s="31" t="e">
        <f>VLOOKUP("C1",$C$51:$AJ$68,33,FALSE)</f>
        <v>#N/A</v>
      </c>
      <c r="C217" s="31"/>
      <c r="D217" s="31" t="e">
        <f>VLOOKUP("C2",$D$51:$AJ$68,32,FALSE)</f>
        <v>#N/A</v>
      </c>
      <c r="E217" s="31"/>
      <c r="G217" s="31" t="e">
        <f>VLOOKUP("C3",$E$51:$AJ$68,31,FALSE)</f>
        <v>#N/A</v>
      </c>
    </row>
    <row r="218" spans="1:31" hidden="1" x14ac:dyDescent="0.15">
      <c r="B218" s="31" t="e">
        <f>VLOOKUP("D1",$C$51:$AJ$68,33,FALSE)</f>
        <v>#N/A</v>
      </c>
      <c r="C218" s="31"/>
      <c r="D218" s="31" t="e">
        <f>VLOOKUP("D2",$D$51:$AJ$68,32,FALSE)</f>
        <v>#N/A</v>
      </c>
      <c r="E218" s="31"/>
      <c r="G218" s="31" t="e">
        <f>VLOOKUP("D3",$E$51:$AJ$68,31,FALSE)</f>
        <v>#N/A</v>
      </c>
    </row>
    <row r="219" spans="1:31" hidden="1" x14ac:dyDescent="0.15">
      <c r="B219" s="31" t="e">
        <f>VLOOKUP("E1",$C$51:$AJ$68,33,FALSE)</f>
        <v>#N/A</v>
      </c>
      <c r="C219" s="31"/>
      <c r="D219" s="31" t="e">
        <f>VLOOKUP("E2",$D$51:$AJ$68,32,FALSE)</f>
        <v>#N/A</v>
      </c>
      <c r="E219" s="31"/>
      <c r="G219" s="31" t="e">
        <f>VLOOKUP("E3",$E$51:$AJ$68,31,FALSE)</f>
        <v>#N/A</v>
      </c>
    </row>
    <row r="220" spans="1:31" hidden="1" x14ac:dyDescent="0.15">
      <c r="B220" s="31" t="e">
        <f>VLOOKUP("F1",$C$51:$AJ$68,33,FALSE)</f>
        <v>#N/A</v>
      </c>
      <c r="C220" s="31"/>
      <c r="D220" s="31" t="e">
        <f>VLOOKUP("F2",$D$51:$AJ$68,32,FALSE)</f>
        <v>#N/A</v>
      </c>
      <c r="E220" s="31"/>
      <c r="G220" s="31" t="e">
        <f>VLOOKUP("F3",$E$51:$AJ$68,31,FALSE)</f>
        <v>#N/A</v>
      </c>
    </row>
    <row r="221" spans="1:31" hidden="1" x14ac:dyDescent="0.15">
      <c r="B221" s="31" t="e">
        <f>VLOOKUP("G1",$C$51:$AJ$68,33,FALSE)</f>
        <v>#N/A</v>
      </c>
      <c r="C221" s="31"/>
      <c r="D221" s="31" t="e">
        <f>VLOOKUP("G2",$D$51:$AJ$68,32,FALSE)</f>
        <v>#N/A</v>
      </c>
      <c r="E221" s="31"/>
      <c r="G221" s="31" t="e">
        <f>VLOOKUP("G3",$E$51:$AJ$68,31,FALSE)</f>
        <v>#N/A</v>
      </c>
    </row>
    <row r="222" spans="1:31" hidden="1" x14ac:dyDescent="0.15">
      <c r="B222" s="31" t="e">
        <f>VLOOKUP("H1",$C$51:$AJ$68,33,FALSE)</f>
        <v>#N/A</v>
      </c>
      <c r="C222" s="31"/>
      <c r="D222" s="31" t="e">
        <f>VLOOKUP("H2",$D$51:$AJ$68,32,FALSE)</f>
        <v>#N/A</v>
      </c>
      <c r="E222" s="31"/>
      <c r="G222" s="31" t="e">
        <f>VLOOKUP("H3",$E$51:$AJ$68,31,FALSE)</f>
        <v>#N/A</v>
      </c>
    </row>
    <row r="223" spans="1:31" hidden="1" x14ac:dyDescent="0.15">
      <c r="B223" t="e">
        <f>VLOOKUP("DH1",$C$51:$AJ$68,33,FALSE)</f>
        <v>#N/A</v>
      </c>
      <c r="D223" t="e">
        <f>VLOOKUP("DH2",$C$51:$AJ$68,33,FALSE)</f>
        <v>#N/A</v>
      </c>
    </row>
    <row r="224" spans="1:31" ht="14" thickBot="1" x14ac:dyDescent="0.2"/>
    <row r="225" spans="1:34" s="125" customFormat="1" ht="18" customHeight="1" x14ac:dyDescent="0.2">
      <c r="A225" s="72" t="s">
        <v>21</v>
      </c>
      <c r="B225" s="461" t="str">
        <f>CONCATENATE("vs ",W244)</f>
        <v>vs 0</v>
      </c>
      <c r="C225" s="123" t="s">
        <v>181</v>
      </c>
      <c r="D225" s="377" t="str">
        <f t="shared" ref="D225:R225" si="380">F50</f>
        <v>1st</v>
      </c>
      <c r="E225" s="377" t="str">
        <f t="shared" si="380"/>
        <v>2nd</v>
      </c>
      <c r="F225" s="377" t="str">
        <f t="shared" si="380"/>
        <v>3rd</v>
      </c>
      <c r="G225" s="377" t="str">
        <f t="shared" si="380"/>
        <v>4th</v>
      </c>
      <c r="H225" s="377" t="str">
        <f t="shared" si="380"/>
        <v>5th</v>
      </c>
      <c r="I225" s="377" t="str">
        <f t="shared" si="380"/>
        <v>6th</v>
      </c>
      <c r="J225" s="377" t="str">
        <f t="shared" si="380"/>
        <v>7th</v>
      </c>
      <c r="K225" s="377" t="str">
        <f t="shared" si="380"/>
        <v>8th</v>
      </c>
      <c r="L225" s="377" t="str">
        <f t="shared" si="380"/>
        <v>9th</v>
      </c>
      <c r="M225" s="377" t="str">
        <f t="shared" si="380"/>
        <v>10th</v>
      </c>
      <c r="N225" s="377" t="str">
        <f t="shared" si="380"/>
        <v>11th</v>
      </c>
      <c r="O225" s="377" t="str">
        <f t="shared" si="380"/>
        <v>12th</v>
      </c>
      <c r="P225" s="377" t="str">
        <f t="shared" si="380"/>
        <v>13th</v>
      </c>
      <c r="Q225" s="377" t="str">
        <f t="shared" si="380"/>
        <v>14th</v>
      </c>
      <c r="R225" s="377" t="str">
        <f t="shared" si="380"/>
        <v>15th</v>
      </c>
      <c r="S225" s="189"/>
      <c r="V225" s="366" t="str">
        <f>Input!A1</f>
        <v>Rochester Junior Legion Patriots</v>
      </c>
      <c r="W225" s="367"/>
      <c r="X225" s="367"/>
      <c r="Y225" s="367"/>
      <c r="Z225" s="367"/>
      <c r="AA225" s="369">
        <f>B5</f>
        <v>0</v>
      </c>
      <c r="AC225" s="485" t="s">
        <v>364</v>
      </c>
      <c r="AD225" s="485"/>
      <c r="AE225" s="486" t="s">
        <v>134</v>
      </c>
      <c r="AF225" s="486" t="e">
        <f>AH51+AH54+AH57</f>
        <v>#VALUE!</v>
      </c>
      <c r="AG225" s="485"/>
      <c r="AH225" s="485"/>
    </row>
    <row r="226" spans="1:34" s="125" customFormat="1" ht="18" customHeight="1" x14ac:dyDescent="0.2">
      <c r="A226" s="72">
        <f t="shared" ref="A226:C243" si="381">A8</f>
        <v>2</v>
      </c>
      <c r="B226" s="72" t="str">
        <f t="shared" si="381"/>
        <v>Player 1</v>
      </c>
      <c r="C226" s="378">
        <f t="shared" si="381"/>
        <v>0</v>
      </c>
      <c r="D226" s="460" t="str">
        <f t="shared" ref="D226:D243" si="382">IF(F51=0," ",F51)</f>
        <v xml:space="preserve"> </v>
      </c>
      <c r="E226" s="122" t="str">
        <f t="shared" ref="E226:E243" si="383">IF(G51=0," ",G51)</f>
        <v xml:space="preserve"> </v>
      </c>
      <c r="F226" s="460" t="str">
        <f t="shared" ref="F226:F243" si="384">IF(H51=0," ",H51)</f>
        <v xml:space="preserve"> </v>
      </c>
      <c r="G226" s="122" t="str">
        <f t="shared" ref="G226:G243" si="385">IF(I51=0," ",I51)</f>
        <v xml:space="preserve"> </v>
      </c>
      <c r="H226" s="460" t="str">
        <f t="shared" ref="H226:H243" si="386">IF(J51=0," ",J51)</f>
        <v xml:space="preserve"> </v>
      </c>
      <c r="I226" s="122" t="str">
        <f t="shared" ref="I226:I243" si="387">IF(K51=0," ",K51)</f>
        <v xml:space="preserve"> </v>
      </c>
      <c r="J226" s="460" t="str">
        <f t="shared" ref="J226:J243" si="388">IF(L51=0," ",L51)</f>
        <v xml:space="preserve"> </v>
      </c>
      <c r="K226" s="122" t="str">
        <f t="shared" ref="K226:K243" si="389">IF(M51=0," ",M51)</f>
        <v xml:space="preserve"> </v>
      </c>
      <c r="L226" s="460" t="str">
        <f t="shared" ref="L226:L243" si="390">IF(N51=0," ",N51)</f>
        <v xml:space="preserve"> </v>
      </c>
      <c r="M226" s="122" t="str">
        <f t="shared" ref="M226:M243" si="391">IF(O51=0," ",O51)</f>
        <v xml:space="preserve"> </v>
      </c>
      <c r="N226" s="460" t="str">
        <f t="shared" ref="N226:N243" si="392">IF(P51=0," ",P51)</f>
        <v xml:space="preserve"> </v>
      </c>
      <c r="O226" s="122" t="str">
        <f t="shared" ref="O226:O243" si="393">IF(Q51=0," ",Q51)</f>
        <v xml:space="preserve"> </v>
      </c>
      <c r="P226" s="460" t="str">
        <f t="shared" ref="P226:P243" si="394">IF(R51=0," ",R51)</f>
        <v xml:space="preserve"> </v>
      </c>
      <c r="Q226" s="122" t="str">
        <f t="shared" ref="Q226:Q243" si="395">IF(S51=0," ",S51)</f>
        <v xml:space="preserve"> </v>
      </c>
      <c r="R226" s="460" t="str">
        <f t="shared" ref="R226:R243" si="396">IF(T51=0," ",T51)</f>
        <v xml:space="preserve"> </v>
      </c>
      <c r="S226" s="189"/>
      <c r="V226" s="808">
        <f t="shared" ref="V226:V235" si="397">U385</f>
        <v>1</v>
      </c>
      <c r="W226" s="809" t="e">
        <f t="shared" ref="W226:W243" si="398">IF(VLOOKUP(V226,$A$385:$D$402,4,FALSE)="DH",CONCATENATE(V385,"/",W$235),V385)</f>
        <v>#N/A</v>
      </c>
      <c r="X226" s="813" t="e">
        <f t="shared" ref="X226:X235" si="399">IF(VLOOKUP(V226,$A$385:$D$402,4,FALSE)="DH",CONCATENATE("DH/",X$235),VLOOKUP(V226,$A$385:$D$402,4,FALSE))</f>
        <v>#N/A</v>
      </c>
      <c r="Y226" s="814" t="e">
        <f t="shared" ref="Y226:Y243" si="400">IF(VLOOKUP(V226,$A$385:$D$402,4,FALSE)="DH",CONCATENATE(W385,"/",Y$235),W385)</f>
        <v>#N/A</v>
      </c>
      <c r="Z226" s="811"/>
      <c r="AA226" s="812"/>
      <c r="AC226" s="485">
        <f>IF(G47&gt;0,1,)</f>
        <v>0</v>
      </c>
      <c r="AD226" s="485"/>
      <c r="AE226" s="486" t="s">
        <v>170</v>
      </c>
      <c r="AF226" s="486" t="e">
        <f>AH52+AH55+AH58</f>
        <v>#VALUE!</v>
      </c>
      <c r="AG226" s="485"/>
      <c r="AH226" s="485"/>
    </row>
    <row r="227" spans="1:34" s="125" customFormat="1" ht="18" customHeight="1" x14ac:dyDescent="0.2">
      <c r="A227" s="72">
        <f t="shared" si="381"/>
        <v>3</v>
      </c>
      <c r="B227" s="72" t="str">
        <f t="shared" si="381"/>
        <v>Player 2</v>
      </c>
      <c r="C227" s="378">
        <f t="shared" si="381"/>
        <v>0</v>
      </c>
      <c r="D227" s="460" t="str">
        <f t="shared" si="382"/>
        <v xml:space="preserve"> </v>
      </c>
      <c r="E227" s="122" t="str">
        <f t="shared" si="383"/>
        <v xml:space="preserve"> </v>
      </c>
      <c r="F227" s="460" t="str">
        <f t="shared" si="384"/>
        <v xml:space="preserve"> </v>
      </c>
      <c r="G227" s="122" t="str">
        <f t="shared" si="385"/>
        <v xml:space="preserve"> </v>
      </c>
      <c r="H227" s="460" t="str">
        <f t="shared" si="386"/>
        <v xml:space="preserve"> </v>
      </c>
      <c r="I227" s="122" t="str">
        <f t="shared" si="387"/>
        <v xml:space="preserve"> </v>
      </c>
      <c r="J227" s="460" t="str">
        <f t="shared" si="388"/>
        <v xml:space="preserve"> </v>
      </c>
      <c r="K227" s="122" t="str">
        <f t="shared" si="389"/>
        <v xml:space="preserve"> </v>
      </c>
      <c r="L227" s="460" t="str">
        <f t="shared" si="390"/>
        <v xml:space="preserve"> </v>
      </c>
      <c r="M227" s="122" t="str">
        <f t="shared" si="391"/>
        <v xml:space="preserve"> </v>
      </c>
      <c r="N227" s="460" t="str">
        <f t="shared" si="392"/>
        <v xml:space="preserve"> </v>
      </c>
      <c r="O227" s="122" t="str">
        <f t="shared" si="393"/>
        <v xml:space="preserve"> </v>
      </c>
      <c r="P227" s="460" t="str">
        <f t="shared" si="394"/>
        <v xml:space="preserve"> </v>
      </c>
      <c r="Q227" s="122" t="str">
        <f t="shared" si="395"/>
        <v xml:space="preserve"> </v>
      </c>
      <c r="R227" s="460" t="str">
        <f t="shared" si="396"/>
        <v xml:space="preserve"> </v>
      </c>
      <c r="S227" s="189"/>
      <c r="V227" s="808">
        <f t="shared" si="397"/>
        <v>2</v>
      </c>
      <c r="W227" s="809" t="e">
        <f t="shared" si="398"/>
        <v>#N/A</v>
      </c>
      <c r="X227" s="813" t="e">
        <f t="shared" si="399"/>
        <v>#N/A</v>
      </c>
      <c r="Y227" s="814" t="e">
        <f t="shared" si="400"/>
        <v>#N/A</v>
      </c>
      <c r="Z227" s="811"/>
      <c r="AA227" s="812"/>
      <c r="AC227" s="485"/>
      <c r="AD227" s="485"/>
      <c r="AE227" s="486" t="s">
        <v>322</v>
      </c>
      <c r="AF227" s="486" t="e">
        <f>AH53+AH56+AH59</f>
        <v>#VALUE!</v>
      </c>
      <c r="AG227" s="485"/>
      <c r="AH227" s="485"/>
    </row>
    <row r="228" spans="1:34" s="125" customFormat="1" ht="18" customHeight="1" x14ac:dyDescent="0.2">
      <c r="A228" s="72">
        <f t="shared" si="381"/>
        <v>5</v>
      </c>
      <c r="B228" s="72" t="str">
        <f t="shared" si="381"/>
        <v>Player 3</v>
      </c>
      <c r="C228" s="378">
        <f t="shared" si="381"/>
        <v>0</v>
      </c>
      <c r="D228" s="460" t="str">
        <f t="shared" si="382"/>
        <v xml:space="preserve"> </v>
      </c>
      <c r="E228" s="122" t="str">
        <f t="shared" si="383"/>
        <v xml:space="preserve"> </v>
      </c>
      <c r="F228" s="460" t="str">
        <f t="shared" si="384"/>
        <v xml:space="preserve"> </v>
      </c>
      <c r="G228" s="122" t="str">
        <f t="shared" si="385"/>
        <v xml:space="preserve"> </v>
      </c>
      <c r="H228" s="460" t="str">
        <f t="shared" si="386"/>
        <v xml:space="preserve"> </v>
      </c>
      <c r="I228" s="122" t="str">
        <f t="shared" si="387"/>
        <v xml:space="preserve"> </v>
      </c>
      <c r="J228" s="460" t="str">
        <f t="shared" si="388"/>
        <v xml:space="preserve"> </v>
      </c>
      <c r="K228" s="122" t="str">
        <f t="shared" si="389"/>
        <v xml:space="preserve"> </v>
      </c>
      <c r="L228" s="460" t="str">
        <f t="shared" si="390"/>
        <v xml:space="preserve"> </v>
      </c>
      <c r="M228" s="122" t="str">
        <f t="shared" si="391"/>
        <v xml:space="preserve"> </v>
      </c>
      <c r="N228" s="460" t="str">
        <f t="shared" si="392"/>
        <v xml:space="preserve"> </v>
      </c>
      <c r="O228" s="122" t="str">
        <f t="shared" si="393"/>
        <v xml:space="preserve"> </v>
      </c>
      <c r="P228" s="460" t="str">
        <f t="shared" si="394"/>
        <v xml:space="preserve"> </v>
      </c>
      <c r="Q228" s="122" t="str">
        <f t="shared" si="395"/>
        <v xml:space="preserve"> </v>
      </c>
      <c r="R228" s="460" t="str">
        <f t="shared" si="396"/>
        <v xml:space="preserve"> </v>
      </c>
      <c r="S228" s="189"/>
      <c r="V228" s="808">
        <f t="shared" si="397"/>
        <v>3</v>
      </c>
      <c r="W228" s="809" t="e">
        <f t="shared" si="398"/>
        <v>#N/A</v>
      </c>
      <c r="X228" s="813" t="e">
        <f t="shared" si="399"/>
        <v>#N/A</v>
      </c>
      <c r="Y228" s="814" t="e">
        <f t="shared" si="400"/>
        <v>#N/A</v>
      </c>
      <c r="Z228" s="811"/>
      <c r="AA228" s="812"/>
      <c r="AC228" s="485"/>
      <c r="AD228" s="485"/>
      <c r="AE228" s="485"/>
      <c r="AF228" s="485"/>
      <c r="AG228" s="485"/>
      <c r="AH228" s="485"/>
    </row>
    <row r="229" spans="1:34" s="125" customFormat="1" ht="18" customHeight="1" x14ac:dyDescent="0.2">
      <c r="A229" s="72">
        <f t="shared" si="381"/>
        <v>9</v>
      </c>
      <c r="B229" s="72" t="str">
        <f t="shared" si="381"/>
        <v>Player 4</v>
      </c>
      <c r="C229" s="378">
        <f t="shared" si="381"/>
        <v>0</v>
      </c>
      <c r="D229" s="460" t="str">
        <f t="shared" si="382"/>
        <v xml:space="preserve"> </v>
      </c>
      <c r="E229" s="122" t="str">
        <f t="shared" si="383"/>
        <v xml:space="preserve"> </v>
      </c>
      <c r="F229" s="460" t="str">
        <f t="shared" si="384"/>
        <v xml:space="preserve"> </v>
      </c>
      <c r="G229" s="122" t="str">
        <f t="shared" si="385"/>
        <v xml:space="preserve"> </v>
      </c>
      <c r="H229" s="460" t="str">
        <f t="shared" si="386"/>
        <v xml:space="preserve"> </v>
      </c>
      <c r="I229" s="122" t="str">
        <f t="shared" si="387"/>
        <v xml:space="preserve"> </v>
      </c>
      <c r="J229" s="460" t="str">
        <f t="shared" si="388"/>
        <v xml:space="preserve"> </v>
      </c>
      <c r="K229" s="122" t="str">
        <f t="shared" si="389"/>
        <v xml:space="preserve"> </v>
      </c>
      <c r="L229" s="460" t="str">
        <f t="shared" si="390"/>
        <v xml:space="preserve"> </v>
      </c>
      <c r="M229" s="122" t="str">
        <f t="shared" si="391"/>
        <v xml:space="preserve"> </v>
      </c>
      <c r="N229" s="460" t="str">
        <f t="shared" si="392"/>
        <v xml:space="preserve"> </v>
      </c>
      <c r="O229" s="122" t="str">
        <f t="shared" si="393"/>
        <v xml:space="preserve"> </v>
      </c>
      <c r="P229" s="460" t="str">
        <f t="shared" si="394"/>
        <v xml:space="preserve"> </v>
      </c>
      <c r="Q229" s="122" t="str">
        <f t="shared" si="395"/>
        <v xml:space="preserve"> </v>
      </c>
      <c r="R229" s="460" t="str">
        <f t="shared" si="396"/>
        <v xml:space="preserve"> </v>
      </c>
      <c r="S229" s="189"/>
      <c r="V229" s="808">
        <f t="shared" si="397"/>
        <v>4</v>
      </c>
      <c r="W229" s="809" t="e">
        <f t="shared" si="398"/>
        <v>#N/A</v>
      </c>
      <c r="X229" s="813" t="e">
        <f t="shared" si="399"/>
        <v>#N/A</v>
      </c>
      <c r="Y229" s="814" t="e">
        <f t="shared" si="400"/>
        <v>#N/A</v>
      </c>
      <c r="Z229" s="811"/>
      <c r="AA229" s="812"/>
      <c r="AC229" s="485" t="s">
        <v>348</v>
      </c>
      <c r="AD229" s="485"/>
      <c r="AE229" s="485"/>
      <c r="AF229" s="485" t="e">
        <f>IF(AF225&gt;=2,1,0)</f>
        <v>#VALUE!</v>
      </c>
      <c r="AG229" s="485"/>
      <c r="AH229" s="485"/>
    </row>
    <row r="230" spans="1:34" s="125" customFormat="1" ht="18" customHeight="1" x14ac:dyDescent="0.2">
      <c r="A230" s="72">
        <f t="shared" si="381"/>
        <v>1</v>
      </c>
      <c r="B230" s="72" t="str">
        <f t="shared" si="381"/>
        <v>Player 5</v>
      </c>
      <c r="C230" s="378">
        <f t="shared" si="381"/>
        <v>0</v>
      </c>
      <c r="D230" s="460" t="str">
        <f t="shared" si="382"/>
        <v xml:space="preserve"> </v>
      </c>
      <c r="E230" s="122" t="str">
        <f t="shared" si="383"/>
        <v xml:space="preserve"> </v>
      </c>
      <c r="F230" s="460" t="str">
        <f t="shared" si="384"/>
        <v xml:space="preserve"> </v>
      </c>
      <c r="G230" s="122" t="str">
        <f t="shared" si="385"/>
        <v xml:space="preserve"> </v>
      </c>
      <c r="H230" s="460" t="str">
        <f t="shared" si="386"/>
        <v xml:space="preserve"> </v>
      </c>
      <c r="I230" s="122" t="str">
        <f t="shared" si="387"/>
        <v xml:space="preserve"> </v>
      </c>
      <c r="J230" s="460" t="str">
        <f t="shared" si="388"/>
        <v xml:space="preserve"> </v>
      </c>
      <c r="K230" s="122" t="str">
        <f t="shared" si="389"/>
        <v xml:space="preserve"> </v>
      </c>
      <c r="L230" s="460" t="str">
        <f t="shared" si="390"/>
        <v xml:space="preserve"> </v>
      </c>
      <c r="M230" s="122" t="str">
        <f t="shared" si="391"/>
        <v xml:space="preserve"> </v>
      </c>
      <c r="N230" s="460" t="str">
        <f t="shared" si="392"/>
        <v xml:space="preserve"> </v>
      </c>
      <c r="O230" s="122" t="str">
        <f t="shared" si="393"/>
        <v xml:space="preserve"> </v>
      </c>
      <c r="P230" s="460" t="str">
        <f t="shared" si="394"/>
        <v xml:space="preserve"> </v>
      </c>
      <c r="Q230" s="122" t="str">
        <f t="shared" si="395"/>
        <v xml:space="preserve"> </v>
      </c>
      <c r="R230" s="460" t="str">
        <f t="shared" si="396"/>
        <v xml:space="preserve"> </v>
      </c>
      <c r="S230" s="189"/>
      <c r="V230" s="808">
        <f t="shared" si="397"/>
        <v>5</v>
      </c>
      <c r="W230" s="809" t="e">
        <f t="shared" si="398"/>
        <v>#N/A</v>
      </c>
      <c r="X230" s="813" t="e">
        <f t="shared" si="399"/>
        <v>#N/A</v>
      </c>
      <c r="Y230" s="814" t="e">
        <f t="shared" si="400"/>
        <v>#N/A</v>
      </c>
      <c r="Z230" s="811"/>
      <c r="AA230" s="812"/>
      <c r="AC230" s="485" t="s">
        <v>349</v>
      </c>
      <c r="AD230" s="485"/>
      <c r="AE230" s="485"/>
      <c r="AF230" s="485" t="e">
        <f>IF(AF226&gt;=2,1,0)</f>
        <v>#VALUE!</v>
      </c>
      <c r="AG230" s="485"/>
      <c r="AH230" s="485"/>
    </row>
    <row r="231" spans="1:34" s="125" customFormat="1" ht="18" customHeight="1" x14ac:dyDescent="0.2">
      <c r="A231" s="72">
        <f t="shared" si="381"/>
        <v>14</v>
      </c>
      <c r="B231" s="72" t="str">
        <f t="shared" si="381"/>
        <v>Player 6</v>
      </c>
      <c r="C231" s="378">
        <f t="shared" si="381"/>
        <v>0</v>
      </c>
      <c r="D231" s="460" t="str">
        <f t="shared" si="382"/>
        <v xml:space="preserve"> </v>
      </c>
      <c r="E231" s="122" t="str">
        <f t="shared" si="383"/>
        <v xml:space="preserve"> </v>
      </c>
      <c r="F231" s="460" t="str">
        <f t="shared" si="384"/>
        <v xml:space="preserve"> </v>
      </c>
      <c r="G231" s="122" t="str">
        <f t="shared" si="385"/>
        <v xml:space="preserve"> </v>
      </c>
      <c r="H231" s="460" t="str">
        <f t="shared" si="386"/>
        <v xml:space="preserve"> </v>
      </c>
      <c r="I231" s="122" t="str">
        <f t="shared" si="387"/>
        <v xml:space="preserve"> </v>
      </c>
      <c r="J231" s="460" t="str">
        <f t="shared" si="388"/>
        <v xml:space="preserve"> </v>
      </c>
      <c r="K231" s="122" t="str">
        <f t="shared" si="389"/>
        <v xml:space="preserve"> </v>
      </c>
      <c r="L231" s="460" t="str">
        <f t="shared" si="390"/>
        <v xml:space="preserve"> </v>
      </c>
      <c r="M231" s="122" t="str">
        <f t="shared" si="391"/>
        <v xml:space="preserve"> </v>
      </c>
      <c r="N231" s="460" t="str">
        <f t="shared" si="392"/>
        <v xml:space="preserve"> </v>
      </c>
      <c r="O231" s="122" t="str">
        <f t="shared" si="393"/>
        <v xml:space="preserve"> </v>
      </c>
      <c r="P231" s="460" t="str">
        <f t="shared" si="394"/>
        <v xml:space="preserve"> </v>
      </c>
      <c r="Q231" s="122" t="str">
        <f t="shared" si="395"/>
        <v xml:space="preserve"> </v>
      </c>
      <c r="R231" s="460" t="str">
        <f t="shared" si="396"/>
        <v xml:space="preserve"> </v>
      </c>
      <c r="S231" s="189"/>
      <c r="V231" s="808">
        <f t="shared" si="397"/>
        <v>6</v>
      </c>
      <c r="W231" s="809" t="e">
        <f t="shared" si="398"/>
        <v>#N/A</v>
      </c>
      <c r="X231" s="813" t="e">
        <f t="shared" si="399"/>
        <v>#N/A</v>
      </c>
      <c r="Y231" s="814" t="e">
        <f t="shared" si="400"/>
        <v>#N/A</v>
      </c>
      <c r="Z231" s="811"/>
      <c r="AA231" s="812"/>
      <c r="AC231" s="485" t="s">
        <v>363</v>
      </c>
      <c r="AD231" s="485"/>
      <c r="AE231" s="485"/>
      <c r="AF231" s="485" t="e">
        <f>IF(AF229=0,IF(AF230=0,1,),0)</f>
        <v>#VALUE!</v>
      </c>
      <c r="AG231" s="485"/>
      <c r="AH231" s="485"/>
    </row>
    <row r="232" spans="1:34" s="125" customFormat="1" ht="18" customHeight="1" x14ac:dyDescent="0.2">
      <c r="A232" s="72">
        <f t="shared" si="381"/>
        <v>15</v>
      </c>
      <c r="B232" s="72" t="str">
        <f t="shared" si="381"/>
        <v>Player 7</v>
      </c>
      <c r="C232" s="378">
        <f t="shared" si="381"/>
        <v>0</v>
      </c>
      <c r="D232" s="460" t="str">
        <f t="shared" si="382"/>
        <v xml:space="preserve"> </v>
      </c>
      <c r="E232" s="122" t="str">
        <f t="shared" si="383"/>
        <v xml:space="preserve"> </v>
      </c>
      <c r="F232" s="460" t="str">
        <f t="shared" si="384"/>
        <v xml:space="preserve"> </v>
      </c>
      <c r="G232" s="122" t="str">
        <f t="shared" si="385"/>
        <v xml:space="preserve"> </v>
      </c>
      <c r="H232" s="460" t="str">
        <f t="shared" si="386"/>
        <v xml:space="preserve"> </v>
      </c>
      <c r="I232" s="122" t="str">
        <f t="shared" si="387"/>
        <v xml:space="preserve"> </v>
      </c>
      <c r="J232" s="460" t="str">
        <f t="shared" si="388"/>
        <v xml:space="preserve"> </v>
      </c>
      <c r="K232" s="122" t="str">
        <f t="shared" si="389"/>
        <v xml:space="preserve"> </v>
      </c>
      <c r="L232" s="460" t="str">
        <f t="shared" si="390"/>
        <v xml:space="preserve"> </v>
      </c>
      <c r="M232" s="122" t="str">
        <f t="shared" si="391"/>
        <v xml:space="preserve"> </v>
      </c>
      <c r="N232" s="460" t="str">
        <f t="shared" si="392"/>
        <v xml:space="preserve"> </v>
      </c>
      <c r="O232" s="122" t="str">
        <f t="shared" si="393"/>
        <v xml:space="preserve"> </v>
      </c>
      <c r="P232" s="460" t="str">
        <f t="shared" si="394"/>
        <v xml:space="preserve"> </v>
      </c>
      <c r="Q232" s="122" t="str">
        <f t="shared" si="395"/>
        <v xml:space="preserve"> </v>
      </c>
      <c r="R232" s="460" t="str">
        <f t="shared" si="396"/>
        <v xml:space="preserve"> </v>
      </c>
      <c r="S232" s="189"/>
      <c r="V232" s="808">
        <f t="shared" si="397"/>
        <v>7</v>
      </c>
      <c r="W232" s="809" t="e">
        <f t="shared" si="398"/>
        <v>#N/A</v>
      </c>
      <c r="X232" s="813" t="e">
        <f t="shared" si="399"/>
        <v>#N/A</v>
      </c>
      <c r="Y232" s="814" t="e">
        <f t="shared" si="400"/>
        <v>#N/A</v>
      </c>
      <c r="Z232" s="811"/>
      <c r="AA232" s="812"/>
      <c r="AC232" s="485" t="s">
        <v>350</v>
      </c>
      <c r="AD232" s="485"/>
      <c r="AE232" s="485"/>
      <c r="AF232" s="485">
        <f>IF(C2&gt;C3,1,0)</f>
        <v>0</v>
      </c>
      <c r="AG232" s="485"/>
      <c r="AH232" s="485"/>
    </row>
    <row r="233" spans="1:34" s="125" customFormat="1" ht="18" customHeight="1" x14ac:dyDescent="0.2">
      <c r="A233" s="72">
        <f t="shared" si="381"/>
        <v>22</v>
      </c>
      <c r="B233" s="72" t="str">
        <f t="shared" si="381"/>
        <v>Player 8</v>
      </c>
      <c r="C233" s="378">
        <f t="shared" si="381"/>
        <v>0</v>
      </c>
      <c r="D233" s="460" t="str">
        <f t="shared" si="382"/>
        <v xml:space="preserve"> </v>
      </c>
      <c r="E233" s="122" t="str">
        <f t="shared" si="383"/>
        <v xml:space="preserve"> </v>
      </c>
      <c r="F233" s="460" t="str">
        <f t="shared" si="384"/>
        <v xml:space="preserve"> </v>
      </c>
      <c r="G233" s="122" t="str">
        <f t="shared" si="385"/>
        <v xml:space="preserve"> </v>
      </c>
      <c r="H233" s="460" t="str">
        <f t="shared" si="386"/>
        <v xml:space="preserve"> </v>
      </c>
      <c r="I233" s="122" t="str">
        <f t="shared" si="387"/>
        <v xml:space="preserve"> </v>
      </c>
      <c r="J233" s="460" t="str">
        <f t="shared" si="388"/>
        <v xml:space="preserve"> </v>
      </c>
      <c r="K233" s="122" t="str">
        <f t="shared" si="389"/>
        <v xml:space="preserve"> </v>
      </c>
      <c r="L233" s="460" t="str">
        <f t="shared" si="390"/>
        <v xml:space="preserve"> </v>
      </c>
      <c r="M233" s="122" t="str">
        <f t="shared" si="391"/>
        <v xml:space="preserve"> </v>
      </c>
      <c r="N233" s="460" t="str">
        <f t="shared" si="392"/>
        <v xml:space="preserve"> </v>
      </c>
      <c r="O233" s="122" t="str">
        <f t="shared" si="393"/>
        <v xml:space="preserve"> </v>
      </c>
      <c r="P233" s="460" t="str">
        <f t="shared" si="394"/>
        <v xml:space="preserve"> </v>
      </c>
      <c r="Q233" s="122" t="str">
        <f t="shared" si="395"/>
        <v xml:space="preserve"> </v>
      </c>
      <c r="R233" s="460" t="str">
        <f t="shared" si="396"/>
        <v xml:space="preserve"> </v>
      </c>
      <c r="S233" s="189"/>
      <c r="V233" s="808">
        <f t="shared" si="397"/>
        <v>8</v>
      </c>
      <c r="W233" s="809" t="e">
        <f t="shared" si="398"/>
        <v>#N/A</v>
      </c>
      <c r="X233" s="813" t="e">
        <f t="shared" si="399"/>
        <v>#N/A</v>
      </c>
      <c r="Y233" s="814" t="e">
        <f t="shared" si="400"/>
        <v>#N/A</v>
      </c>
      <c r="Z233" s="811"/>
      <c r="AA233" s="812"/>
      <c r="AC233" s="485" t="s">
        <v>351</v>
      </c>
      <c r="AD233" s="485"/>
      <c r="AE233" s="485"/>
      <c r="AF233" s="485" t="e">
        <f>IF(AF229=1,IF(AF232=1,1,0),0)</f>
        <v>#VALUE!</v>
      </c>
      <c r="AG233" s="485"/>
      <c r="AH233" s="485"/>
    </row>
    <row r="234" spans="1:34" s="125" customFormat="1" ht="18" customHeight="1" x14ac:dyDescent="0.2">
      <c r="A234" s="72">
        <f t="shared" si="381"/>
        <v>23</v>
      </c>
      <c r="B234" s="72" t="str">
        <f t="shared" si="381"/>
        <v>Player 9</v>
      </c>
      <c r="C234" s="378">
        <f t="shared" si="381"/>
        <v>0</v>
      </c>
      <c r="D234" s="460" t="str">
        <f t="shared" si="382"/>
        <v xml:space="preserve"> </v>
      </c>
      <c r="E234" s="122" t="str">
        <f t="shared" si="383"/>
        <v xml:space="preserve"> </v>
      </c>
      <c r="F234" s="460" t="str">
        <f t="shared" si="384"/>
        <v xml:space="preserve"> </v>
      </c>
      <c r="G234" s="122" t="str">
        <f t="shared" si="385"/>
        <v xml:space="preserve"> </v>
      </c>
      <c r="H234" s="460" t="str">
        <f t="shared" si="386"/>
        <v xml:space="preserve"> </v>
      </c>
      <c r="I234" s="122" t="str">
        <f t="shared" si="387"/>
        <v xml:space="preserve"> </v>
      </c>
      <c r="J234" s="460" t="str">
        <f t="shared" si="388"/>
        <v xml:space="preserve"> </v>
      </c>
      <c r="K234" s="122" t="str">
        <f t="shared" si="389"/>
        <v xml:space="preserve"> </v>
      </c>
      <c r="L234" s="460" t="str">
        <f t="shared" si="390"/>
        <v xml:space="preserve"> </v>
      </c>
      <c r="M234" s="122" t="str">
        <f t="shared" si="391"/>
        <v xml:space="preserve"> </v>
      </c>
      <c r="N234" s="460" t="str">
        <f t="shared" si="392"/>
        <v xml:space="preserve"> </v>
      </c>
      <c r="O234" s="122" t="str">
        <f t="shared" si="393"/>
        <v xml:space="preserve"> </v>
      </c>
      <c r="P234" s="460" t="str">
        <f t="shared" si="394"/>
        <v xml:space="preserve"> </v>
      </c>
      <c r="Q234" s="122" t="str">
        <f t="shared" si="395"/>
        <v xml:space="preserve"> </v>
      </c>
      <c r="R234" s="460" t="str">
        <f t="shared" si="396"/>
        <v xml:space="preserve"> </v>
      </c>
      <c r="S234" s="189"/>
      <c r="V234" s="808">
        <f t="shared" si="397"/>
        <v>9</v>
      </c>
      <c r="W234" s="809" t="e">
        <f t="shared" si="398"/>
        <v>#N/A</v>
      </c>
      <c r="X234" s="813" t="e">
        <f t="shared" si="399"/>
        <v>#N/A</v>
      </c>
      <c r="Y234" s="814" t="e">
        <f t="shared" si="400"/>
        <v>#N/A</v>
      </c>
      <c r="Z234" s="811"/>
      <c r="AA234" s="812"/>
      <c r="AC234" s="485" t="s">
        <v>352</v>
      </c>
      <c r="AD234" s="485"/>
      <c r="AE234" s="485"/>
      <c r="AF234" s="485" t="e">
        <f>IF(AF230=1, IF(AF232=0,1,0),0)</f>
        <v>#VALUE!</v>
      </c>
      <c r="AG234" s="485"/>
      <c r="AH234" s="485"/>
    </row>
    <row r="235" spans="1:34" s="125" customFormat="1" ht="18" customHeight="1" x14ac:dyDescent="0.2">
      <c r="A235" s="72">
        <f t="shared" si="381"/>
        <v>24</v>
      </c>
      <c r="B235" s="72" t="str">
        <f t="shared" si="381"/>
        <v>Player 10</v>
      </c>
      <c r="C235" s="378">
        <f t="shared" si="381"/>
        <v>0</v>
      </c>
      <c r="D235" s="460" t="str">
        <f t="shared" si="382"/>
        <v xml:space="preserve"> </v>
      </c>
      <c r="E235" s="122" t="str">
        <f t="shared" si="383"/>
        <v xml:space="preserve"> </v>
      </c>
      <c r="F235" s="460" t="str">
        <f t="shared" si="384"/>
        <v xml:space="preserve"> </v>
      </c>
      <c r="G235" s="122" t="str">
        <f t="shared" si="385"/>
        <v xml:space="preserve"> </v>
      </c>
      <c r="H235" s="460" t="str">
        <f t="shared" si="386"/>
        <v xml:space="preserve"> </v>
      </c>
      <c r="I235" s="122" t="str">
        <f t="shared" si="387"/>
        <v xml:space="preserve"> </v>
      </c>
      <c r="J235" s="460" t="str">
        <f t="shared" si="388"/>
        <v xml:space="preserve"> </v>
      </c>
      <c r="K235" s="122" t="str">
        <f t="shared" si="389"/>
        <v xml:space="preserve"> </v>
      </c>
      <c r="L235" s="460" t="str">
        <f t="shared" si="390"/>
        <v xml:space="preserve"> </v>
      </c>
      <c r="M235" s="122" t="str">
        <f t="shared" si="391"/>
        <v xml:space="preserve"> </v>
      </c>
      <c r="N235" s="460" t="str">
        <f t="shared" si="392"/>
        <v xml:space="preserve"> </v>
      </c>
      <c r="O235" s="122" t="str">
        <f t="shared" si="393"/>
        <v xml:space="preserve"> </v>
      </c>
      <c r="P235" s="460" t="str">
        <f t="shared" si="394"/>
        <v xml:space="preserve"> </v>
      </c>
      <c r="Q235" s="122" t="str">
        <f t="shared" si="395"/>
        <v xml:space="preserve"> </v>
      </c>
      <c r="R235" s="460" t="str">
        <f t="shared" si="396"/>
        <v xml:space="preserve"> </v>
      </c>
      <c r="S235" s="189"/>
      <c r="V235" s="818">
        <f t="shared" si="397"/>
        <v>10</v>
      </c>
      <c r="W235" s="819" t="e">
        <f t="shared" si="398"/>
        <v>#N/A</v>
      </c>
      <c r="X235" s="820" t="e">
        <f t="shared" si="399"/>
        <v>#N/A</v>
      </c>
      <c r="Y235" s="821" t="e">
        <f t="shared" si="400"/>
        <v>#N/A</v>
      </c>
      <c r="Z235" s="822"/>
      <c r="AA235" s="823"/>
      <c r="AC235" s="485"/>
      <c r="AD235" s="485"/>
      <c r="AE235" s="485"/>
      <c r="AF235" s="485"/>
      <c r="AG235" s="485"/>
      <c r="AH235" s="485"/>
    </row>
    <row r="236" spans="1:34" s="125" customFormat="1" ht="18" customHeight="1" x14ac:dyDescent="0.2">
      <c r="A236" s="72">
        <f t="shared" si="381"/>
        <v>25</v>
      </c>
      <c r="B236" s="72" t="str">
        <f t="shared" si="381"/>
        <v>Player 11</v>
      </c>
      <c r="C236" s="378">
        <f t="shared" si="381"/>
        <v>0</v>
      </c>
      <c r="D236" s="460" t="str">
        <f t="shared" si="382"/>
        <v xml:space="preserve"> </v>
      </c>
      <c r="E236" s="122" t="str">
        <f t="shared" si="383"/>
        <v xml:space="preserve"> </v>
      </c>
      <c r="F236" s="460" t="str">
        <f t="shared" si="384"/>
        <v xml:space="preserve"> </v>
      </c>
      <c r="G236" s="122" t="str">
        <f t="shared" si="385"/>
        <v xml:space="preserve"> </v>
      </c>
      <c r="H236" s="460" t="str">
        <f t="shared" si="386"/>
        <v xml:space="preserve"> </v>
      </c>
      <c r="I236" s="122" t="str">
        <f t="shared" si="387"/>
        <v xml:space="preserve"> </v>
      </c>
      <c r="J236" s="460" t="str">
        <f t="shared" si="388"/>
        <v xml:space="preserve"> </v>
      </c>
      <c r="K236" s="122" t="str">
        <f t="shared" si="389"/>
        <v xml:space="preserve"> </v>
      </c>
      <c r="L236" s="460" t="str">
        <f t="shared" si="390"/>
        <v xml:space="preserve"> </v>
      </c>
      <c r="M236" s="122" t="str">
        <f t="shared" si="391"/>
        <v xml:space="preserve"> </v>
      </c>
      <c r="N236" s="460" t="str">
        <f t="shared" si="392"/>
        <v xml:space="preserve"> </v>
      </c>
      <c r="O236" s="122" t="str">
        <f t="shared" si="393"/>
        <v xml:space="preserve"> </v>
      </c>
      <c r="P236" s="460" t="str">
        <f t="shared" si="394"/>
        <v xml:space="preserve"> </v>
      </c>
      <c r="Q236" s="122" t="str">
        <f t="shared" si="395"/>
        <v xml:space="preserve"> </v>
      </c>
      <c r="R236" s="460" t="str">
        <f t="shared" si="396"/>
        <v xml:space="preserve"> </v>
      </c>
      <c r="S236" s="189"/>
      <c r="V236" s="818">
        <f t="shared" ref="V236:V243" si="401">U395</f>
        <v>11</v>
      </c>
      <c r="W236" s="819" t="e">
        <f t="shared" si="398"/>
        <v>#N/A</v>
      </c>
      <c r="X236" s="820" t="e">
        <f t="shared" ref="X236:X243" si="402">IF(VLOOKUP(V236,$A$385:$D$402,4,FALSE)="DH",CONCATENATE("DH/",X$235),VLOOKUP(V236,$A$385:$D$402,4,FALSE))</f>
        <v>#N/A</v>
      </c>
      <c r="Y236" s="821" t="e">
        <f t="shared" si="400"/>
        <v>#N/A</v>
      </c>
      <c r="Z236" s="822"/>
      <c r="AA236" s="823"/>
      <c r="AC236" s="485" t="s">
        <v>353</v>
      </c>
      <c r="AD236" s="485"/>
      <c r="AE236" s="485"/>
      <c r="AF236" s="485" t="e">
        <f>IF(AF231,1,OR(AF233=1,AF234=1))</f>
        <v>#VALUE!</v>
      </c>
      <c r="AG236" s="485"/>
      <c r="AH236" s="485"/>
    </row>
    <row r="237" spans="1:34" s="125" customFormat="1" ht="18" customHeight="1" x14ac:dyDescent="0.2">
      <c r="A237" s="72">
        <f t="shared" si="381"/>
        <v>29</v>
      </c>
      <c r="B237" s="72" t="str">
        <f t="shared" si="381"/>
        <v>Player 12</v>
      </c>
      <c r="C237" s="378">
        <f t="shared" si="381"/>
        <v>0</v>
      </c>
      <c r="D237" s="460" t="str">
        <f t="shared" si="382"/>
        <v xml:space="preserve"> </v>
      </c>
      <c r="E237" s="122" t="str">
        <f t="shared" si="383"/>
        <v xml:space="preserve"> </v>
      </c>
      <c r="F237" s="460" t="str">
        <f t="shared" si="384"/>
        <v xml:space="preserve"> </v>
      </c>
      <c r="G237" s="122" t="str">
        <f t="shared" si="385"/>
        <v xml:space="preserve"> </v>
      </c>
      <c r="H237" s="460" t="str">
        <f t="shared" si="386"/>
        <v xml:space="preserve"> </v>
      </c>
      <c r="I237" s="122" t="str">
        <f t="shared" si="387"/>
        <v xml:space="preserve"> </v>
      </c>
      <c r="J237" s="460" t="str">
        <f t="shared" si="388"/>
        <v xml:space="preserve"> </v>
      </c>
      <c r="K237" s="122" t="str">
        <f t="shared" si="389"/>
        <v xml:space="preserve"> </v>
      </c>
      <c r="L237" s="460" t="str">
        <f t="shared" si="390"/>
        <v xml:space="preserve"> </v>
      </c>
      <c r="M237" s="122" t="str">
        <f t="shared" si="391"/>
        <v xml:space="preserve"> </v>
      </c>
      <c r="N237" s="460" t="str">
        <f t="shared" si="392"/>
        <v xml:space="preserve"> </v>
      </c>
      <c r="O237" s="122" t="str">
        <f t="shared" si="393"/>
        <v xml:space="preserve"> </v>
      </c>
      <c r="P237" s="460" t="str">
        <f t="shared" si="394"/>
        <v xml:space="preserve"> </v>
      </c>
      <c r="Q237" s="122" t="str">
        <f t="shared" si="395"/>
        <v xml:space="preserve"> </v>
      </c>
      <c r="R237" s="460" t="str">
        <f t="shared" si="396"/>
        <v xml:space="preserve"> </v>
      </c>
      <c r="S237" s="189"/>
      <c r="V237" s="818">
        <f t="shared" si="401"/>
        <v>12</v>
      </c>
      <c r="W237" s="819" t="e">
        <f t="shared" si="398"/>
        <v>#N/A</v>
      </c>
      <c r="X237" s="820" t="e">
        <f t="shared" si="402"/>
        <v>#N/A</v>
      </c>
      <c r="Y237" s="821" t="e">
        <f t="shared" si="400"/>
        <v>#N/A</v>
      </c>
      <c r="Z237" s="822"/>
      <c r="AA237" s="823"/>
      <c r="AC237" s="485" t="s">
        <v>363</v>
      </c>
      <c r="AD237" s="485"/>
      <c r="AE237" s="485"/>
      <c r="AF237" s="485" t="e">
        <f>IF(AF235=0,IF(AF236=0,1,),0)</f>
        <v>#VALUE!</v>
      </c>
      <c r="AG237" s="485"/>
      <c r="AH237" s="485"/>
    </row>
    <row r="238" spans="1:34" s="125" customFormat="1" ht="18" customHeight="1" x14ac:dyDescent="0.2">
      <c r="A238" s="72">
        <f t="shared" si="381"/>
        <v>30</v>
      </c>
      <c r="B238" s="72" t="str">
        <f t="shared" si="381"/>
        <v>Player 13</v>
      </c>
      <c r="C238" s="378">
        <f t="shared" si="381"/>
        <v>0</v>
      </c>
      <c r="D238" s="460" t="str">
        <f t="shared" si="382"/>
        <v xml:space="preserve"> </v>
      </c>
      <c r="E238" s="122" t="str">
        <f t="shared" si="383"/>
        <v xml:space="preserve"> </v>
      </c>
      <c r="F238" s="460" t="str">
        <f t="shared" si="384"/>
        <v xml:space="preserve"> </v>
      </c>
      <c r="G238" s="122" t="str">
        <f t="shared" si="385"/>
        <v xml:space="preserve"> </v>
      </c>
      <c r="H238" s="460" t="str">
        <f t="shared" si="386"/>
        <v xml:space="preserve"> </v>
      </c>
      <c r="I238" s="122" t="str">
        <f t="shared" si="387"/>
        <v xml:space="preserve"> </v>
      </c>
      <c r="J238" s="460" t="str">
        <f t="shared" si="388"/>
        <v xml:space="preserve"> </v>
      </c>
      <c r="K238" s="122" t="str">
        <f t="shared" si="389"/>
        <v xml:space="preserve"> </v>
      </c>
      <c r="L238" s="460" t="str">
        <f t="shared" si="390"/>
        <v xml:space="preserve"> </v>
      </c>
      <c r="M238" s="122" t="str">
        <f t="shared" si="391"/>
        <v xml:space="preserve"> </v>
      </c>
      <c r="N238" s="460" t="str">
        <f t="shared" si="392"/>
        <v xml:space="preserve"> </v>
      </c>
      <c r="O238" s="122" t="str">
        <f t="shared" si="393"/>
        <v xml:space="preserve"> </v>
      </c>
      <c r="P238" s="460" t="str">
        <f t="shared" si="394"/>
        <v xml:space="preserve"> </v>
      </c>
      <c r="Q238" s="122" t="str">
        <f t="shared" si="395"/>
        <v xml:space="preserve"> </v>
      </c>
      <c r="R238" s="460" t="str">
        <f t="shared" si="396"/>
        <v xml:space="preserve"> </v>
      </c>
      <c r="S238" s="189"/>
      <c r="V238" s="818">
        <f t="shared" si="401"/>
        <v>13</v>
      </c>
      <c r="W238" s="819" t="e">
        <f t="shared" si="398"/>
        <v>#N/A</v>
      </c>
      <c r="X238" s="820" t="e">
        <f t="shared" si="402"/>
        <v>#N/A</v>
      </c>
      <c r="Y238" s="821" t="e">
        <f t="shared" si="400"/>
        <v>#N/A</v>
      </c>
      <c r="Z238" s="822"/>
      <c r="AA238" s="823"/>
      <c r="AC238" s="485" t="s">
        <v>350</v>
      </c>
      <c r="AD238" s="485"/>
      <c r="AE238" s="485"/>
      <c r="AF238" s="485">
        <f>IF(C8&gt;C9,1,0)</f>
        <v>0</v>
      </c>
      <c r="AG238" s="485"/>
      <c r="AH238" s="485"/>
    </row>
    <row r="239" spans="1:34" s="125" customFormat="1" ht="18" customHeight="1" x14ac:dyDescent="0.2">
      <c r="A239" s="72">
        <f t="shared" si="381"/>
        <v>32</v>
      </c>
      <c r="B239" s="72" t="str">
        <f t="shared" si="381"/>
        <v>Player 14</v>
      </c>
      <c r="C239" s="378">
        <f t="shared" si="381"/>
        <v>0</v>
      </c>
      <c r="D239" s="460" t="str">
        <f t="shared" si="382"/>
        <v xml:space="preserve"> </v>
      </c>
      <c r="E239" s="122" t="str">
        <f t="shared" si="383"/>
        <v xml:space="preserve"> </v>
      </c>
      <c r="F239" s="460" t="str">
        <f t="shared" si="384"/>
        <v xml:space="preserve"> </v>
      </c>
      <c r="G239" s="122" t="str">
        <f t="shared" si="385"/>
        <v xml:space="preserve"> </v>
      </c>
      <c r="H239" s="460" t="str">
        <f t="shared" si="386"/>
        <v xml:space="preserve"> </v>
      </c>
      <c r="I239" s="122" t="str">
        <f t="shared" si="387"/>
        <v xml:space="preserve"> </v>
      </c>
      <c r="J239" s="460" t="str">
        <f t="shared" si="388"/>
        <v xml:space="preserve"> </v>
      </c>
      <c r="K239" s="122" t="str">
        <f t="shared" si="389"/>
        <v xml:space="preserve"> </v>
      </c>
      <c r="L239" s="460" t="str">
        <f t="shared" si="390"/>
        <v xml:space="preserve"> </v>
      </c>
      <c r="M239" s="122" t="str">
        <f t="shared" si="391"/>
        <v xml:space="preserve"> </v>
      </c>
      <c r="N239" s="460" t="str">
        <f t="shared" si="392"/>
        <v xml:space="preserve"> </v>
      </c>
      <c r="O239" s="122" t="str">
        <f t="shared" si="393"/>
        <v xml:space="preserve"> </v>
      </c>
      <c r="P239" s="460" t="str">
        <f t="shared" si="394"/>
        <v xml:space="preserve"> </v>
      </c>
      <c r="Q239" s="122" t="str">
        <f t="shared" si="395"/>
        <v xml:space="preserve"> </v>
      </c>
      <c r="R239" s="460" t="str">
        <f t="shared" si="396"/>
        <v xml:space="preserve"> </v>
      </c>
      <c r="S239" s="189"/>
      <c r="V239" s="818">
        <f t="shared" si="401"/>
        <v>14</v>
      </c>
      <c r="W239" s="819" t="e">
        <f t="shared" si="398"/>
        <v>#N/A</v>
      </c>
      <c r="X239" s="820" t="e">
        <f t="shared" si="402"/>
        <v>#N/A</v>
      </c>
      <c r="Y239" s="821" t="e">
        <f t="shared" si="400"/>
        <v>#N/A</v>
      </c>
      <c r="Z239" s="822"/>
      <c r="AA239" s="823"/>
      <c r="AC239" s="485" t="s">
        <v>351</v>
      </c>
      <c r="AD239" s="485"/>
      <c r="AE239" s="485"/>
      <c r="AF239" s="485">
        <f>IF(AF235=1,IF(AF238=1,1,0),0)</f>
        <v>0</v>
      </c>
      <c r="AG239" s="485"/>
      <c r="AH239" s="485"/>
    </row>
    <row r="240" spans="1:34" s="125" customFormat="1" ht="18" customHeight="1" x14ac:dyDescent="0.2">
      <c r="A240" s="72">
        <f t="shared" si="381"/>
        <v>0</v>
      </c>
      <c r="B240" s="72">
        <f t="shared" si="381"/>
        <v>0</v>
      </c>
      <c r="C240" s="378">
        <f t="shared" si="381"/>
        <v>0</v>
      </c>
      <c r="D240" s="460" t="str">
        <f t="shared" si="382"/>
        <v xml:space="preserve"> </v>
      </c>
      <c r="E240" s="122" t="str">
        <f t="shared" si="383"/>
        <v xml:space="preserve"> </v>
      </c>
      <c r="F240" s="460" t="str">
        <f t="shared" si="384"/>
        <v xml:space="preserve"> </v>
      </c>
      <c r="G240" s="122" t="str">
        <f t="shared" si="385"/>
        <v xml:space="preserve"> </v>
      </c>
      <c r="H240" s="460" t="str">
        <f t="shared" si="386"/>
        <v xml:space="preserve"> </v>
      </c>
      <c r="I240" s="122" t="str">
        <f t="shared" si="387"/>
        <v xml:space="preserve"> </v>
      </c>
      <c r="J240" s="460" t="str">
        <f t="shared" si="388"/>
        <v xml:space="preserve"> </v>
      </c>
      <c r="K240" s="122" t="str">
        <f t="shared" si="389"/>
        <v xml:space="preserve"> </v>
      </c>
      <c r="L240" s="460" t="str">
        <f t="shared" si="390"/>
        <v xml:space="preserve"> </v>
      </c>
      <c r="M240" s="122" t="str">
        <f t="shared" si="391"/>
        <v xml:space="preserve"> </v>
      </c>
      <c r="N240" s="460" t="str">
        <f t="shared" si="392"/>
        <v xml:space="preserve"> </v>
      </c>
      <c r="O240" s="122" t="str">
        <f t="shared" si="393"/>
        <v xml:space="preserve"> </v>
      </c>
      <c r="P240" s="460" t="str">
        <f t="shared" si="394"/>
        <v xml:space="preserve"> </v>
      </c>
      <c r="Q240" s="122" t="str">
        <f t="shared" si="395"/>
        <v xml:space="preserve"> </v>
      </c>
      <c r="R240" s="460" t="str">
        <f t="shared" si="396"/>
        <v xml:space="preserve"> </v>
      </c>
      <c r="S240" s="189"/>
      <c r="V240" s="818">
        <f t="shared" si="401"/>
        <v>15</v>
      </c>
      <c r="W240" s="819" t="e">
        <f t="shared" si="398"/>
        <v>#N/A</v>
      </c>
      <c r="X240" s="820" t="e">
        <f t="shared" si="402"/>
        <v>#N/A</v>
      </c>
      <c r="Y240" s="821" t="e">
        <f t="shared" si="400"/>
        <v>#N/A</v>
      </c>
      <c r="Z240" s="822"/>
      <c r="AA240" s="823"/>
      <c r="AC240" s="485" t="s">
        <v>352</v>
      </c>
      <c r="AD240" s="485"/>
      <c r="AE240" s="485"/>
      <c r="AF240" s="485" t="e">
        <f>IF(AF236=1, IF(AF238=0,1,0),0)</f>
        <v>#VALUE!</v>
      </c>
      <c r="AG240" s="485"/>
      <c r="AH240" s="485"/>
    </row>
    <row r="241" spans="1:34" s="125" customFormat="1" ht="18" customHeight="1" x14ac:dyDescent="0.2">
      <c r="A241" s="72">
        <f t="shared" si="381"/>
        <v>0</v>
      </c>
      <c r="B241" s="72">
        <f t="shared" si="381"/>
        <v>0</v>
      </c>
      <c r="C241" s="378">
        <f t="shared" si="381"/>
        <v>0</v>
      </c>
      <c r="D241" s="460" t="str">
        <f t="shared" si="382"/>
        <v xml:space="preserve"> </v>
      </c>
      <c r="E241" s="122" t="str">
        <f t="shared" si="383"/>
        <v xml:space="preserve"> </v>
      </c>
      <c r="F241" s="460" t="str">
        <f t="shared" si="384"/>
        <v xml:space="preserve"> </v>
      </c>
      <c r="G241" s="122" t="str">
        <f t="shared" si="385"/>
        <v xml:space="preserve"> </v>
      </c>
      <c r="H241" s="460" t="str">
        <f t="shared" si="386"/>
        <v xml:space="preserve"> </v>
      </c>
      <c r="I241" s="122" t="str">
        <f t="shared" si="387"/>
        <v xml:space="preserve"> </v>
      </c>
      <c r="J241" s="460" t="str">
        <f t="shared" si="388"/>
        <v xml:space="preserve"> </v>
      </c>
      <c r="K241" s="122" t="str">
        <f t="shared" si="389"/>
        <v xml:space="preserve"> </v>
      </c>
      <c r="L241" s="460" t="str">
        <f t="shared" si="390"/>
        <v xml:space="preserve"> </v>
      </c>
      <c r="M241" s="122" t="str">
        <f t="shared" si="391"/>
        <v xml:space="preserve"> </v>
      </c>
      <c r="N241" s="460" t="str">
        <f t="shared" si="392"/>
        <v xml:space="preserve"> </v>
      </c>
      <c r="O241" s="122" t="str">
        <f t="shared" si="393"/>
        <v xml:space="preserve"> </v>
      </c>
      <c r="P241" s="460" t="str">
        <f t="shared" si="394"/>
        <v xml:space="preserve"> </v>
      </c>
      <c r="Q241" s="122" t="str">
        <f t="shared" si="395"/>
        <v xml:space="preserve"> </v>
      </c>
      <c r="R241" s="460" t="str">
        <f t="shared" si="396"/>
        <v xml:space="preserve"> </v>
      </c>
      <c r="S241" s="189"/>
      <c r="V241" s="818">
        <f t="shared" si="401"/>
        <v>16</v>
      </c>
      <c r="W241" s="819" t="e">
        <f t="shared" si="398"/>
        <v>#N/A</v>
      </c>
      <c r="X241" s="820" t="e">
        <f t="shared" si="402"/>
        <v>#N/A</v>
      </c>
      <c r="Y241" s="821" t="e">
        <f t="shared" si="400"/>
        <v>#N/A</v>
      </c>
      <c r="Z241" s="822"/>
      <c r="AA241" s="823"/>
      <c r="AC241" s="485"/>
      <c r="AD241" s="485"/>
      <c r="AE241" s="485"/>
      <c r="AF241" s="485"/>
      <c r="AG241" s="485"/>
      <c r="AH241" s="485"/>
    </row>
    <row r="242" spans="1:34" s="125" customFormat="1" ht="18" customHeight="1" x14ac:dyDescent="0.2">
      <c r="A242" s="72">
        <f t="shared" si="381"/>
        <v>0</v>
      </c>
      <c r="B242" s="72">
        <f t="shared" si="381"/>
        <v>0</v>
      </c>
      <c r="C242" s="378">
        <f t="shared" si="381"/>
        <v>0</v>
      </c>
      <c r="D242" s="460" t="str">
        <f t="shared" si="382"/>
        <v xml:space="preserve"> </v>
      </c>
      <c r="E242" s="122" t="str">
        <f t="shared" si="383"/>
        <v xml:space="preserve"> </v>
      </c>
      <c r="F242" s="460" t="str">
        <f t="shared" si="384"/>
        <v xml:space="preserve"> </v>
      </c>
      <c r="G242" s="122" t="str">
        <f t="shared" si="385"/>
        <v xml:space="preserve"> </v>
      </c>
      <c r="H242" s="460" t="str">
        <f t="shared" si="386"/>
        <v xml:space="preserve"> </v>
      </c>
      <c r="I242" s="122" t="str">
        <f t="shared" si="387"/>
        <v xml:space="preserve"> </v>
      </c>
      <c r="J242" s="460" t="str">
        <f t="shared" si="388"/>
        <v xml:space="preserve"> </v>
      </c>
      <c r="K242" s="122" t="str">
        <f t="shared" si="389"/>
        <v xml:space="preserve"> </v>
      </c>
      <c r="L242" s="460" t="str">
        <f t="shared" si="390"/>
        <v xml:space="preserve"> </v>
      </c>
      <c r="M242" s="122" t="str">
        <f t="shared" si="391"/>
        <v xml:space="preserve"> </v>
      </c>
      <c r="N242" s="460" t="str">
        <f t="shared" si="392"/>
        <v xml:space="preserve"> </v>
      </c>
      <c r="O242" s="122" t="str">
        <f t="shared" si="393"/>
        <v xml:space="preserve"> </v>
      </c>
      <c r="P242" s="460" t="str">
        <f t="shared" si="394"/>
        <v xml:space="preserve"> </v>
      </c>
      <c r="Q242" s="122" t="str">
        <f t="shared" si="395"/>
        <v xml:space="preserve"> </v>
      </c>
      <c r="R242" s="460" t="str">
        <f t="shared" si="396"/>
        <v xml:space="preserve"> </v>
      </c>
      <c r="S242" s="189"/>
      <c r="V242" s="818">
        <f t="shared" si="401"/>
        <v>17</v>
      </c>
      <c r="W242" s="819" t="e">
        <f t="shared" si="398"/>
        <v>#N/A</v>
      </c>
      <c r="X242" s="820" t="e">
        <f t="shared" si="402"/>
        <v>#N/A</v>
      </c>
      <c r="Y242" s="821" t="e">
        <f t="shared" si="400"/>
        <v>#N/A</v>
      </c>
      <c r="Z242" s="822"/>
      <c r="AA242" s="823"/>
      <c r="AC242" s="485" t="s">
        <v>353</v>
      </c>
      <c r="AD242" s="485"/>
      <c r="AE242" s="485"/>
      <c r="AF242" s="485" t="e">
        <f>IF(AF237,1,OR(AF239=1,AF240=1))</f>
        <v>#VALUE!</v>
      </c>
      <c r="AG242" s="485"/>
      <c r="AH242" s="485"/>
    </row>
    <row r="243" spans="1:34" s="125" customFormat="1" ht="18" customHeight="1" x14ac:dyDescent="0.2">
      <c r="A243" s="72">
        <f t="shared" si="381"/>
        <v>0</v>
      </c>
      <c r="B243" s="72">
        <f t="shared" si="381"/>
        <v>0</v>
      </c>
      <c r="C243" s="378">
        <f t="shared" si="381"/>
        <v>0</v>
      </c>
      <c r="D243" s="460" t="str">
        <f t="shared" si="382"/>
        <v xml:space="preserve"> </v>
      </c>
      <c r="E243" s="122" t="str">
        <f t="shared" si="383"/>
        <v xml:space="preserve"> </v>
      </c>
      <c r="F243" s="460" t="str">
        <f t="shared" si="384"/>
        <v xml:space="preserve"> </v>
      </c>
      <c r="G243" s="122" t="str">
        <f t="shared" si="385"/>
        <v xml:space="preserve"> </v>
      </c>
      <c r="H243" s="460" t="str">
        <f t="shared" si="386"/>
        <v xml:space="preserve"> </v>
      </c>
      <c r="I243" s="122" t="str">
        <f t="shared" si="387"/>
        <v xml:space="preserve"> </v>
      </c>
      <c r="J243" s="460" t="str">
        <f t="shared" si="388"/>
        <v xml:space="preserve"> </v>
      </c>
      <c r="K243" s="122" t="str">
        <f t="shared" si="389"/>
        <v xml:space="preserve"> </v>
      </c>
      <c r="L243" s="460" t="str">
        <f t="shared" si="390"/>
        <v xml:space="preserve"> </v>
      </c>
      <c r="M243" s="122" t="str">
        <f t="shared" si="391"/>
        <v xml:space="preserve"> </v>
      </c>
      <c r="N243" s="460" t="str">
        <f t="shared" si="392"/>
        <v xml:space="preserve"> </v>
      </c>
      <c r="O243" s="122" t="str">
        <f t="shared" si="393"/>
        <v xml:space="preserve"> </v>
      </c>
      <c r="P243" s="460" t="str">
        <f t="shared" si="394"/>
        <v xml:space="preserve"> </v>
      </c>
      <c r="Q243" s="122" t="str">
        <f t="shared" si="395"/>
        <v xml:space="preserve"> </v>
      </c>
      <c r="R243" s="460" t="str">
        <f t="shared" si="396"/>
        <v xml:space="preserve"> </v>
      </c>
      <c r="S243" s="189"/>
      <c r="V243" s="818">
        <f t="shared" si="401"/>
        <v>18</v>
      </c>
      <c r="W243" s="819" t="e">
        <f t="shared" si="398"/>
        <v>#N/A</v>
      </c>
      <c r="X243" s="820" t="e">
        <f t="shared" si="402"/>
        <v>#N/A</v>
      </c>
      <c r="Y243" s="821" t="e">
        <f t="shared" si="400"/>
        <v>#N/A</v>
      </c>
      <c r="Z243" s="822"/>
      <c r="AA243" s="823"/>
      <c r="AC243" s="485" t="s">
        <v>354</v>
      </c>
      <c r="AD243" s="485"/>
      <c r="AE243" s="485"/>
      <c r="AF243" s="485" t="e">
        <f>IF(AF236,1,0)</f>
        <v>#VALUE!</v>
      </c>
      <c r="AG243" s="485"/>
      <c r="AH243" s="485"/>
    </row>
    <row r="244" spans="1:34" s="125" customFormat="1" ht="18" customHeight="1" thickBot="1" x14ac:dyDescent="0.25">
      <c r="A244" s="72" t="s">
        <v>21</v>
      </c>
      <c r="B244" s="463">
        <f>AA225</f>
        <v>0</v>
      </c>
      <c r="C244" s="122" t="s">
        <v>21</v>
      </c>
      <c r="D244" s="378">
        <f t="shared" ref="D244:R244" si="403">F69</f>
        <v>0</v>
      </c>
      <c r="E244" s="378">
        <f t="shared" si="403"/>
        <v>0</v>
      </c>
      <c r="F244" s="378">
        <f t="shared" si="403"/>
        <v>0</v>
      </c>
      <c r="G244" s="378">
        <f t="shared" si="403"/>
        <v>0</v>
      </c>
      <c r="H244" s="378">
        <f t="shared" si="403"/>
        <v>0</v>
      </c>
      <c r="I244" s="378">
        <f t="shared" si="403"/>
        <v>0</v>
      </c>
      <c r="J244" s="378">
        <f t="shared" si="403"/>
        <v>0</v>
      </c>
      <c r="K244" s="378">
        <f t="shared" si="403"/>
        <v>0</v>
      </c>
      <c r="L244" s="378">
        <f t="shared" si="403"/>
        <v>0</v>
      </c>
      <c r="M244" s="378">
        <f t="shared" si="403"/>
        <v>0</v>
      </c>
      <c r="N244" s="378">
        <f t="shared" si="403"/>
        <v>0</v>
      </c>
      <c r="O244" s="378">
        <f t="shared" si="403"/>
        <v>0</v>
      </c>
      <c r="P244" s="378">
        <f t="shared" si="403"/>
        <v>0</v>
      </c>
      <c r="Q244" s="378">
        <f t="shared" si="403"/>
        <v>0</v>
      </c>
      <c r="R244" s="378">
        <f t="shared" si="403"/>
        <v>0</v>
      </c>
      <c r="S244" s="190"/>
      <c r="V244" s="375" t="str">
        <f>C5</f>
        <v>vs.</v>
      </c>
      <c r="W244" s="373">
        <f>D5</f>
        <v>0</v>
      </c>
      <c r="X244" s="372"/>
      <c r="Y244" s="376" t="str">
        <f>I5</f>
        <v>at</v>
      </c>
      <c r="Z244" s="373">
        <f>J5</f>
        <v>0</v>
      </c>
      <c r="AA244" s="374"/>
      <c r="AC244" s="485" t="s">
        <v>355</v>
      </c>
      <c r="AD244" s="485"/>
      <c r="AE244" s="485"/>
      <c r="AF244" s="485" t="e">
        <f>IF(AF236,0,1)</f>
        <v>#VALUE!</v>
      </c>
      <c r="AG244" s="485"/>
      <c r="AH244" s="485"/>
    </row>
    <row r="245" spans="1:34" s="125" customFormat="1" ht="76.5" customHeight="1" thickBot="1" x14ac:dyDescent="0.25">
      <c r="A245" s="126"/>
      <c r="B245" s="127"/>
      <c r="S245" s="191"/>
      <c r="X245" s="124"/>
      <c r="AC245" s="485"/>
      <c r="AD245" s="485"/>
      <c r="AE245" s="485"/>
      <c r="AF245" s="485" t="s">
        <v>357</v>
      </c>
      <c r="AG245" s="485" t="s">
        <v>358</v>
      </c>
      <c r="AH245" s="485" t="s">
        <v>359</v>
      </c>
    </row>
    <row r="246" spans="1:34" s="125" customFormat="1" ht="18" customHeight="1" x14ac:dyDescent="0.2">
      <c r="A246" s="72" t="str">
        <f t="shared" ref="A246:B265" si="404">A225</f>
        <v xml:space="preserve"> </v>
      </c>
      <c r="B246" s="461" t="str">
        <f t="shared" si="404"/>
        <v>vs 0</v>
      </c>
      <c r="C246" s="122" t="s">
        <v>181</v>
      </c>
      <c r="D246" s="377" t="str">
        <f t="shared" ref="D246:R246" si="405">D225</f>
        <v>1st</v>
      </c>
      <c r="E246" s="377" t="str">
        <f t="shared" si="405"/>
        <v>2nd</v>
      </c>
      <c r="F246" s="377" t="str">
        <f t="shared" si="405"/>
        <v>3rd</v>
      </c>
      <c r="G246" s="377" t="str">
        <f t="shared" si="405"/>
        <v>4th</v>
      </c>
      <c r="H246" s="377" t="str">
        <f t="shared" si="405"/>
        <v>5th</v>
      </c>
      <c r="I246" s="377" t="str">
        <f t="shared" si="405"/>
        <v>6th</v>
      </c>
      <c r="J246" s="377" t="str">
        <f t="shared" si="405"/>
        <v>7th</v>
      </c>
      <c r="K246" s="377" t="str">
        <f t="shared" si="405"/>
        <v>8th</v>
      </c>
      <c r="L246" s="377" t="str">
        <f t="shared" si="405"/>
        <v>9th</v>
      </c>
      <c r="M246" s="377" t="str">
        <f t="shared" si="405"/>
        <v>10th</v>
      </c>
      <c r="N246" s="377" t="str">
        <f t="shared" si="405"/>
        <v>11th</v>
      </c>
      <c r="O246" s="377" t="str">
        <f t="shared" si="405"/>
        <v>12th</v>
      </c>
      <c r="P246" s="377" t="str">
        <f t="shared" si="405"/>
        <v>13th</v>
      </c>
      <c r="Q246" s="377" t="str">
        <f t="shared" si="405"/>
        <v>14th</v>
      </c>
      <c r="R246" s="377" t="str">
        <f t="shared" si="405"/>
        <v>15th</v>
      </c>
      <c r="S246" s="189"/>
      <c r="V246" s="366" t="str">
        <f t="shared" ref="V246:V262" si="406">V225</f>
        <v>Rochester Junior Legion Patriots</v>
      </c>
      <c r="W246" s="367"/>
      <c r="X246" s="368"/>
      <c r="Y246" s="367"/>
      <c r="Z246" s="367"/>
      <c r="AA246" s="369">
        <f>AA225</f>
        <v>0</v>
      </c>
      <c r="AC246" s="485" t="s">
        <v>356</v>
      </c>
      <c r="AD246" s="485"/>
      <c r="AE246" s="485"/>
      <c r="AF246" s="485" t="e">
        <f>IF(AF229=1,IF($C$2&gt;$C$3,1,0),0)</f>
        <v>#VALUE!</v>
      </c>
      <c r="AG246" s="485" t="e">
        <f>IF(AF229=1,IF($C$3&gt;$C$2,1,0),0)</f>
        <v>#VALUE!</v>
      </c>
      <c r="AH246" s="485" t="e">
        <f>IF(AF229=1,IF($C$2=$C$3,1,0),0)</f>
        <v>#VALUE!</v>
      </c>
    </row>
    <row r="247" spans="1:34" s="125" customFormat="1" ht="18" customHeight="1" x14ac:dyDescent="0.2">
      <c r="A247" s="72">
        <f t="shared" si="404"/>
        <v>2</v>
      </c>
      <c r="B247" s="72" t="str">
        <f t="shared" si="404"/>
        <v>Player 1</v>
      </c>
      <c r="C247" s="378">
        <f t="shared" ref="C247:C265" si="407">C226</f>
        <v>0</v>
      </c>
      <c r="D247" s="460" t="str">
        <f t="shared" ref="D247:R247" si="408">D226</f>
        <v xml:space="preserve"> </v>
      </c>
      <c r="E247" s="122" t="str">
        <f t="shared" si="408"/>
        <v xml:space="preserve"> </v>
      </c>
      <c r="F247" s="460" t="str">
        <f t="shared" si="408"/>
        <v xml:space="preserve"> </v>
      </c>
      <c r="G247" s="122" t="str">
        <f t="shared" si="408"/>
        <v xml:space="preserve"> </v>
      </c>
      <c r="H247" s="460" t="str">
        <f t="shared" si="408"/>
        <v xml:space="preserve"> </v>
      </c>
      <c r="I247" s="122" t="str">
        <f t="shared" si="408"/>
        <v xml:space="preserve"> </v>
      </c>
      <c r="J247" s="460" t="str">
        <f t="shared" si="408"/>
        <v xml:space="preserve"> </v>
      </c>
      <c r="K247" s="122" t="str">
        <f t="shared" si="408"/>
        <v xml:space="preserve"> </v>
      </c>
      <c r="L247" s="460" t="str">
        <f t="shared" si="408"/>
        <v xml:space="preserve"> </v>
      </c>
      <c r="M247" s="122" t="str">
        <f t="shared" si="408"/>
        <v xml:space="preserve"> </v>
      </c>
      <c r="N247" s="460" t="str">
        <f t="shared" si="408"/>
        <v xml:space="preserve"> </v>
      </c>
      <c r="O247" s="122" t="str">
        <f t="shared" si="408"/>
        <v xml:space="preserve"> </v>
      </c>
      <c r="P247" s="460" t="str">
        <f t="shared" si="408"/>
        <v xml:space="preserve"> </v>
      </c>
      <c r="Q247" s="122" t="str">
        <f t="shared" si="408"/>
        <v xml:space="preserve"> </v>
      </c>
      <c r="R247" s="460" t="str">
        <f t="shared" si="408"/>
        <v xml:space="preserve"> </v>
      </c>
      <c r="S247" s="189"/>
      <c r="V247" s="808">
        <f t="shared" si="406"/>
        <v>1</v>
      </c>
      <c r="W247" s="809" t="e">
        <f t="shared" ref="W247:Y262" si="409">W226</f>
        <v>#N/A</v>
      </c>
      <c r="X247" s="810" t="e">
        <f t="shared" si="409"/>
        <v>#N/A</v>
      </c>
      <c r="Y247" s="811" t="e">
        <f t="shared" si="409"/>
        <v>#N/A</v>
      </c>
      <c r="Z247" s="811"/>
      <c r="AA247" s="812"/>
      <c r="AC247" s="485" t="s">
        <v>360</v>
      </c>
      <c r="AD247" s="485"/>
      <c r="AE247" s="485"/>
      <c r="AF247" s="485" t="e">
        <f>IF(AF230=1,IF($C$2&gt;$C$3,1,0),0)</f>
        <v>#VALUE!</v>
      </c>
      <c r="AG247" s="485" t="e">
        <f>IF(AF230=1,IF($C$3&gt;$C$2,1,0),0)</f>
        <v>#VALUE!</v>
      </c>
      <c r="AH247" s="485" t="e">
        <f>IF(AF230=1,IF($C$2=$C$3,1,0),0)</f>
        <v>#VALUE!</v>
      </c>
    </row>
    <row r="248" spans="1:34" s="125" customFormat="1" ht="18" customHeight="1" x14ac:dyDescent="0.2">
      <c r="A248" s="72">
        <f t="shared" si="404"/>
        <v>3</v>
      </c>
      <c r="B248" s="72" t="str">
        <f t="shared" si="404"/>
        <v>Player 2</v>
      </c>
      <c r="C248" s="378">
        <f t="shared" si="407"/>
        <v>0</v>
      </c>
      <c r="D248" s="460" t="str">
        <f t="shared" ref="D248:R248" si="410">D227</f>
        <v xml:space="preserve"> </v>
      </c>
      <c r="E248" s="122" t="str">
        <f t="shared" si="410"/>
        <v xml:space="preserve"> </v>
      </c>
      <c r="F248" s="460" t="str">
        <f t="shared" si="410"/>
        <v xml:space="preserve"> </v>
      </c>
      <c r="G248" s="122" t="str">
        <f t="shared" si="410"/>
        <v xml:space="preserve"> </v>
      </c>
      <c r="H248" s="460" t="str">
        <f t="shared" si="410"/>
        <v xml:space="preserve"> </v>
      </c>
      <c r="I248" s="122" t="str">
        <f t="shared" si="410"/>
        <v xml:space="preserve"> </v>
      </c>
      <c r="J248" s="460" t="str">
        <f t="shared" si="410"/>
        <v xml:space="preserve"> </v>
      </c>
      <c r="K248" s="122" t="str">
        <f t="shared" si="410"/>
        <v xml:space="preserve"> </v>
      </c>
      <c r="L248" s="460" t="str">
        <f t="shared" si="410"/>
        <v xml:space="preserve"> </v>
      </c>
      <c r="M248" s="122" t="str">
        <f t="shared" si="410"/>
        <v xml:space="preserve"> </v>
      </c>
      <c r="N248" s="460" t="str">
        <f t="shared" si="410"/>
        <v xml:space="preserve"> </v>
      </c>
      <c r="O248" s="122" t="str">
        <f t="shared" si="410"/>
        <v xml:space="preserve"> </v>
      </c>
      <c r="P248" s="460" t="str">
        <f t="shared" si="410"/>
        <v xml:space="preserve"> </v>
      </c>
      <c r="Q248" s="122" t="str">
        <f t="shared" si="410"/>
        <v xml:space="preserve"> </v>
      </c>
      <c r="R248" s="460" t="str">
        <f t="shared" si="410"/>
        <v xml:space="preserve"> </v>
      </c>
      <c r="S248" s="189"/>
      <c r="V248" s="808">
        <f t="shared" si="406"/>
        <v>2</v>
      </c>
      <c r="W248" s="809" t="e">
        <f t="shared" si="409"/>
        <v>#N/A</v>
      </c>
      <c r="X248" s="810" t="e">
        <f t="shared" si="409"/>
        <v>#N/A</v>
      </c>
      <c r="Y248" s="811" t="e">
        <f t="shared" si="409"/>
        <v>#N/A</v>
      </c>
      <c r="Z248" s="811"/>
      <c r="AA248" s="812"/>
      <c r="AC248" s="485" t="s">
        <v>361</v>
      </c>
      <c r="AD248" s="485"/>
      <c r="AE248" s="485"/>
      <c r="AF248" s="485" t="e">
        <f>IF(AF231=1,IF($C$2&gt;$C$3,1,0),0)</f>
        <v>#VALUE!</v>
      </c>
      <c r="AG248" s="485" t="e">
        <f>IF(AF231=1,IF($C$3&gt;$C$2,1,0),0)</f>
        <v>#VALUE!</v>
      </c>
      <c r="AH248" s="485" t="e">
        <f>IF(AF231=1,IF($C$2=$C$3,1,0),0)</f>
        <v>#VALUE!</v>
      </c>
    </row>
    <row r="249" spans="1:34" s="125" customFormat="1" ht="18" customHeight="1" x14ac:dyDescent="0.2">
      <c r="A249" s="72">
        <f t="shared" si="404"/>
        <v>5</v>
      </c>
      <c r="B249" s="72" t="str">
        <f t="shared" si="404"/>
        <v>Player 3</v>
      </c>
      <c r="C249" s="378">
        <f t="shared" si="407"/>
        <v>0</v>
      </c>
      <c r="D249" s="460" t="str">
        <f t="shared" ref="D249:R249" si="411">D228</f>
        <v xml:space="preserve"> </v>
      </c>
      <c r="E249" s="122" t="str">
        <f t="shared" si="411"/>
        <v xml:space="preserve"> </v>
      </c>
      <c r="F249" s="460" t="str">
        <f t="shared" si="411"/>
        <v xml:space="preserve"> </v>
      </c>
      <c r="G249" s="122" t="str">
        <f t="shared" si="411"/>
        <v xml:space="preserve"> </v>
      </c>
      <c r="H249" s="460" t="str">
        <f t="shared" si="411"/>
        <v xml:space="preserve"> </v>
      </c>
      <c r="I249" s="122" t="str">
        <f t="shared" si="411"/>
        <v xml:space="preserve"> </v>
      </c>
      <c r="J249" s="460" t="str">
        <f t="shared" si="411"/>
        <v xml:space="preserve"> </v>
      </c>
      <c r="K249" s="122" t="str">
        <f t="shared" si="411"/>
        <v xml:space="preserve"> </v>
      </c>
      <c r="L249" s="460" t="str">
        <f t="shared" si="411"/>
        <v xml:space="preserve"> </v>
      </c>
      <c r="M249" s="122" t="str">
        <f t="shared" si="411"/>
        <v xml:space="preserve"> </v>
      </c>
      <c r="N249" s="460" t="str">
        <f t="shared" si="411"/>
        <v xml:space="preserve"> </v>
      </c>
      <c r="O249" s="122" t="str">
        <f t="shared" si="411"/>
        <v xml:space="preserve"> </v>
      </c>
      <c r="P249" s="460" t="str">
        <f t="shared" si="411"/>
        <v xml:space="preserve"> </v>
      </c>
      <c r="Q249" s="122" t="str">
        <f t="shared" si="411"/>
        <v xml:space="preserve"> </v>
      </c>
      <c r="R249" s="460" t="str">
        <f t="shared" si="411"/>
        <v xml:space="preserve"> </v>
      </c>
      <c r="S249" s="189"/>
      <c r="V249" s="808">
        <f t="shared" si="406"/>
        <v>3</v>
      </c>
      <c r="W249" s="809" t="e">
        <f t="shared" si="409"/>
        <v>#N/A</v>
      </c>
      <c r="X249" s="810" t="e">
        <f t="shared" si="409"/>
        <v>#N/A</v>
      </c>
      <c r="Y249" s="811" t="e">
        <f t="shared" si="409"/>
        <v>#N/A</v>
      </c>
      <c r="Z249" s="811"/>
      <c r="AA249" s="812"/>
      <c r="AC249" s="485" t="s">
        <v>362</v>
      </c>
      <c r="AD249" s="485"/>
      <c r="AE249" s="485"/>
      <c r="AF249" s="485" t="e">
        <f>SUM(AF246:AF248)</f>
        <v>#VALUE!</v>
      </c>
      <c r="AG249" s="485" t="e">
        <f>SUM(AG246:AG248)</f>
        <v>#VALUE!</v>
      </c>
      <c r="AH249" s="485" t="e">
        <f>SUM(AH246:AH248)</f>
        <v>#VALUE!</v>
      </c>
    </row>
    <row r="250" spans="1:34" s="125" customFormat="1" ht="18" customHeight="1" x14ac:dyDescent="0.2">
      <c r="A250" s="72">
        <f t="shared" si="404"/>
        <v>9</v>
      </c>
      <c r="B250" s="72" t="str">
        <f t="shared" si="404"/>
        <v>Player 4</v>
      </c>
      <c r="C250" s="378">
        <f t="shared" si="407"/>
        <v>0</v>
      </c>
      <c r="D250" s="460" t="str">
        <f t="shared" ref="D250:R250" si="412">D229</f>
        <v xml:space="preserve"> </v>
      </c>
      <c r="E250" s="122" t="str">
        <f t="shared" si="412"/>
        <v xml:space="preserve"> </v>
      </c>
      <c r="F250" s="460" t="str">
        <f t="shared" si="412"/>
        <v xml:space="preserve"> </v>
      </c>
      <c r="G250" s="122" t="str">
        <f t="shared" si="412"/>
        <v xml:space="preserve"> </v>
      </c>
      <c r="H250" s="460" t="str">
        <f t="shared" si="412"/>
        <v xml:space="preserve"> </v>
      </c>
      <c r="I250" s="122" t="str">
        <f t="shared" si="412"/>
        <v xml:space="preserve"> </v>
      </c>
      <c r="J250" s="460" t="str">
        <f t="shared" si="412"/>
        <v xml:space="preserve"> </v>
      </c>
      <c r="K250" s="122" t="str">
        <f t="shared" si="412"/>
        <v xml:space="preserve"> </v>
      </c>
      <c r="L250" s="460" t="str">
        <f t="shared" si="412"/>
        <v xml:space="preserve"> </v>
      </c>
      <c r="M250" s="122" t="str">
        <f t="shared" si="412"/>
        <v xml:space="preserve"> </v>
      </c>
      <c r="N250" s="460" t="str">
        <f t="shared" si="412"/>
        <v xml:space="preserve"> </v>
      </c>
      <c r="O250" s="122" t="str">
        <f t="shared" si="412"/>
        <v xml:space="preserve"> </v>
      </c>
      <c r="P250" s="460" t="str">
        <f t="shared" si="412"/>
        <v xml:space="preserve"> </v>
      </c>
      <c r="Q250" s="122" t="str">
        <f t="shared" si="412"/>
        <v xml:space="preserve"> </v>
      </c>
      <c r="R250" s="460" t="str">
        <f t="shared" si="412"/>
        <v xml:space="preserve"> </v>
      </c>
      <c r="S250" s="189"/>
      <c r="V250" s="808">
        <f t="shared" si="406"/>
        <v>4</v>
      </c>
      <c r="W250" s="809" t="e">
        <f t="shared" si="409"/>
        <v>#N/A</v>
      </c>
      <c r="X250" s="810" t="e">
        <f t="shared" si="409"/>
        <v>#N/A</v>
      </c>
      <c r="Y250" s="811" t="e">
        <f t="shared" si="409"/>
        <v>#N/A</v>
      </c>
      <c r="Z250" s="811"/>
      <c r="AA250" s="812"/>
      <c r="AC250" s="127"/>
      <c r="AD250" s="127"/>
      <c r="AE250" s="127"/>
      <c r="AF250" s="127"/>
      <c r="AG250" s="127"/>
    </row>
    <row r="251" spans="1:34" s="125" customFormat="1" ht="18" customHeight="1" x14ac:dyDescent="0.2">
      <c r="A251" s="72">
        <f t="shared" si="404"/>
        <v>1</v>
      </c>
      <c r="B251" s="72" t="str">
        <f t="shared" si="404"/>
        <v>Player 5</v>
      </c>
      <c r="C251" s="378">
        <f t="shared" si="407"/>
        <v>0</v>
      </c>
      <c r="D251" s="460" t="str">
        <f t="shared" ref="D251:R251" si="413">D230</f>
        <v xml:space="preserve"> </v>
      </c>
      <c r="E251" s="122" t="str">
        <f t="shared" si="413"/>
        <v xml:space="preserve"> </v>
      </c>
      <c r="F251" s="460" t="str">
        <f t="shared" si="413"/>
        <v xml:space="preserve"> </v>
      </c>
      <c r="G251" s="122" t="str">
        <f t="shared" si="413"/>
        <v xml:space="preserve"> </v>
      </c>
      <c r="H251" s="460" t="str">
        <f t="shared" si="413"/>
        <v xml:space="preserve"> </v>
      </c>
      <c r="I251" s="122" t="str">
        <f t="shared" si="413"/>
        <v xml:space="preserve"> </v>
      </c>
      <c r="J251" s="460" t="str">
        <f t="shared" si="413"/>
        <v xml:space="preserve"> </v>
      </c>
      <c r="K251" s="122" t="str">
        <f t="shared" si="413"/>
        <v xml:space="preserve"> </v>
      </c>
      <c r="L251" s="460" t="str">
        <f t="shared" si="413"/>
        <v xml:space="preserve"> </v>
      </c>
      <c r="M251" s="122" t="str">
        <f t="shared" si="413"/>
        <v xml:space="preserve"> </v>
      </c>
      <c r="N251" s="460" t="str">
        <f t="shared" si="413"/>
        <v xml:space="preserve"> </v>
      </c>
      <c r="O251" s="122" t="str">
        <f t="shared" si="413"/>
        <v xml:space="preserve"> </v>
      </c>
      <c r="P251" s="460" t="str">
        <f t="shared" si="413"/>
        <v xml:space="preserve"> </v>
      </c>
      <c r="Q251" s="122" t="str">
        <f t="shared" si="413"/>
        <v xml:space="preserve"> </v>
      </c>
      <c r="R251" s="460" t="str">
        <f t="shared" si="413"/>
        <v xml:space="preserve"> </v>
      </c>
      <c r="S251" s="189"/>
      <c r="V251" s="808">
        <f t="shared" si="406"/>
        <v>5</v>
      </c>
      <c r="W251" s="809" t="e">
        <f t="shared" si="409"/>
        <v>#N/A</v>
      </c>
      <c r="X251" s="810" t="e">
        <f t="shared" si="409"/>
        <v>#N/A</v>
      </c>
      <c r="Y251" s="811" t="e">
        <f t="shared" si="409"/>
        <v>#N/A</v>
      </c>
      <c r="Z251" s="811"/>
      <c r="AA251" s="812"/>
      <c r="AC251" s="127"/>
      <c r="AD251" s="127"/>
      <c r="AE251" s="127"/>
      <c r="AF251" s="127"/>
      <c r="AG251" s="127"/>
    </row>
    <row r="252" spans="1:34" s="125" customFormat="1" ht="18" customHeight="1" x14ac:dyDescent="0.2">
      <c r="A252" s="72">
        <f t="shared" si="404"/>
        <v>14</v>
      </c>
      <c r="B252" s="72" t="str">
        <f t="shared" si="404"/>
        <v>Player 6</v>
      </c>
      <c r="C252" s="378">
        <f t="shared" si="407"/>
        <v>0</v>
      </c>
      <c r="D252" s="460" t="str">
        <f t="shared" ref="D252:R252" si="414">D231</f>
        <v xml:space="preserve"> </v>
      </c>
      <c r="E252" s="122" t="str">
        <f t="shared" si="414"/>
        <v xml:space="preserve"> </v>
      </c>
      <c r="F252" s="460" t="str">
        <f t="shared" si="414"/>
        <v xml:space="preserve"> </v>
      </c>
      <c r="G252" s="122" t="str">
        <f t="shared" si="414"/>
        <v xml:space="preserve"> </v>
      </c>
      <c r="H252" s="460" t="str">
        <f t="shared" si="414"/>
        <v xml:space="preserve"> </v>
      </c>
      <c r="I252" s="122" t="str">
        <f t="shared" si="414"/>
        <v xml:space="preserve"> </v>
      </c>
      <c r="J252" s="460" t="str">
        <f t="shared" si="414"/>
        <v xml:space="preserve"> </v>
      </c>
      <c r="K252" s="122" t="str">
        <f t="shared" si="414"/>
        <v xml:space="preserve"> </v>
      </c>
      <c r="L252" s="460" t="str">
        <f t="shared" si="414"/>
        <v xml:space="preserve"> </v>
      </c>
      <c r="M252" s="122" t="str">
        <f t="shared" si="414"/>
        <v xml:space="preserve"> </v>
      </c>
      <c r="N252" s="460" t="str">
        <f t="shared" si="414"/>
        <v xml:space="preserve"> </v>
      </c>
      <c r="O252" s="122" t="str">
        <f t="shared" si="414"/>
        <v xml:space="preserve"> </v>
      </c>
      <c r="P252" s="460" t="str">
        <f t="shared" si="414"/>
        <v xml:space="preserve"> </v>
      </c>
      <c r="Q252" s="122" t="str">
        <f t="shared" si="414"/>
        <v xml:space="preserve"> </v>
      </c>
      <c r="R252" s="460" t="str">
        <f t="shared" si="414"/>
        <v xml:space="preserve"> </v>
      </c>
      <c r="S252" s="189"/>
      <c r="V252" s="808">
        <f t="shared" si="406"/>
        <v>6</v>
      </c>
      <c r="W252" s="809" t="e">
        <f t="shared" si="409"/>
        <v>#N/A</v>
      </c>
      <c r="X252" s="810" t="e">
        <f t="shared" si="409"/>
        <v>#N/A</v>
      </c>
      <c r="Y252" s="811" t="e">
        <f t="shared" si="409"/>
        <v>#N/A</v>
      </c>
      <c r="Z252" s="811"/>
      <c r="AA252" s="812"/>
    </row>
    <row r="253" spans="1:34" s="125" customFormat="1" ht="18" customHeight="1" x14ac:dyDescent="0.2">
      <c r="A253" s="72">
        <f t="shared" si="404"/>
        <v>15</v>
      </c>
      <c r="B253" s="72" t="str">
        <f t="shared" si="404"/>
        <v>Player 7</v>
      </c>
      <c r="C253" s="378">
        <f t="shared" si="407"/>
        <v>0</v>
      </c>
      <c r="D253" s="460" t="str">
        <f t="shared" ref="D253:R253" si="415">D232</f>
        <v xml:space="preserve"> </v>
      </c>
      <c r="E253" s="122" t="str">
        <f t="shared" si="415"/>
        <v xml:space="preserve"> </v>
      </c>
      <c r="F253" s="460" t="str">
        <f t="shared" si="415"/>
        <v xml:space="preserve"> </v>
      </c>
      <c r="G253" s="122" t="str">
        <f t="shared" si="415"/>
        <v xml:space="preserve"> </v>
      </c>
      <c r="H253" s="460" t="str">
        <f t="shared" si="415"/>
        <v xml:space="preserve"> </v>
      </c>
      <c r="I253" s="122" t="str">
        <f t="shared" si="415"/>
        <v xml:space="preserve"> </v>
      </c>
      <c r="J253" s="460" t="str">
        <f t="shared" si="415"/>
        <v xml:space="preserve"> </v>
      </c>
      <c r="K253" s="122" t="str">
        <f t="shared" si="415"/>
        <v xml:space="preserve"> </v>
      </c>
      <c r="L253" s="460" t="str">
        <f t="shared" si="415"/>
        <v xml:space="preserve"> </v>
      </c>
      <c r="M253" s="122" t="str">
        <f t="shared" si="415"/>
        <v xml:space="preserve"> </v>
      </c>
      <c r="N253" s="460" t="str">
        <f t="shared" si="415"/>
        <v xml:space="preserve"> </v>
      </c>
      <c r="O253" s="122" t="str">
        <f t="shared" si="415"/>
        <v xml:space="preserve"> </v>
      </c>
      <c r="P253" s="460" t="str">
        <f t="shared" si="415"/>
        <v xml:space="preserve"> </v>
      </c>
      <c r="Q253" s="122" t="str">
        <f t="shared" si="415"/>
        <v xml:space="preserve"> </v>
      </c>
      <c r="R253" s="460" t="str">
        <f t="shared" si="415"/>
        <v xml:space="preserve"> </v>
      </c>
      <c r="S253" s="189"/>
      <c r="V253" s="808">
        <f t="shared" si="406"/>
        <v>7</v>
      </c>
      <c r="W253" s="809" t="e">
        <f t="shared" si="409"/>
        <v>#N/A</v>
      </c>
      <c r="X253" s="810" t="e">
        <f t="shared" si="409"/>
        <v>#N/A</v>
      </c>
      <c r="Y253" s="811" t="e">
        <f t="shared" si="409"/>
        <v>#N/A</v>
      </c>
      <c r="Z253" s="811"/>
      <c r="AA253" s="812"/>
    </row>
    <row r="254" spans="1:34" s="125" customFormat="1" ht="18" customHeight="1" x14ac:dyDescent="0.2">
      <c r="A254" s="72">
        <f t="shared" si="404"/>
        <v>22</v>
      </c>
      <c r="B254" s="72" t="str">
        <f t="shared" si="404"/>
        <v>Player 8</v>
      </c>
      <c r="C254" s="378">
        <f t="shared" si="407"/>
        <v>0</v>
      </c>
      <c r="D254" s="460" t="str">
        <f t="shared" ref="D254:R254" si="416">D233</f>
        <v xml:space="preserve"> </v>
      </c>
      <c r="E254" s="122" t="str">
        <f t="shared" si="416"/>
        <v xml:space="preserve"> </v>
      </c>
      <c r="F254" s="460" t="str">
        <f t="shared" si="416"/>
        <v xml:space="preserve"> </v>
      </c>
      <c r="G254" s="122" t="str">
        <f t="shared" si="416"/>
        <v xml:space="preserve"> </v>
      </c>
      <c r="H254" s="460" t="str">
        <f t="shared" si="416"/>
        <v xml:space="preserve"> </v>
      </c>
      <c r="I254" s="122" t="str">
        <f t="shared" si="416"/>
        <v xml:space="preserve"> </v>
      </c>
      <c r="J254" s="460" t="str">
        <f t="shared" si="416"/>
        <v xml:space="preserve"> </v>
      </c>
      <c r="K254" s="122" t="str">
        <f t="shared" si="416"/>
        <v xml:space="preserve"> </v>
      </c>
      <c r="L254" s="460" t="str">
        <f t="shared" si="416"/>
        <v xml:space="preserve"> </v>
      </c>
      <c r="M254" s="122" t="str">
        <f t="shared" si="416"/>
        <v xml:space="preserve"> </v>
      </c>
      <c r="N254" s="460" t="str">
        <f t="shared" si="416"/>
        <v xml:space="preserve"> </v>
      </c>
      <c r="O254" s="122" t="str">
        <f t="shared" si="416"/>
        <v xml:space="preserve"> </v>
      </c>
      <c r="P254" s="460" t="str">
        <f t="shared" si="416"/>
        <v xml:space="preserve"> </v>
      </c>
      <c r="Q254" s="122" t="str">
        <f t="shared" si="416"/>
        <v xml:space="preserve"> </v>
      </c>
      <c r="R254" s="460" t="str">
        <f t="shared" si="416"/>
        <v xml:space="preserve"> </v>
      </c>
      <c r="S254" s="189"/>
      <c r="V254" s="808">
        <f t="shared" si="406"/>
        <v>8</v>
      </c>
      <c r="W254" s="809" t="e">
        <f t="shared" si="409"/>
        <v>#N/A</v>
      </c>
      <c r="X254" s="810" t="e">
        <f t="shared" si="409"/>
        <v>#N/A</v>
      </c>
      <c r="Y254" s="811" t="e">
        <f t="shared" si="409"/>
        <v>#N/A</v>
      </c>
      <c r="Z254" s="811"/>
      <c r="AA254" s="812"/>
    </row>
    <row r="255" spans="1:34" s="125" customFormat="1" ht="18" customHeight="1" x14ac:dyDescent="0.2">
      <c r="A255" s="72">
        <f t="shared" si="404"/>
        <v>23</v>
      </c>
      <c r="B255" s="72" t="str">
        <f t="shared" si="404"/>
        <v>Player 9</v>
      </c>
      <c r="C255" s="378">
        <f t="shared" si="407"/>
        <v>0</v>
      </c>
      <c r="D255" s="460" t="str">
        <f t="shared" ref="D255:R255" si="417">D234</f>
        <v xml:space="preserve"> </v>
      </c>
      <c r="E255" s="122" t="str">
        <f t="shared" si="417"/>
        <v xml:space="preserve"> </v>
      </c>
      <c r="F255" s="460" t="str">
        <f t="shared" si="417"/>
        <v xml:space="preserve"> </v>
      </c>
      <c r="G255" s="122" t="str">
        <f t="shared" si="417"/>
        <v xml:space="preserve"> </v>
      </c>
      <c r="H255" s="460" t="str">
        <f t="shared" si="417"/>
        <v xml:space="preserve"> </v>
      </c>
      <c r="I255" s="122" t="str">
        <f t="shared" si="417"/>
        <v xml:space="preserve"> </v>
      </c>
      <c r="J255" s="460" t="str">
        <f t="shared" si="417"/>
        <v xml:space="preserve"> </v>
      </c>
      <c r="K255" s="122" t="str">
        <f t="shared" si="417"/>
        <v xml:space="preserve"> </v>
      </c>
      <c r="L255" s="460" t="str">
        <f t="shared" si="417"/>
        <v xml:space="preserve"> </v>
      </c>
      <c r="M255" s="122" t="str">
        <f t="shared" si="417"/>
        <v xml:space="preserve"> </v>
      </c>
      <c r="N255" s="460" t="str">
        <f t="shared" si="417"/>
        <v xml:space="preserve"> </v>
      </c>
      <c r="O255" s="122" t="str">
        <f t="shared" si="417"/>
        <v xml:space="preserve"> </v>
      </c>
      <c r="P255" s="460" t="str">
        <f t="shared" si="417"/>
        <v xml:space="preserve"> </v>
      </c>
      <c r="Q255" s="122" t="str">
        <f t="shared" si="417"/>
        <v xml:space="preserve"> </v>
      </c>
      <c r="R255" s="460" t="str">
        <f t="shared" si="417"/>
        <v xml:space="preserve"> </v>
      </c>
      <c r="S255" s="189"/>
      <c r="V255" s="808">
        <f t="shared" si="406"/>
        <v>9</v>
      </c>
      <c r="W255" s="809" t="e">
        <f t="shared" si="409"/>
        <v>#N/A</v>
      </c>
      <c r="X255" s="810" t="e">
        <f t="shared" si="409"/>
        <v>#N/A</v>
      </c>
      <c r="Y255" s="811" t="e">
        <f t="shared" si="409"/>
        <v>#N/A</v>
      </c>
      <c r="Z255" s="811"/>
      <c r="AA255" s="812"/>
    </row>
    <row r="256" spans="1:34" s="125" customFormat="1" ht="18" customHeight="1" x14ac:dyDescent="0.2">
      <c r="A256" s="72">
        <f t="shared" si="404"/>
        <v>24</v>
      </c>
      <c r="B256" s="72" t="str">
        <f t="shared" si="404"/>
        <v>Player 10</v>
      </c>
      <c r="C256" s="378">
        <f t="shared" si="407"/>
        <v>0</v>
      </c>
      <c r="D256" s="460" t="str">
        <f t="shared" ref="D256:R256" si="418">D235</f>
        <v xml:space="preserve"> </v>
      </c>
      <c r="E256" s="122" t="str">
        <f t="shared" si="418"/>
        <v xml:space="preserve"> </v>
      </c>
      <c r="F256" s="460" t="str">
        <f t="shared" si="418"/>
        <v xml:space="preserve"> </v>
      </c>
      <c r="G256" s="122" t="str">
        <f t="shared" si="418"/>
        <v xml:space="preserve"> </v>
      </c>
      <c r="H256" s="460" t="str">
        <f t="shared" si="418"/>
        <v xml:space="preserve"> </v>
      </c>
      <c r="I256" s="122" t="str">
        <f t="shared" si="418"/>
        <v xml:space="preserve"> </v>
      </c>
      <c r="J256" s="460" t="str">
        <f t="shared" si="418"/>
        <v xml:space="preserve"> </v>
      </c>
      <c r="K256" s="122" t="str">
        <f t="shared" si="418"/>
        <v xml:space="preserve"> </v>
      </c>
      <c r="L256" s="460" t="str">
        <f t="shared" si="418"/>
        <v xml:space="preserve"> </v>
      </c>
      <c r="M256" s="122" t="str">
        <f t="shared" si="418"/>
        <v xml:space="preserve"> </v>
      </c>
      <c r="N256" s="460" t="str">
        <f t="shared" si="418"/>
        <v xml:space="preserve"> </v>
      </c>
      <c r="O256" s="122" t="str">
        <f t="shared" si="418"/>
        <v xml:space="preserve"> </v>
      </c>
      <c r="P256" s="460" t="str">
        <f t="shared" si="418"/>
        <v xml:space="preserve"> </v>
      </c>
      <c r="Q256" s="122" t="str">
        <f t="shared" si="418"/>
        <v xml:space="preserve"> </v>
      </c>
      <c r="R256" s="460" t="str">
        <f t="shared" si="418"/>
        <v xml:space="preserve"> </v>
      </c>
      <c r="S256" s="189"/>
      <c r="V256" s="818">
        <f t="shared" si="406"/>
        <v>10</v>
      </c>
      <c r="W256" s="819" t="e">
        <f t="shared" si="409"/>
        <v>#N/A</v>
      </c>
      <c r="X256" s="824" t="e">
        <f t="shared" si="409"/>
        <v>#N/A</v>
      </c>
      <c r="Y256" s="822" t="e">
        <f t="shared" si="409"/>
        <v>#N/A</v>
      </c>
      <c r="Z256" s="822"/>
      <c r="AA256" s="823"/>
    </row>
    <row r="257" spans="1:27" s="125" customFormat="1" ht="18" customHeight="1" x14ac:dyDescent="0.2">
      <c r="A257" s="72">
        <f t="shared" si="404"/>
        <v>25</v>
      </c>
      <c r="B257" s="72" t="str">
        <f t="shared" si="404"/>
        <v>Player 11</v>
      </c>
      <c r="C257" s="378">
        <f t="shared" si="407"/>
        <v>0</v>
      </c>
      <c r="D257" s="460" t="str">
        <f t="shared" ref="D257:R257" si="419">D236</f>
        <v xml:space="preserve"> </v>
      </c>
      <c r="E257" s="122" t="str">
        <f t="shared" si="419"/>
        <v xml:space="preserve"> </v>
      </c>
      <c r="F257" s="460" t="str">
        <f t="shared" si="419"/>
        <v xml:space="preserve"> </v>
      </c>
      <c r="G257" s="122" t="str">
        <f t="shared" si="419"/>
        <v xml:space="preserve"> </v>
      </c>
      <c r="H257" s="460" t="str">
        <f t="shared" si="419"/>
        <v xml:space="preserve"> </v>
      </c>
      <c r="I257" s="122" t="str">
        <f t="shared" si="419"/>
        <v xml:space="preserve"> </v>
      </c>
      <c r="J257" s="460" t="str">
        <f t="shared" si="419"/>
        <v xml:space="preserve"> </v>
      </c>
      <c r="K257" s="122" t="str">
        <f t="shared" si="419"/>
        <v xml:space="preserve"> </v>
      </c>
      <c r="L257" s="460" t="str">
        <f t="shared" si="419"/>
        <v xml:space="preserve"> </v>
      </c>
      <c r="M257" s="122" t="str">
        <f t="shared" si="419"/>
        <v xml:space="preserve"> </v>
      </c>
      <c r="N257" s="460" t="str">
        <f t="shared" si="419"/>
        <v xml:space="preserve"> </v>
      </c>
      <c r="O257" s="122" t="str">
        <f t="shared" si="419"/>
        <v xml:space="preserve"> </v>
      </c>
      <c r="P257" s="460" t="str">
        <f t="shared" si="419"/>
        <v xml:space="preserve"> </v>
      </c>
      <c r="Q257" s="122" t="str">
        <f t="shared" si="419"/>
        <v xml:space="preserve"> </v>
      </c>
      <c r="R257" s="460" t="str">
        <f t="shared" si="419"/>
        <v xml:space="preserve"> </v>
      </c>
      <c r="S257" s="189"/>
      <c r="V257" s="818">
        <f t="shared" si="406"/>
        <v>11</v>
      </c>
      <c r="W257" s="819" t="e">
        <f t="shared" si="409"/>
        <v>#N/A</v>
      </c>
      <c r="X257" s="824" t="e">
        <f t="shared" si="409"/>
        <v>#N/A</v>
      </c>
      <c r="Y257" s="822" t="e">
        <f t="shared" si="409"/>
        <v>#N/A</v>
      </c>
      <c r="Z257" s="822"/>
      <c r="AA257" s="823"/>
    </row>
    <row r="258" spans="1:27" s="125" customFormat="1" ht="18" customHeight="1" x14ac:dyDescent="0.2">
      <c r="A258" s="72">
        <f t="shared" si="404"/>
        <v>29</v>
      </c>
      <c r="B258" s="72" t="str">
        <f t="shared" si="404"/>
        <v>Player 12</v>
      </c>
      <c r="C258" s="378">
        <f t="shared" si="407"/>
        <v>0</v>
      </c>
      <c r="D258" s="460" t="str">
        <f t="shared" ref="D258:R258" si="420">D237</f>
        <v xml:space="preserve"> </v>
      </c>
      <c r="E258" s="122" t="str">
        <f t="shared" si="420"/>
        <v xml:space="preserve"> </v>
      </c>
      <c r="F258" s="460" t="str">
        <f t="shared" si="420"/>
        <v xml:space="preserve"> </v>
      </c>
      <c r="G258" s="122" t="str">
        <f t="shared" si="420"/>
        <v xml:space="preserve"> </v>
      </c>
      <c r="H258" s="460" t="str">
        <f t="shared" si="420"/>
        <v xml:space="preserve"> </v>
      </c>
      <c r="I258" s="122" t="str">
        <f t="shared" si="420"/>
        <v xml:space="preserve"> </v>
      </c>
      <c r="J258" s="460" t="str">
        <f t="shared" si="420"/>
        <v xml:space="preserve"> </v>
      </c>
      <c r="K258" s="122" t="str">
        <f t="shared" si="420"/>
        <v xml:space="preserve"> </v>
      </c>
      <c r="L258" s="460" t="str">
        <f t="shared" si="420"/>
        <v xml:space="preserve"> </v>
      </c>
      <c r="M258" s="122" t="str">
        <f t="shared" si="420"/>
        <v xml:space="preserve"> </v>
      </c>
      <c r="N258" s="460" t="str">
        <f t="shared" si="420"/>
        <v xml:space="preserve"> </v>
      </c>
      <c r="O258" s="122" t="str">
        <f t="shared" si="420"/>
        <v xml:space="preserve"> </v>
      </c>
      <c r="P258" s="460" t="str">
        <f t="shared" si="420"/>
        <v xml:space="preserve"> </v>
      </c>
      <c r="Q258" s="122" t="str">
        <f t="shared" si="420"/>
        <v xml:space="preserve"> </v>
      </c>
      <c r="R258" s="460" t="str">
        <f t="shared" si="420"/>
        <v xml:space="preserve"> </v>
      </c>
      <c r="S258" s="189"/>
      <c r="V258" s="818">
        <f t="shared" si="406"/>
        <v>12</v>
      </c>
      <c r="W258" s="819" t="e">
        <f t="shared" si="409"/>
        <v>#N/A</v>
      </c>
      <c r="X258" s="824" t="e">
        <f t="shared" si="409"/>
        <v>#N/A</v>
      </c>
      <c r="Y258" s="822" t="e">
        <f t="shared" si="409"/>
        <v>#N/A</v>
      </c>
      <c r="Z258" s="822"/>
      <c r="AA258" s="823"/>
    </row>
    <row r="259" spans="1:27" s="125" customFormat="1" ht="18" customHeight="1" x14ac:dyDescent="0.2">
      <c r="A259" s="72">
        <f t="shared" si="404"/>
        <v>30</v>
      </c>
      <c r="B259" s="72" t="str">
        <f t="shared" si="404"/>
        <v>Player 13</v>
      </c>
      <c r="C259" s="378">
        <f t="shared" si="407"/>
        <v>0</v>
      </c>
      <c r="D259" s="460" t="str">
        <f t="shared" ref="D259:R259" si="421">D238</f>
        <v xml:space="preserve"> </v>
      </c>
      <c r="E259" s="122" t="str">
        <f t="shared" si="421"/>
        <v xml:space="preserve"> </v>
      </c>
      <c r="F259" s="460" t="str">
        <f t="shared" si="421"/>
        <v xml:space="preserve"> </v>
      </c>
      <c r="G259" s="122" t="str">
        <f t="shared" si="421"/>
        <v xml:space="preserve"> </v>
      </c>
      <c r="H259" s="460" t="str">
        <f t="shared" si="421"/>
        <v xml:space="preserve"> </v>
      </c>
      <c r="I259" s="122" t="str">
        <f t="shared" si="421"/>
        <v xml:space="preserve"> </v>
      </c>
      <c r="J259" s="460" t="str">
        <f t="shared" si="421"/>
        <v xml:space="preserve"> </v>
      </c>
      <c r="K259" s="122" t="str">
        <f t="shared" si="421"/>
        <v xml:space="preserve"> </v>
      </c>
      <c r="L259" s="460" t="str">
        <f t="shared" si="421"/>
        <v xml:space="preserve"> </v>
      </c>
      <c r="M259" s="122" t="str">
        <f t="shared" si="421"/>
        <v xml:space="preserve"> </v>
      </c>
      <c r="N259" s="460" t="str">
        <f t="shared" si="421"/>
        <v xml:space="preserve"> </v>
      </c>
      <c r="O259" s="122" t="str">
        <f t="shared" si="421"/>
        <v xml:space="preserve"> </v>
      </c>
      <c r="P259" s="460" t="str">
        <f t="shared" si="421"/>
        <v xml:space="preserve"> </v>
      </c>
      <c r="Q259" s="122" t="str">
        <f t="shared" si="421"/>
        <v xml:space="preserve"> </v>
      </c>
      <c r="R259" s="460" t="str">
        <f t="shared" si="421"/>
        <v xml:space="preserve"> </v>
      </c>
      <c r="S259" s="189"/>
      <c r="V259" s="818">
        <f t="shared" si="406"/>
        <v>13</v>
      </c>
      <c r="W259" s="819" t="e">
        <f t="shared" si="409"/>
        <v>#N/A</v>
      </c>
      <c r="X259" s="824" t="e">
        <f t="shared" si="409"/>
        <v>#N/A</v>
      </c>
      <c r="Y259" s="822" t="e">
        <f t="shared" si="409"/>
        <v>#N/A</v>
      </c>
      <c r="Z259" s="822"/>
      <c r="AA259" s="823"/>
    </row>
    <row r="260" spans="1:27" s="125" customFormat="1" ht="18" customHeight="1" x14ac:dyDescent="0.2">
      <c r="A260" s="72">
        <f t="shared" si="404"/>
        <v>32</v>
      </c>
      <c r="B260" s="72" t="str">
        <f t="shared" si="404"/>
        <v>Player 14</v>
      </c>
      <c r="C260" s="378">
        <f t="shared" si="407"/>
        <v>0</v>
      </c>
      <c r="D260" s="460" t="str">
        <f t="shared" ref="D260:R260" si="422">D239</f>
        <v xml:space="preserve"> </v>
      </c>
      <c r="E260" s="122" t="str">
        <f t="shared" si="422"/>
        <v xml:space="preserve"> </v>
      </c>
      <c r="F260" s="460" t="str">
        <f t="shared" si="422"/>
        <v xml:space="preserve"> </v>
      </c>
      <c r="G260" s="122" t="str">
        <f t="shared" si="422"/>
        <v xml:space="preserve"> </v>
      </c>
      <c r="H260" s="460" t="str">
        <f t="shared" si="422"/>
        <v xml:space="preserve"> </v>
      </c>
      <c r="I260" s="122" t="str">
        <f t="shared" si="422"/>
        <v xml:space="preserve"> </v>
      </c>
      <c r="J260" s="460" t="str">
        <f t="shared" si="422"/>
        <v xml:space="preserve"> </v>
      </c>
      <c r="K260" s="122" t="str">
        <f t="shared" si="422"/>
        <v xml:space="preserve"> </v>
      </c>
      <c r="L260" s="460" t="str">
        <f t="shared" si="422"/>
        <v xml:space="preserve"> </v>
      </c>
      <c r="M260" s="122" t="str">
        <f t="shared" si="422"/>
        <v xml:space="preserve"> </v>
      </c>
      <c r="N260" s="460" t="str">
        <f t="shared" si="422"/>
        <v xml:space="preserve"> </v>
      </c>
      <c r="O260" s="122" t="str">
        <f t="shared" si="422"/>
        <v xml:space="preserve"> </v>
      </c>
      <c r="P260" s="460" t="str">
        <f t="shared" si="422"/>
        <v xml:space="preserve"> </v>
      </c>
      <c r="Q260" s="122" t="str">
        <f t="shared" si="422"/>
        <v xml:space="preserve"> </v>
      </c>
      <c r="R260" s="460" t="str">
        <f t="shared" si="422"/>
        <v xml:space="preserve"> </v>
      </c>
      <c r="S260" s="189"/>
      <c r="V260" s="818">
        <f t="shared" si="406"/>
        <v>14</v>
      </c>
      <c r="W260" s="819" t="e">
        <f t="shared" si="409"/>
        <v>#N/A</v>
      </c>
      <c r="X260" s="824" t="e">
        <f t="shared" si="409"/>
        <v>#N/A</v>
      </c>
      <c r="Y260" s="822" t="e">
        <f t="shared" si="409"/>
        <v>#N/A</v>
      </c>
      <c r="Z260" s="822"/>
      <c r="AA260" s="823"/>
    </row>
    <row r="261" spans="1:27" s="125" customFormat="1" ht="18" customHeight="1" x14ac:dyDescent="0.2">
      <c r="A261" s="72">
        <f t="shared" si="404"/>
        <v>0</v>
      </c>
      <c r="B261" s="72">
        <f t="shared" si="404"/>
        <v>0</v>
      </c>
      <c r="C261" s="378">
        <f t="shared" si="407"/>
        <v>0</v>
      </c>
      <c r="D261" s="460" t="str">
        <f t="shared" ref="D261:R261" si="423">D240</f>
        <v xml:space="preserve"> </v>
      </c>
      <c r="E261" s="122" t="str">
        <f t="shared" si="423"/>
        <v xml:space="preserve"> </v>
      </c>
      <c r="F261" s="460" t="str">
        <f t="shared" si="423"/>
        <v xml:space="preserve"> </v>
      </c>
      <c r="G261" s="122" t="str">
        <f t="shared" si="423"/>
        <v xml:space="preserve"> </v>
      </c>
      <c r="H261" s="460" t="str">
        <f t="shared" si="423"/>
        <v xml:space="preserve"> </v>
      </c>
      <c r="I261" s="122" t="str">
        <f t="shared" si="423"/>
        <v xml:space="preserve"> </v>
      </c>
      <c r="J261" s="460" t="str">
        <f t="shared" si="423"/>
        <v xml:space="preserve"> </v>
      </c>
      <c r="K261" s="122" t="str">
        <f t="shared" si="423"/>
        <v xml:space="preserve"> </v>
      </c>
      <c r="L261" s="460" t="str">
        <f t="shared" si="423"/>
        <v xml:space="preserve"> </v>
      </c>
      <c r="M261" s="122" t="str">
        <f t="shared" si="423"/>
        <v xml:space="preserve"> </v>
      </c>
      <c r="N261" s="460" t="str">
        <f t="shared" si="423"/>
        <v xml:space="preserve"> </v>
      </c>
      <c r="O261" s="122" t="str">
        <f t="shared" si="423"/>
        <v xml:space="preserve"> </v>
      </c>
      <c r="P261" s="460" t="str">
        <f t="shared" si="423"/>
        <v xml:space="preserve"> </v>
      </c>
      <c r="Q261" s="122" t="str">
        <f t="shared" si="423"/>
        <v xml:space="preserve"> </v>
      </c>
      <c r="R261" s="460" t="str">
        <f t="shared" si="423"/>
        <v xml:space="preserve"> </v>
      </c>
      <c r="S261" s="189"/>
      <c r="V261" s="818">
        <f t="shared" si="406"/>
        <v>15</v>
      </c>
      <c r="W261" s="819" t="e">
        <f t="shared" si="409"/>
        <v>#N/A</v>
      </c>
      <c r="X261" s="824" t="e">
        <f t="shared" si="409"/>
        <v>#N/A</v>
      </c>
      <c r="Y261" s="822" t="e">
        <f t="shared" si="409"/>
        <v>#N/A</v>
      </c>
      <c r="Z261" s="822"/>
      <c r="AA261" s="823"/>
    </row>
    <row r="262" spans="1:27" s="125" customFormat="1" ht="18" customHeight="1" x14ac:dyDescent="0.2">
      <c r="A262" s="72">
        <f t="shared" si="404"/>
        <v>0</v>
      </c>
      <c r="B262" s="72">
        <f t="shared" si="404"/>
        <v>0</v>
      </c>
      <c r="C262" s="378">
        <f t="shared" si="407"/>
        <v>0</v>
      </c>
      <c r="D262" s="460" t="str">
        <f t="shared" ref="D262:R262" si="424">D241</f>
        <v xml:space="preserve"> </v>
      </c>
      <c r="E262" s="122" t="str">
        <f t="shared" si="424"/>
        <v xml:space="preserve"> </v>
      </c>
      <c r="F262" s="460" t="str">
        <f t="shared" si="424"/>
        <v xml:space="preserve"> </v>
      </c>
      <c r="G262" s="122" t="str">
        <f t="shared" si="424"/>
        <v xml:space="preserve"> </v>
      </c>
      <c r="H262" s="460" t="str">
        <f t="shared" si="424"/>
        <v xml:space="preserve"> </v>
      </c>
      <c r="I262" s="122" t="str">
        <f t="shared" si="424"/>
        <v xml:space="preserve"> </v>
      </c>
      <c r="J262" s="460" t="str">
        <f t="shared" si="424"/>
        <v xml:space="preserve"> </v>
      </c>
      <c r="K262" s="122" t="str">
        <f t="shared" si="424"/>
        <v xml:space="preserve"> </v>
      </c>
      <c r="L262" s="460" t="str">
        <f t="shared" si="424"/>
        <v xml:space="preserve"> </v>
      </c>
      <c r="M262" s="122" t="str">
        <f t="shared" si="424"/>
        <v xml:space="preserve"> </v>
      </c>
      <c r="N262" s="460" t="str">
        <f t="shared" si="424"/>
        <v xml:space="preserve"> </v>
      </c>
      <c r="O262" s="122" t="str">
        <f t="shared" si="424"/>
        <v xml:space="preserve"> </v>
      </c>
      <c r="P262" s="460" t="str">
        <f t="shared" si="424"/>
        <v xml:space="preserve"> </v>
      </c>
      <c r="Q262" s="122" t="str">
        <f t="shared" si="424"/>
        <v xml:space="preserve"> </v>
      </c>
      <c r="R262" s="460" t="str">
        <f t="shared" si="424"/>
        <v xml:space="preserve"> </v>
      </c>
      <c r="S262" s="189"/>
      <c r="V262" s="818">
        <f t="shared" si="406"/>
        <v>16</v>
      </c>
      <c r="W262" s="819" t="e">
        <f t="shared" si="409"/>
        <v>#N/A</v>
      </c>
      <c r="X262" s="824" t="e">
        <f t="shared" si="409"/>
        <v>#N/A</v>
      </c>
      <c r="Y262" s="822" t="e">
        <f t="shared" si="409"/>
        <v>#N/A</v>
      </c>
      <c r="Z262" s="822"/>
      <c r="AA262" s="823"/>
    </row>
    <row r="263" spans="1:27" s="125" customFormat="1" ht="18" customHeight="1" x14ac:dyDescent="0.2">
      <c r="A263" s="72">
        <f t="shared" si="404"/>
        <v>0</v>
      </c>
      <c r="B263" s="72">
        <f t="shared" si="404"/>
        <v>0</v>
      </c>
      <c r="C263" s="378">
        <f t="shared" si="407"/>
        <v>0</v>
      </c>
      <c r="D263" s="460" t="str">
        <f t="shared" ref="D263:R263" si="425">D242</f>
        <v xml:space="preserve"> </v>
      </c>
      <c r="E263" s="122" t="str">
        <f t="shared" si="425"/>
        <v xml:space="preserve"> </v>
      </c>
      <c r="F263" s="460" t="str">
        <f t="shared" si="425"/>
        <v xml:space="preserve"> </v>
      </c>
      <c r="G263" s="122" t="str">
        <f t="shared" si="425"/>
        <v xml:space="preserve"> </v>
      </c>
      <c r="H263" s="460" t="str">
        <f t="shared" si="425"/>
        <v xml:space="preserve"> </v>
      </c>
      <c r="I263" s="122" t="str">
        <f t="shared" si="425"/>
        <v xml:space="preserve"> </v>
      </c>
      <c r="J263" s="460" t="str">
        <f t="shared" si="425"/>
        <v xml:space="preserve"> </v>
      </c>
      <c r="K263" s="122" t="str">
        <f t="shared" si="425"/>
        <v xml:space="preserve"> </v>
      </c>
      <c r="L263" s="460" t="str">
        <f t="shared" si="425"/>
        <v xml:space="preserve"> </v>
      </c>
      <c r="M263" s="122" t="str">
        <f t="shared" si="425"/>
        <v xml:space="preserve"> </v>
      </c>
      <c r="N263" s="460" t="str">
        <f t="shared" si="425"/>
        <v xml:space="preserve"> </v>
      </c>
      <c r="O263" s="122" t="str">
        <f t="shared" si="425"/>
        <v xml:space="preserve"> </v>
      </c>
      <c r="P263" s="460" t="str">
        <f t="shared" si="425"/>
        <v xml:space="preserve"> </v>
      </c>
      <c r="Q263" s="122" t="str">
        <f t="shared" si="425"/>
        <v xml:space="preserve"> </v>
      </c>
      <c r="R263" s="460" t="str">
        <f t="shared" si="425"/>
        <v xml:space="preserve"> </v>
      </c>
      <c r="S263" s="189"/>
      <c r="V263" s="818">
        <f t="shared" ref="V263:Y264" si="426">V242</f>
        <v>17</v>
      </c>
      <c r="W263" s="819" t="e">
        <f t="shared" si="426"/>
        <v>#N/A</v>
      </c>
      <c r="X263" s="824" t="e">
        <f t="shared" si="426"/>
        <v>#N/A</v>
      </c>
      <c r="Y263" s="822" t="e">
        <f t="shared" si="426"/>
        <v>#N/A</v>
      </c>
      <c r="Z263" s="822"/>
      <c r="AA263" s="823"/>
    </row>
    <row r="264" spans="1:27" s="125" customFormat="1" ht="18" customHeight="1" x14ac:dyDescent="0.2">
      <c r="A264" s="72">
        <f t="shared" si="404"/>
        <v>0</v>
      </c>
      <c r="B264" s="72">
        <f t="shared" si="404"/>
        <v>0</v>
      </c>
      <c r="C264" s="378">
        <f t="shared" si="407"/>
        <v>0</v>
      </c>
      <c r="D264" s="460" t="str">
        <f t="shared" ref="D264:R264" si="427">D243</f>
        <v xml:space="preserve"> </v>
      </c>
      <c r="E264" s="122" t="str">
        <f t="shared" si="427"/>
        <v xml:space="preserve"> </v>
      </c>
      <c r="F264" s="460" t="str">
        <f t="shared" si="427"/>
        <v xml:space="preserve"> </v>
      </c>
      <c r="G264" s="122" t="str">
        <f t="shared" si="427"/>
        <v xml:space="preserve"> </v>
      </c>
      <c r="H264" s="460" t="str">
        <f t="shared" si="427"/>
        <v xml:space="preserve"> </v>
      </c>
      <c r="I264" s="122" t="str">
        <f t="shared" si="427"/>
        <v xml:space="preserve"> </v>
      </c>
      <c r="J264" s="460" t="str">
        <f t="shared" si="427"/>
        <v xml:space="preserve"> </v>
      </c>
      <c r="K264" s="122" t="str">
        <f t="shared" si="427"/>
        <v xml:space="preserve"> </v>
      </c>
      <c r="L264" s="460" t="str">
        <f t="shared" si="427"/>
        <v xml:space="preserve"> </v>
      </c>
      <c r="M264" s="122" t="str">
        <f t="shared" si="427"/>
        <v xml:space="preserve"> </v>
      </c>
      <c r="N264" s="460" t="str">
        <f t="shared" si="427"/>
        <v xml:space="preserve"> </v>
      </c>
      <c r="O264" s="122" t="str">
        <f t="shared" si="427"/>
        <v xml:space="preserve"> </v>
      </c>
      <c r="P264" s="460" t="str">
        <f t="shared" si="427"/>
        <v xml:space="preserve"> </v>
      </c>
      <c r="Q264" s="122" t="str">
        <f t="shared" si="427"/>
        <v xml:space="preserve"> </v>
      </c>
      <c r="R264" s="460" t="str">
        <f t="shared" si="427"/>
        <v xml:space="preserve"> </v>
      </c>
      <c r="S264" s="189"/>
      <c r="V264" s="818">
        <f t="shared" si="426"/>
        <v>18</v>
      </c>
      <c r="W264" s="819" t="e">
        <f t="shared" si="426"/>
        <v>#N/A</v>
      </c>
      <c r="X264" s="824" t="e">
        <f t="shared" si="426"/>
        <v>#N/A</v>
      </c>
      <c r="Y264" s="822" t="e">
        <f t="shared" si="426"/>
        <v>#N/A</v>
      </c>
      <c r="Z264" s="822"/>
      <c r="AA264" s="823"/>
    </row>
    <row r="265" spans="1:27" s="125" customFormat="1" ht="18" customHeight="1" thickBot="1" x14ac:dyDescent="0.25">
      <c r="A265" s="72" t="str">
        <f t="shared" si="404"/>
        <v xml:space="preserve"> </v>
      </c>
      <c r="B265" s="463">
        <f t="shared" si="404"/>
        <v>0</v>
      </c>
      <c r="C265" s="122" t="str">
        <f t="shared" si="407"/>
        <v xml:space="preserve"> </v>
      </c>
      <c r="D265" s="378">
        <f t="shared" ref="D265:R265" si="428">D244</f>
        <v>0</v>
      </c>
      <c r="E265" s="378">
        <f t="shared" si="428"/>
        <v>0</v>
      </c>
      <c r="F265" s="378">
        <f t="shared" si="428"/>
        <v>0</v>
      </c>
      <c r="G265" s="378">
        <f t="shared" si="428"/>
        <v>0</v>
      </c>
      <c r="H265" s="378">
        <f t="shared" si="428"/>
        <v>0</v>
      </c>
      <c r="I265" s="378">
        <f t="shared" si="428"/>
        <v>0</v>
      </c>
      <c r="J265" s="378">
        <f t="shared" si="428"/>
        <v>0</v>
      </c>
      <c r="K265" s="378">
        <f t="shared" si="428"/>
        <v>0</v>
      </c>
      <c r="L265" s="378">
        <f t="shared" si="428"/>
        <v>0</v>
      </c>
      <c r="M265" s="378">
        <f t="shared" si="428"/>
        <v>0</v>
      </c>
      <c r="N265" s="378">
        <f t="shared" si="428"/>
        <v>0</v>
      </c>
      <c r="O265" s="378">
        <f t="shared" si="428"/>
        <v>0</v>
      </c>
      <c r="P265" s="378">
        <f t="shared" si="428"/>
        <v>0</v>
      </c>
      <c r="Q265" s="378">
        <f t="shared" si="428"/>
        <v>0</v>
      </c>
      <c r="R265" s="378">
        <f t="shared" si="428"/>
        <v>0</v>
      </c>
      <c r="S265" s="190"/>
      <c r="V265" s="370" t="str">
        <f>V244</f>
        <v>vs.</v>
      </c>
      <c r="W265" s="371">
        <f>W244</f>
        <v>0</v>
      </c>
      <c r="X265" s="372"/>
      <c r="Y265" s="372" t="str">
        <f>Y244</f>
        <v>at</v>
      </c>
      <c r="Z265" s="373">
        <f>Z244</f>
        <v>0</v>
      </c>
      <c r="AA265" s="374"/>
    </row>
    <row r="266" spans="1:27" x14ac:dyDescent="0.15">
      <c r="A266" s="126"/>
      <c r="B266" s="126"/>
      <c r="C266" s="1"/>
      <c r="D266" s="1"/>
      <c r="E266" s="1"/>
      <c r="F266" s="1"/>
      <c r="G266" s="1"/>
      <c r="H266" s="1"/>
      <c r="I266" s="1"/>
      <c r="J266" s="1"/>
      <c r="K266" s="1"/>
      <c r="L266" s="126"/>
      <c r="M266" s="128"/>
      <c r="N266" s="126"/>
      <c r="O266" s="126"/>
      <c r="P266" s="1"/>
      <c r="Q266" s="1"/>
      <c r="R266" s="1"/>
      <c r="S266" s="1"/>
      <c r="T266" s="1"/>
      <c r="U266" s="1"/>
      <c r="V266" s="1"/>
    </row>
    <row r="267" spans="1:27" hidden="1" x14ac:dyDescent="0.15"/>
    <row r="268" spans="1:27" hidden="1" x14ac:dyDescent="0.15"/>
    <row r="269" spans="1:27" hidden="1" x14ac:dyDescent="0.15"/>
    <row r="270" spans="1:27" hidden="1" x14ac:dyDescent="0.15"/>
    <row r="271" spans="1:27" hidden="1" x14ac:dyDescent="0.15"/>
    <row r="272" spans="1:27" ht="14" hidden="1" thickBot="1" x14ac:dyDescent="0.2"/>
    <row r="273" spans="1:27" ht="14" hidden="1" thickBot="1" x14ac:dyDescent="0.2"/>
    <row r="274" spans="1:27" ht="18" hidden="1" x14ac:dyDescent="0.2">
      <c r="A274" s="72" t="str">
        <f t="shared" ref="A274:R274" si="429">A225</f>
        <v xml:space="preserve"> </v>
      </c>
      <c r="B274" s="461" t="str">
        <f t="shared" si="429"/>
        <v>vs 0</v>
      </c>
      <c r="C274" s="123" t="str">
        <f t="shared" si="429"/>
        <v>Bat</v>
      </c>
      <c r="D274" s="377" t="str">
        <f t="shared" si="429"/>
        <v>1st</v>
      </c>
      <c r="E274" s="377" t="str">
        <f t="shared" si="429"/>
        <v>2nd</v>
      </c>
      <c r="F274" s="377" t="str">
        <f t="shared" si="429"/>
        <v>3rd</v>
      </c>
      <c r="G274" s="377" t="str">
        <f t="shared" si="429"/>
        <v>4th</v>
      </c>
      <c r="H274" s="377" t="str">
        <f t="shared" si="429"/>
        <v>5th</v>
      </c>
      <c r="I274" s="377" t="str">
        <f t="shared" si="429"/>
        <v>6th</v>
      </c>
      <c r="J274" s="377" t="str">
        <f t="shared" si="429"/>
        <v>7th</v>
      </c>
      <c r="K274" s="377" t="str">
        <f t="shared" si="429"/>
        <v>8th</v>
      </c>
      <c r="L274" s="377" t="str">
        <f t="shared" si="429"/>
        <v>9th</v>
      </c>
      <c r="M274" s="377" t="str">
        <f t="shared" si="429"/>
        <v>10th</v>
      </c>
      <c r="N274" s="377" t="str">
        <f t="shared" si="429"/>
        <v>11th</v>
      </c>
      <c r="O274" s="377" t="str">
        <f t="shared" si="429"/>
        <v>12th</v>
      </c>
      <c r="P274" s="377" t="str">
        <f t="shared" si="429"/>
        <v>13th</v>
      </c>
      <c r="Q274" s="377" t="str">
        <f t="shared" si="429"/>
        <v>14th</v>
      </c>
      <c r="R274" s="377" t="str">
        <f t="shared" si="429"/>
        <v>15th</v>
      </c>
      <c r="S274" s="189"/>
      <c r="T274" s="125"/>
      <c r="U274" s="125"/>
      <c r="V274" s="366" t="str">
        <f t="shared" ref="V274:V293" si="430">V225</f>
        <v>Rochester Junior Legion Patriots</v>
      </c>
      <c r="W274" s="367"/>
      <c r="X274" s="367"/>
      <c r="Y274" s="367"/>
      <c r="Z274" s="367"/>
      <c r="AA274" s="369">
        <f>AA225</f>
        <v>0</v>
      </c>
    </row>
    <row r="275" spans="1:27" ht="18" hidden="1" x14ac:dyDescent="0.2">
      <c r="A275" s="72">
        <f t="shared" ref="A275:R275" si="431">A226</f>
        <v>2</v>
      </c>
      <c r="B275" s="72" t="str">
        <f t="shared" si="431"/>
        <v>Player 1</v>
      </c>
      <c r="C275" s="378">
        <f t="shared" si="431"/>
        <v>0</v>
      </c>
      <c r="D275" s="460" t="str">
        <f t="shared" si="431"/>
        <v xml:space="preserve"> </v>
      </c>
      <c r="E275" s="122" t="str">
        <f t="shared" si="431"/>
        <v xml:space="preserve"> </v>
      </c>
      <c r="F275" s="460" t="str">
        <f t="shared" si="431"/>
        <v xml:space="preserve"> </v>
      </c>
      <c r="G275" s="122" t="str">
        <f t="shared" si="431"/>
        <v xml:space="preserve"> </v>
      </c>
      <c r="H275" s="460" t="str">
        <f t="shared" si="431"/>
        <v xml:space="preserve"> </v>
      </c>
      <c r="I275" s="122" t="str">
        <f t="shared" si="431"/>
        <v xml:space="preserve"> </v>
      </c>
      <c r="J275" s="460" t="str">
        <f t="shared" si="431"/>
        <v xml:space="preserve"> </v>
      </c>
      <c r="K275" s="122" t="str">
        <f t="shared" si="431"/>
        <v xml:space="preserve"> </v>
      </c>
      <c r="L275" s="460" t="str">
        <f t="shared" si="431"/>
        <v xml:space="preserve"> </v>
      </c>
      <c r="M275" s="122" t="str">
        <f t="shared" si="431"/>
        <v xml:space="preserve"> </v>
      </c>
      <c r="N275" s="460" t="str">
        <f t="shared" si="431"/>
        <v xml:space="preserve"> </v>
      </c>
      <c r="O275" s="122" t="str">
        <f t="shared" si="431"/>
        <v xml:space="preserve"> </v>
      </c>
      <c r="P275" s="460" t="str">
        <f t="shared" si="431"/>
        <v xml:space="preserve"> </v>
      </c>
      <c r="Q275" s="122" t="str">
        <f t="shared" si="431"/>
        <v xml:space="preserve"> </v>
      </c>
      <c r="R275" s="460" t="str">
        <f t="shared" si="431"/>
        <v xml:space="preserve"> </v>
      </c>
      <c r="S275" s="189"/>
      <c r="T275" s="125"/>
      <c r="U275" s="125"/>
      <c r="V275" s="149">
        <f t="shared" si="430"/>
        <v>1</v>
      </c>
      <c r="W275" s="462" t="e">
        <f t="shared" ref="W275:Y291" si="432">W226</f>
        <v>#N/A</v>
      </c>
      <c r="X275" s="380" t="e">
        <f t="shared" si="432"/>
        <v>#N/A</v>
      </c>
      <c r="Y275" s="381" t="e">
        <f t="shared" si="432"/>
        <v>#N/A</v>
      </c>
      <c r="Z275" s="150"/>
      <c r="AA275" s="151"/>
    </row>
    <row r="276" spans="1:27" ht="18" hidden="1" x14ac:dyDescent="0.2">
      <c r="A276" s="72">
        <f t="shared" ref="A276:R276" si="433">A227</f>
        <v>3</v>
      </c>
      <c r="B276" s="72" t="str">
        <f t="shared" si="433"/>
        <v>Player 2</v>
      </c>
      <c r="C276" s="378">
        <f t="shared" si="433"/>
        <v>0</v>
      </c>
      <c r="D276" s="460" t="str">
        <f t="shared" si="433"/>
        <v xml:space="preserve"> </v>
      </c>
      <c r="E276" s="122" t="str">
        <f t="shared" si="433"/>
        <v xml:space="preserve"> </v>
      </c>
      <c r="F276" s="460" t="str">
        <f t="shared" si="433"/>
        <v xml:space="preserve"> </v>
      </c>
      <c r="G276" s="122" t="str">
        <f t="shared" si="433"/>
        <v xml:space="preserve"> </v>
      </c>
      <c r="H276" s="460" t="str">
        <f t="shared" si="433"/>
        <v xml:space="preserve"> </v>
      </c>
      <c r="I276" s="122" t="str">
        <f t="shared" si="433"/>
        <v xml:space="preserve"> </v>
      </c>
      <c r="J276" s="460" t="str">
        <f t="shared" si="433"/>
        <v xml:space="preserve"> </v>
      </c>
      <c r="K276" s="122" t="str">
        <f t="shared" si="433"/>
        <v xml:space="preserve"> </v>
      </c>
      <c r="L276" s="460" t="str">
        <f t="shared" si="433"/>
        <v xml:space="preserve"> </v>
      </c>
      <c r="M276" s="122" t="str">
        <f t="shared" si="433"/>
        <v xml:space="preserve"> </v>
      </c>
      <c r="N276" s="460" t="str">
        <f t="shared" si="433"/>
        <v xml:space="preserve"> </v>
      </c>
      <c r="O276" s="122" t="str">
        <f t="shared" si="433"/>
        <v xml:space="preserve"> </v>
      </c>
      <c r="P276" s="460" t="str">
        <f t="shared" si="433"/>
        <v xml:space="preserve"> </v>
      </c>
      <c r="Q276" s="122" t="str">
        <f t="shared" si="433"/>
        <v xml:space="preserve"> </v>
      </c>
      <c r="R276" s="460" t="str">
        <f t="shared" si="433"/>
        <v xml:space="preserve"> </v>
      </c>
      <c r="S276" s="189"/>
      <c r="T276" s="125"/>
      <c r="U276" s="125"/>
      <c r="V276" s="149">
        <f t="shared" si="430"/>
        <v>2</v>
      </c>
      <c r="W276" s="462" t="e">
        <f t="shared" si="432"/>
        <v>#N/A</v>
      </c>
      <c r="X276" s="380" t="e">
        <f t="shared" si="432"/>
        <v>#N/A</v>
      </c>
      <c r="Y276" s="381" t="e">
        <f t="shared" si="432"/>
        <v>#N/A</v>
      </c>
      <c r="Z276" s="150"/>
      <c r="AA276" s="151"/>
    </row>
    <row r="277" spans="1:27" ht="18" hidden="1" x14ac:dyDescent="0.2">
      <c r="A277" s="72">
        <f t="shared" ref="A277:R277" si="434">A228</f>
        <v>5</v>
      </c>
      <c r="B277" s="72" t="str">
        <f t="shared" si="434"/>
        <v>Player 3</v>
      </c>
      <c r="C277" s="378">
        <f t="shared" si="434"/>
        <v>0</v>
      </c>
      <c r="D277" s="460" t="str">
        <f t="shared" si="434"/>
        <v xml:space="preserve"> </v>
      </c>
      <c r="E277" s="122" t="str">
        <f t="shared" si="434"/>
        <v xml:space="preserve"> </v>
      </c>
      <c r="F277" s="460" t="str">
        <f t="shared" si="434"/>
        <v xml:space="preserve"> </v>
      </c>
      <c r="G277" s="122" t="str">
        <f t="shared" si="434"/>
        <v xml:space="preserve"> </v>
      </c>
      <c r="H277" s="460" t="str">
        <f t="shared" si="434"/>
        <v xml:space="preserve"> </v>
      </c>
      <c r="I277" s="122" t="str">
        <f t="shared" si="434"/>
        <v xml:space="preserve"> </v>
      </c>
      <c r="J277" s="460" t="str">
        <f t="shared" si="434"/>
        <v xml:space="preserve"> </v>
      </c>
      <c r="K277" s="122" t="str">
        <f t="shared" si="434"/>
        <v xml:space="preserve"> </v>
      </c>
      <c r="L277" s="460" t="str">
        <f t="shared" si="434"/>
        <v xml:space="preserve"> </v>
      </c>
      <c r="M277" s="122" t="str">
        <f t="shared" si="434"/>
        <v xml:space="preserve"> </v>
      </c>
      <c r="N277" s="460" t="str">
        <f t="shared" si="434"/>
        <v xml:space="preserve"> </v>
      </c>
      <c r="O277" s="122" t="str">
        <f t="shared" si="434"/>
        <v xml:space="preserve"> </v>
      </c>
      <c r="P277" s="460" t="str">
        <f t="shared" si="434"/>
        <v xml:space="preserve"> </v>
      </c>
      <c r="Q277" s="122" t="str">
        <f t="shared" si="434"/>
        <v xml:space="preserve"> </v>
      </c>
      <c r="R277" s="460" t="str">
        <f t="shared" si="434"/>
        <v xml:space="preserve"> </v>
      </c>
      <c r="S277" s="189"/>
      <c r="T277" s="125"/>
      <c r="U277" s="125"/>
      <c r="V277" s="149">
        <f t="shared" si="430"/>
        <v>3</v>
      </c>
      <c r="W277" s="462" t="e">
        <f t="shared" si="432"/>
        <v>#N/A</v>
      </c>
      <c r="X277" s="380" t="e">
        <f t="shared" si="432"/>
        <v>#N/A</v>
      </c>
      <c r="Y277" s="381" t="e">
        <f t="shared" si="432"/>
        <v>#N/A</v>
      </c>
      <c r="Z277" s="150"/>
      <c r="AA277" s="151"/>
    </row>
    <row r="278" spans="1:27" ht="18" hidden="1" x14ac:dyDescent="0.2">
      <c r="A278" s="72">
        <f t="shared" ref="A278:R278" si="435">A229</f>
        <v>9</v>
      </c>
      <c r="B278" s="72" t="str">
        <f t="shared" si="435"/>
        <v>Player 4</v>
      </c>
      <c r="C278" s="378">
        <f t="shared" si="435"/>
        <v>0</v>
      </c>
      <c r="D278" s="460" t="str">
        <f t="shared" si="435"/>
        <v xml:space="preserve"> </v>
      </c>
      <c r="E278" s="122" t="str">
        <f t="shared" si="435"/>
        <v xml:space="preserve"> </v>
      </c>
      <c r="F278" s="460" t="str">
        <f t="shared" si="435"/>
        <v xml:space="preserve"> </v>
      </c>
      <c r="G278" s="122" t="str">
        <f t="shared" si="435"/>
        <v xml:space="preserve"> </v>
      </c>
      <c r="H278" s="460" t="str">
        <f t="shared" si="435"/>
        <v xml:space="preserve"> </v>
      </c>
      <c r="I278" s="122" t="str">
        <f t="shared" si="435"/>
        <v xml:space="preserve"> </v>
      </c>
      <c r="J278" s="460" t="str">
        <f t="shared" si="435"/>
        <v xml:space="preserve"> </v>
      </c>
      <c r="K278" s="122" t="str">
        <f t="shared" si="435"/>
        <v xml:space="preserve"> </v>
      </c>
      <c r="L278" s="460" t="str">
        <f t="shared" si="435"/>
        <v xml:space="preserve"> </v>
      </c>
      <c r="M278" s="122" t="str">
        <f t="shared" si="435"/>
        <v xml:space="preserve"> </v>
      </c>
      <c r="N278" s="460" t="str">
        <f t="shared" si="435"/>
        <v xml:space="preserve"> </v>
      </c>
      <c r="O278" s="122" t="str">
        <f t="shared" si="435"/>
        <v xml:space="preserve"> </v>
      </c>
      <c r="P278" s="460" t="str">
        <f t="shared" si="435"/>
        <v xml:space="preserve"> </v>
      </c>
      <c r="Q278" s="122" t="str">
        <f t="shared" si="435"/>
        <v xml:space="preserve"> </v>
      </c>
      <c r="R278" s="460" t="str">
        <f t="shared" si="435"/>
        <v xml:space="preserve"> </v>
      </c>
      <c r="S278" s="189"/>
      <c r="T278" s="125"/>
      <c r="U278" s="125"/>
      <c r="V278" s="149">
        <f t="shared" si="430"/>
        <v>4</v>
      </c>
      <c r="W278" s="462" t="e">
        <f t="shared" si="432"/>
        <v>#N/A</v>
      </c>
      <c r="X278" s="380" t="e">
        <f t="shared" si="432"/>
        <v>#N/A</v>
      </c>
      <c r="Y278" s="381" t="e">
        <f t="shared" si="432"/>
        <v>#N/A</v>
      </c>
      <c r="Z278" s="150"/>
      <c r="AA278" s="151"/>
    </row>
    <row r="279" spans="1:27" ht="18" hidden="1" x14ac:dyDescent="0.2">
      <c r="A279" s="72">
        <f t="shared" ref="A279:R279" si="436">A230</f>
        <v>1</v>
      </c>
      <c r="B279" s="72" t="str">
        <f t="shared" si="436"/>
        <v>Player 5</v>
      </c>
      <c r="C279" s="378">
        <f t="shared" si="436"/>
        <v>0</v>
      </c>
      <c r="D279" s="460" t="str">
        <f t="shared" si="436"/>
        <v xml:space="preserve"> </v>
      </c>
      <c r="E279" s="122" t="str">
        <f t="shared" si="436"/>
        <v xml:space="preserve"> </v>
      </c>
      <c r="F279" s="460" t="str">
        <f t="shared" si="436"/>
        <v xml:space="preserve"> </v>
      </c>
      <c r="G279" s="122" t="str">
        <f t="shared" si="436"/>
        <v xml:space="preserve"> </v>
      </c>
      <c r="H279" s="460" t="str">
        <f t="shared" si="436"/>
        <v xml:space="preserve"> </v>
      </c>
      <c r="I279" s="122" t="str">
        <f t="shared" si="436"/>
        <v xml:space="preserve"> </v>
      </c>
      <c r="J279" s="460" t="str">
        <f t="shared" si="436"/>
        <v xml:space="preserve"> </v>
      </c>
      <c r="K279" s="122" t="str">
        <f t="shared" si="436"/>
        <v xml:space="preserve"> </v>
      </c>
      <c r="L279" s="460" t="str">
        <f t="shared" si="436"/>
        <v xml:space="preserve"> </v>
      </c>
      <c r="M279" s="122" t="str">
        <f t="shared" si="436"/>
        <v xml:space="preserve"> </v>
      </c>
      <c r="N279" s="460" t="str">
        <f t="shared" si="436"/>
        <v xml:space="preserve"> </v>
      </c>
      <c r="O279" s="122" t="str">
        <f t="shared" si="436"/>
        <v xml:space="preserve"> </v>
      </c>
      <c r="P279" s="460" t="str">
        <f t="shared" si="436"/>
        <v xml:space="preserve"> </v>
      </c>
      <c r="Q279" s="122" t="str">
        <f t="shared" si="436"/>
        <v xml:space="preserve"> </v>
      </c>
      <c r="R279" s="460" t="str">
        <f t="shared" si="436"/>
        <v xml:space="preserve"> </v>
      </c>
      <c r="S279" s="189"/>
      <c r="T279" s="125"/>
      <c r="U279" s="125"/>
      <c r="V279" s="149">
        <f t="shared" si="430"/>
        <v>5</v>
      </c>
      <c r="W279" s="462" t="e">
        <f t="shared" si="432"/>
        <v>#N/A</v>
      </c>
      <c r="X279" s="380" t="e">
        <f t="shared" si="432"/>
        <v>#N/A</v>
      </c>
      <c r="Y279" s="381" t="e">
        <f t="shared" si="432"/>
        <v>#N/A</v>
      </c>
      <c r="Z279" s="150"/>
      <c r="AA279" s="151"/>
    </row>
    <row r="280" spans="1:27" ht="18" hidden="1" x14ac:dyDescent="0.2">
      <c r="A280" s="72">
        <f t="shared" ref="A280:R280" si="437">A231</f>
        <v>14</v>
      </c>
      <c r="B280" s="72" t="str">
        <f t="shared" si="437"/>
        <v>Player 6</v>
      </c>
      <c r="C280" s="378">
        <f t="shared" si="437"/>
        <v>0</v>
      </c>
      <c r="D280" s="460" t="str">
        <f t="shared" si="437"/>
        <v xml:space="preserve"> </v>
      </c>
      <c r="E280" s="122" t="str">
        <f t="shared" si="437"/>
        <v xml:space="preserve"> </v>
      </c>
      <c r="F280" s="460" t="str">
        <f t="shared" si="437"/>
        <v xml:space="preserve"> </v>
      </c>
      <c r="G280" s="122" t="str">
        <f t="shared" si="437"/>
        <v xml:space="preserve"> </v>
      </c>
      <c r="H280" s="460" t="str">
        <f t="shared" si="437"/>
        <v xml:space="preserve"> </v>
      </c>
      <c r="I280" s="122" t="str">
        <f t="shared" si="437"/>
        <v xml:space="preserve"> </v>
      </c>
      <c r="J280" s="460" t="str">
        <f t="shared" si="437"/>
        <v xml:space="preserve"> </v>
      </c>
      <c r="K280" s="122" t="str">
        <f t="shared" si="437"/>
        <v xml:space="preserve"> </v>
      </c>
      <c r="L280" s="460" t="str">
        <f t="shared" si="437"/>
        <v xml:space="preserve"> </v>
      </c>
      <c r="M280" s="122" t="str">
        <f t="shared" si="437"/>
        <v xml:space="preserve"> </v>
      </c>
      <c r="N280" s="460" t="str">
        <f t="shared" si="437"/>
        <v xml:space="preserve"> </v>
      </c>
      <c r="O280" s="122" t="str">
        <f t="shared" si="437"/>
        <v xml:space="preserve"> </v>
      </c>
      <c r="P280" s="460" t="str">
        <f t="shared" si="437"/>
        <v xml:space="preserve"> </v>
      </c>
      <c r="Q280" s="122" t="str">
        <f t="shared" si="437"/>
        <v xml:space="preserve"> </v>
      </c>
      <c r="R280" s="460" t="str">
        <f t="shared" si="437"/>
        <v xml:space="preserve"> </v>
      </c>
      <c r="S280" s="189"/>
      <c r="T280" s="125"/>
      <c r="U280" s="125"/>
      <c r="V280" s="149">
        <f t="shared" si="430"/>
        <v>6</v>
      </c>
      <c r="W280" s="462" t="e">
        <f t="shared" si="432"/>
        <v>#N/A</v>
      </c>
      <c r="X280" s="380" t="e">
        <f t="shared" si="432"/>
        <v>#N/A</v>
      </c>
      <c r="Y280" s="381" t="e">
        <f t="shared" si="432"/>
        <v>#N/A</v>
      </c>
      <c r="Z280" s="150"/>
      <c r="AA280" s="151"/>
    </row>
    <row r="281" spans="1:27" ht="18" hidden="1" x14ac:dyDescent="0.2">
      <c r="A281" s="72">
        <f t="shared" ref="A281:R281" si="438">A232</f>
        <v>15</v>
      </c>
      <c r="B281" s="72" t="str">
        <f t="shared" si="438"/>
        <v>Player 7</v>
      </c>
      <c r="C281" s="378">
        <f t="shared" si="438"/>
        <v>0</v>
      </c>
      <c r="D281" s="460" t="str">
        <f t="shared" si="438"/>
        <v xml:space="preserve"> </v>
      </c>
      <c r="E281" s="122" t="str">
        <f t="shared" si="438"/>
        <v xml:space="preserve"> </v>
      </c>
      <c r="F281" s="460" t="str">
        <f t="shared" si="438"/>
        <v xml:space="preserve"> </v>
      </c>
      <c r="G281" s="122" t="str">
        <f t="shared" si="438"/>
        <v xml:space="preserve"> </v>
      </c>
      <c r="H281" s="460" t="str">
        <f t="shared" si="438"/>
        <v xml:space="preserve"> </v>
      </c>
      <c r="I281" s="122" t="str">
        <f t="shared" si="438"/>
        <v xml:space="preserve"> </v>
      </c>
      <c r="J281" s="460" t="str">
        <f t="shared" si="438"/>
        <v xml:space="preserve"> </v>
      </c>
      <c r="K281" s="122" t="str">
        <f t="shared" si="438"/>
        <v xml:space="preserve"> </v>
      </c>
      <c r="L281" s="460" t="str">
        <f t="shared" si="438"/>
        <v xml:space="preserve"> </v>
      </c>
      <c r="M281" s="122" t="str">
        <f t="shared" si="438"/>
        <v xml:space="preserve"> </v>
      </c>
      <c r="N281" s="460" t="str">
        <f t="shared" si="438"/>
        <v xml:space="preserve"> </v>
      </c>
      <c r="O281" s="122" t="str">
        <f t="shared" si="438"/>
        <v xml:space="preserve"> </v>
      </c>
      <c r="P281" s="460" t="str">
        <f t="shared" si="438"/>
        <v xml:space="preserve"> </v>
      </c>
      <c r="Q281" s="122" t="str">
        <f t="shared" si="438"/>
        <v xml:space="preserve"> </v>
      </c>
      <c r="R281" s="460" t="str">
        <f t="shared" si="438"/>
        <v xml:space="preserve"> </v>
      </c>
      <c r="S281" s="189"/>
      <c r="T281" s="125"/>
      <c r="U281" s="125"/>
      <c r="V281" s="149">
        <f t="shared" si="430"/>
        <v>7</v>
      </c>
      <c r="W281" s="462" t="e">
        <f t="shared" si="432"/>
        <v>#N/A</v>
      </c>
      <c r="X281" s="380" t="e">
        <f t="shared" si="432"/>
        <v>#N/A</v>
      </c>
      <c r="Y281" s="381" t="e">
        <f t="shared" si="432"/>
        <v>#N/A</v>
      </c>
      <c r="Z281" s="150"/>
      <c r="AA281" s="151"/>
    </row>
    <row r="282" spans="1:27" ht="18" hidden="1" x14ac:dyDescent="0.2">
      <c r="A282" s="72">
        <f t="shared" ref="A282:R282" si="439">A233</f>
        <v>22</v>
      </c>
      <c r="B282" s="72" t="str">
        <f t="shared" si="439"/>
        <v>Player 8</v>
      </c>
      <c r="C282" s="378">
        <f t="shared" si="439"/>
        <v>0</v>
      </c>
      <c r="D282" s="460" t="str">
        <f t="shared" si="439"/>
        <v xml:space="preserve"> </v>
      </c>
      <c r="E282" s="122" t="str">
        <f t="shared" si="439"/>
        <v xml:space="preserve"> </v>
      </c>
      <c r="F282" s="460" t="str">
        <f t="shared" si="439"/>
        <v xml:space="preserve"> </v>
      </c>
      <c r="G282" s="122" t="str">
        <f t="shared" si="439"/>
        <v xml:space="preserve"> </v>
      </c>
      <c r="H282" s="460" t="str">
        <f t="shared" si="439"/>
        <v xml:space="preserve"> </v>
      </c>
      <c r="I282" s="122" t="str">
        <f t="shared" si="439"/>
        <v xml:space="preserve"> </v>
      </c>
      <c r="J282" s="460" t="str">
        <f t="shared" si="439"/>
        <v xml:space="preserve"> </v>
      </c>
      <c r="K282" s="122" t="str">
        <f t="shared" si="439"/>
        <v xml:space="preserve"> </v>
      </c>
      <c r="L282" s="460" t="str">
        <f t="shared" si="439"/>
        <v xml:space="preserve"> </v>
      </c>
      <c r="M282" s="122" t="str">
        <f t="shared" si="439"/>
        <v xml:space="preserve"> </v>
      </c>
      <c r="N282" s="460" t="str">
        <f t="shared" si="439"/>
        <v xml:space="preserve"> </v>
      </c>
      <c r="O282" s="122" t="str">
        <f t="shared" si="439"/>
        <v xml:space="preserve"> </v>
      </c>
      <c r="P282" s="460" t="str">
        <f t="shared" si="439"/>
        <v xml:space="preserve"> </v>
      </c>
      <c r="Q282" s="122" t="str">
        <f t="shared" si="439"/>
        <v xml:space="preserve"> </v>
      </c>
      <c r="R282" s="460" t="str">
        <f t="shared" si="439"/>
        <v xml:space="preserve"> </v>
      </c>
      <c r="S282" s="189"/>
      <c r="T282" s="125"/>
      <c r="U282" s="125"/>
      <c r="V282" s="149">
        <f t="shared" si="430"/>
        <v>8</v>
      </c>
      <c r="W282" s="462" t="e">
        <f t="shared" si="432"/>
        <v>#N/A</v>
      </c>
      <c r="X282" s="380" t="e">
        <f t="shared" si="432"/>
        <v>#N/A</v>
      </c>
      <c r="Y282" s="381" t="e">
        <f t="shared" si="432"/>
        <v>#N/A</v>
      </c>
      <c r="Z282" s="150"/>
      <c r="AA282" s="151"/>
    </row>
    <row r="283" spans="1:27" ht="18" hidden="1" x14ac:dyDescent="0.2">
      <c r="A283" s="72">
        <f t="shared" ref="A283:R283" si="440">A234</f>
        <v>23</v>
      </c>
      <c r="B283" s="72" t="str">
        <f t="shared" si="440"/>
        <v>Player 9</v>
      </c>
      <c r="C283" s="378">
        <f t="shared" si="440"/>
        <v>0</v>
      </c>
      <c r="D283" s="460" t="str">
        <f t="shared" si="440"/>
        <v xml:space="preserve"> </v>
      </c>
      <c r="E283" s="122" t="str">
        <f t="shared" si="440"/>
        <v xml:space="preserve"> </v>
      </c>
      <c r="F283" s="460" t="str">
        <f t="shared" si="440"/>
        <v xml:space="preserve"> </v>
      </c>
      <c r="G283" s="122" t="str">
        <f t="shared" si="440"/>
        <v xml:space="preserve"> </v>
      </c>
      <c r="H283" s="460" t="str">
        <f t="shared" si="440"/>
        <v xml:space="preserve"> </v>
      </c>
      <c r="I283" s="122" t="str">
        <f t="shared" si="440"/>
        <v xml:space="preserve"> </v>
      </c>
      <c r="J283" s="460" t="str">
        <f t="shared" si="440"/>
        <v xml:space="preserve"> </v>
      </c>
      <c r="K283" s="122" t="str">
        <f t="shared" si="440"/>
        <v xml:space="preserve"> </v>
      </c>
      <c r="L283" s="460" t="str">
        <f t="shared" si="440"/>
        <v xml:space="preserve"> </v>
      </c>
      <c r="M283" s="122" t="str">
        <f t="shared" si="440"/>
        <v xml:space="preserve"> </v>
      </c>
      <c r="N283" s="460" t="str">
        <f t="shared" si="440"/>
        <v xml:space="preserve"> </v>
      </c>
      <c r="O283" s="122" t="str">
        <f t="shared" si="440"/>
        <v xml:space="preserve"> </v>
      </c>
      <c r="P283" s="460" t="str">
        <f t="shared" si="440"/>
        <v xml:space="preserve"> </v>
      </c>
      <c r="Q283" s="122" t="str">
        <f t="shared" si="440"/>
        <v xml:space="preserve"> </v>
      </c>
      <c r="R283" s="460" t="str">
        <f t="shared" si="440"/>
        <v xml:space="preserve"> </v>
      </c>
      <c r="S283" s="189"/>
      <c r="T283" s="125"/>
      <c r="U283" s="125"/>
      <c r="V283" s="149">
        <f t="shared" si="430"/>
        <v>9</v>
      </c>
      <c r="W283" s="462" t="e">
        <f t="shared" si="432"/>
        <v>#N/A</v>
      </c>
      <c r="X283" s="380" t="e">
        <f t="shared" si="432"/>
        <v>#N/A</v>
      </c>
      <c r="Y283" s="381" t="e">
        <f t="shared" si="432"/>
        <v>#N/A</v>
      </c>
      <c r="Z283" s="150"/>
      <c r="AA283" s="151"/>
    </row>
    <row r="284" spans="1:27" ht="18" hidden="1" x14ac:dyDescent="0.2">
      <c r="A284" s="72">
        <f t="shared" ref="A284:R284" si="441">A235</f>
        <v>24</v>
      </c>
      <c r="B284" s="72" t="str">
        <f t="shared" si="441"/>
        <v>Player 10</v>
      </c>
      <c r="C284" s="378">
        <f t="shared" si="441"/>
        <v>0</v>
      </c>
      <c r="D284" s="460" t="str">
        <f t="shared" si="441"/>
        <v xml:space="preserve"> </v>
      </c>
      <c r="E284" s="122" t="str">
        <f t="shared" si="441"/>
        <v xml:space="preserve"> </v>
      </c>
      <c r="F284" s="460" t="str">
        <f t="shared" si="441"/>
        <v xml:space="preserve"> </v>
      </c>
      <c r="G284" s="122" t="str">
        <f t="shared" si="441"/>
        <v xml:space="preserve"> </v>
      </c>
      <c r="H284" s="460" t="str">
        <f t="shared" si="441"/>
        <v xml:space="preserve"> </v>
      </c>
      <c r="I284" s="122" t="str">
        <f t="shared" si="441"/>
        <v xml:space="preserve"> </v>
      </c>
      <c r="J284" s="460" t="str">
        <f t="shared" si="441"/>
        <v xml:space="preserve"> </v>
      </c>
      <c r="K284" s="122" t="str">
        <f t="shared" si="441"/>
        <v xml:space="preserve"> </v>
      </c>
      <c r="L284" s="460" t="str">
        <f t="shared" si="441"/>
        <v xml:space="preserve"> </v>
      </c>
      <c r="M284" s="122" t="str">
        <f t="shared" si="441"/>
        <v xml:space="preserve"> </v>
      </c>
      <c r="N284" s="460" t="str">
        <f t="shared" si="441"/>
        <v xml:space="preserve"> </v>
      </c>
      <c r="O284" s="122" t="str">
        <f t="shared" si="441"/>
        <v xml:space="preserve"> </v>
      </c>
      <c r="P284" s="460" t="str">
        <f t="shared" si="441"/>
        <v xml:space="preserve"> </v>
      </c>
      <c r="Q284" s="122" t="str">
        <f t="shared" si="441"/>
        <v xml:space="preserve"> </v>
      </c>
      <c r="R284" s="460" t="str">
        <f t="shared" si="441"/>
        <v xml:space="preserve"> </v>
      </c>
      <c r="S284" s="189"/>
      <c r="T284" s="125"/>
      <c r="U284" s="125"/>
      <c r="V284" s="738">
        <f t="shared" si="430"/>
        <v>10</v>
      </c>
      <c r="W284" s="462" t="e">
        <f t="shared" si="432"/>
        <v>#N/A</v>
      </c>
      <c r="X284" s="380" t="e">
        <f t="shared" si="432"/>
        <v>#N/A</v>
      </c>
      <c r="Y284" s="381" t="e">
        <f t="shared" si="432"/>
        <v>#N/A</v>
      </c>
      <c r="Z284" s="150"/>
      <c r="AA284" s="151"/>
    </row>
    <row r="285" spans="1:27" ht="18" hidden="1" x14ac:dyDescent="0.2">
      <c r="A285" s="72">
        <f t="shared" ref="A285:R286" si="442">A236</f>
        <v>25</v>
      </c>
      <c r="B285" s="72" t="str">
        <f t="shared" si="442"/>
        <v>Player 11</v>
      </c>
      <c r="C285" s="378">
        <f t="shared" si="442"/>
        <v>0</v>
      </c>
      <c r="D285" s="460" t="str">
        <f t="shared" si="442"/>
        <v xml:space="preserve"> </v>
      </c>
      <c r="E285" s="122" t="str">
        <f t="shared" si="442"/>
        <v xml:space="preserve"> </v>
      </c>
      <c r="F285" s="460" t="str">
        <f t="shared" si="442"/>
        <v xml:space="preserve"> </v>
      </c>
      <c r="G285" s="122" t="str">
        <f t="shared" si="442"/>
        <v xml:space="preserve"> </v>
      </c>
      <c r="H285" s="460" t="str">
        <f t="shared" si="442"/>
        <v xml:space="preserve"> </v>
      </c>
      <c r="I285" s="122" t="str">
        <f t="shared" si="442"/>
        <v xml:space="preserve"> </v>
      </c>
      <c r="J285" s="460" t="str">
        <f t="shared" si="442"/>
        <v xml:space="preserve"> </v>
      </c>
      <c r="K285" s="122" t="str">
        <f t="shared" si="442"/>
        <v xml:space="preserve"> </v>
      </c>
      <c r="L285" s="460" t="str">
        <f t="shared" si="442"/>
        <v xml:space="preserve"> </v>
      </c>
      <c r="M285" s="122" t="str">
        <f t="shared" si="442"/>
        <v xml:space="preserve"> </v>
      </c>
      <c r="N285" s="460" t="str">
        <f t="shared" si="442"/>
        <v xml:space="preserve"> </v>
      </c>
      <c r="O285" s="122" t="str">
        <f t="shared" si="442"/>
        <v xml:space="preserve"> </v>
      </c>
      <c r="P285" s="460" t="str">
        <f t="shared" si="442"/>
        <v xml:space="preserve"> </v>
      </c>
      <c r="Q285" s="122" t="str">
        <f t="shared" si="442"/>
        <v xml:space="preserve"> </v>
      </c>
      <c r="R285" s="460" t="str">
        <f t="shared" si="442"/>
        <v xml:space="preserve"> </v>
      </c>
      <c r="S285" s="189"/>
      <c r="T285" s="125"/>
      <c r="U285" s="125"/>
      <c r="V285" s="738">
        <f t="shared" si="430"/>
        <v>11</v>
      </c>
      <c r="W285" s="462" t="e">
        <f t="shared" si="432"/>
        <v>#N/A</v>
      </c>
      <c r="X285" s="380" t="e">
        <f t="shared" si="432"/>
        <v>#N/A</v>
      </c>
      <c r="Y285" s="381" t="e">
        <f t="shared" si="432"/>
        <v>#N/A</v>
      </c>
      <c r="Z285" s="150"/>
      <c r="AA285" s="151"/>
    </row>
    <row r="286" spans="1:27" ht="18" hidden="1" x14ac:dyDescent="0.2">
      <c r="A286" s="72">
        <f t="shared" si="442"/>
        <v>29</v>
      </c>
      <c r="B286" s="72" t="str">
        <f t="shared" si="442"/>
        <v>Player 12</v>
      </c>
      <c r="C286" s="378">
        <f t="shared" si="442"/>
        <v>0</v>
      </c>
      <c r="D286" s="460" t="str">
        <f t="shared" si="442"/>
        <v xml:space="preserve"> </v>
      </c>
      <c r="E286" s="122" t="str">
        <f t="shared" si="442"/>
        <v xml:space="preserve"> </v>
      </c>
      <c r="F286" s="460" t="str">
        <f t="shared" si="442"/>
        <v xml:space="preserve"> </v>
      </c>
      <c r="G286" s="122" t="str">
        <f t="shared" si="442"/>
        <v xml:space="preserve"> </v>
      </c>
      <c r="H286" s="460" t="str">
        <f t="shared" si="442"/>
        <v xml:space="preserve"> </v>
      </c>
      <c r="I286" s="122" t="str">
        <f t="shared" si="442"/>
        <v xml:space="preserve"> </v>
      </c>
      <c r="J286" s="460" t="str">
        <f t="shared" si="442"/>
        <v xml:space="preserve"> </v>
      </c>
      <c r="K286" s="122" t="str">
        <f t="shared" si="442"/>
        <v xml:space="preserve"> </v>
      </c>
      <c r="L286" s="460" t="str">
        <f t="shared" si="442"/>
        <v xml:space="preserve"> </v>
      </c>
      <c r="M286" s="122" t="str">
        <f t="shared" si="442"/>
        <v xml:space="preserve"> </v>
      </c>
      <c r="N286" s="460" t="str">
        <f t="shared" si="442"/>
        <v xml:space="preserve"> </v>
      </c>
      <c r="O286" s="122" t="str">
        <f t="shared" si="442"/>
        <v xml:space="preserve"> </v>
      </c>
      <c r="P286" s="460" t="str">
        <f t="shared" si="442"/>
        <v xml:space="preserve"> </v>
      </c>
      <c r="Q286" s="122" t="str">
        <f t="shared" si="442"/>
        <v xml:space="preserve"> </v>
      </c>
      <c r="R286" s="460" t="str">
        <f t="shared" si="442"/>
        <v xml:space="preserve"> </v>
      </c>
      <c r="S286" s="189"/>
      <c r="T286" s="125"/>
      <c r="U286" s="125"/>
      <c r="V286" s="738">
        <f t="shared" si="430"/>
        <v>12</v>
      </c>
      <c r="W286" s="462" t="e">
        <f t="shared" si="432"/>
        <v>#N/A</v>
      </c>
      <c r="X286" s="380" t="e">
        <f t="shared" si="432"/>
        <v>#N/A</v>
      </c>
      <c r="Y286" s="381" t="e">
        <f t="shared" si="432"/>
        <v>#N/A</v>
      </c>
      <c r="Z286" s="150"/>
      <c r="AA286" s="151"/>
    </row>
    <row r="287" spans="1:27" ht="18" hidden="1" x14ac:dyDescent="0.2">
      <c r="A287" s="72">
        <f t="shared" ref="A287:R287" si="443">A238</f>
        <v>30</v>
      </c>
      <c r="B287" s="72" t="str">
        <f t="shared" si="443"/>
        <v>Player 13</v>
      </c>
      <c r="C287" s="378">
        <f t="shared" si="443"/>
        <v>0</v>
      </c>
      <c r="D287" s="460" t="str">
        <f t="shared" si="443"/>
        <v xml:space="preserve"> </v>
      </c>
      <c r="E287" s="122" t="str">
        <f t="shared" si="443"/>
        <v xml:space="preserve"> </v>
      </c>
      <c r="F287" s="460" t="str">
        <f t="shared" si="443"/>
        <v xml:space="preserve"> </v>
      </c>
      <c r="G287" s="122" t="str">
        <f t="shared" si="443"/>
        <v xml:space="preserve"> </v>
      </c>
      <c r="H287" s="460" t="str">
        <f t="shared" si="443"/>
        <v xml:space="preserve"> </v>
      </c>
      <c r="I287" s="122" t="str">
        <f t="shared" si="443"/>
        <v xml:space="preserve"> </v>
      </c>
      <c r="J287" s="460" t="str">
        <f t="shared" si="443"/>
        <v xml:space="preserve"> </v>
      </c>
      <c r="K287" s="122" t="str">
        <f t="shared" si="443"/>
        <v xml:space="preserve"> </v>
      </c>
      <c r="L287" s="460" t="str">
        <f t="shared" si="443"/>
        <v xml:space="preserve"> </v>
      </c>
      <c r="M287" s="122" t="str">
        <f t="shared" si="443"/>
        <v xml:space="preserve"> </v>
      </c>
      <c r="N287" s="460" t="str">
        <f t="shared" si="443"/>
        <v xml:space="preserve"> </v>
      </c>
      <c r="O287" s="122" t="str">
        <f t="shared" si="443"/>
        <v xml:space="preserve"> </v>
      </c>
      <c r="P287" s="460" t="str">
        <f t="shared" si="443"/>
        <v xml:space="preserve"> </v>
      </c>
      <c r="Q287" s="122" t="str">
        <f t="shared" si="443"/>
        <v xml:space="preserve"> </v>
      </c>
      <c r="R287" s="460" t="str">
        <f t="shared" si="443"/>
        <v xml:space="preserve"> </v>
      </c>
      <c r="S287" s="189"/>
      <c r="T287" s="125"/>
      <c r="U287" s="125"/>
      <c r="V287" s="738">
        <f t="shared" si="430"/>
        <v>13</v>
      </c>
      <c r="W287" s="462" t="e">
        <f t="shared" si="432"/>
        <v>#N/A</v>
      </c>
      <c r="X287" s="380" t="e">
        <f t="shared" si="432"/>
        <v>#N/A</v>
      </c>
      <c r="Y287" s="381" t="e">
        <f t="shared" si="432"/>
        <v>#N/A</v>
      </c>
      <c r="Z287" s="150"/>
      <c r="AA287" s="151"/>
    </row>
    <row r="288" spans="1:27" ht="18" hidden="1" x14ac:dyDescent="0.2">
      <c r="A288" s="72">
        <f t="shared" ref="A288:R288" si="444">A239</f>
        <v>32</v>
      </c>
      <c r="B288" s="72" t="str">
        <f t="shared" si="444"/>
        <v>Player 14</v>
      </c>
      <c r="C288" s="378">
        <f t="shared" si="444"/>
        <v>0</v>
      </c>
      <c r="D288" s="460" t="str">
        <f t="shared" si="444"/>
        <v xml:space="preserve"> </v>
      </c>
      <c r="E288" s="122" t="str">
        <f t="shared" si="444"/>
        <v xml:space="preserve"> </v>
      </c>
      <c r="F288" s="460" t="str">
        <f t="shared" si="444"/>
        <v xml:space="preserve"> </v>
      </c>
      <c r="G288" s="122" t="str">
        <f t="shared" si="444"/>
        <v xml:space="preserve"> </v>
      </c>
      <c r="H288" s="460" t="str">
        <f t="shared" si="444"/>
        <v xml:space="preserve"> </v>
      </c>
      <c r="I288" s="122" t="str">
        <f t="shared" si="444"/>
        <v xml:space="preserve"> </v>
      </c>
      <c r="J288" s="460" t="str">
        <f t="shared" si="444"/>
        <v xml:space="preserve"> </v>
      </c>
      <c r="K288" s="122" t="str">
        <f t="shared" si="444"/>
        <v xml:space="preserve"> </v>
      </c>
      <c r="L288" s="460" t="str">
        <f t="shared" si="444"/>
        <v xml:space="preserve"> </v>
      </c>
      <c r="M288" s="122" t="str">
        <f t="shared" si="444"/>
        <v xml:space="preserve"> </v>
      </c>
      <c r="N288" s="460" t="str">
        <f t="shared" si="444"/>
        <v xml:space="preserve"> </v>
      </c>
      <c r="O288" s="122" t="str">
        <f t="shared" si="444"/>
        <v xml:space="preserve"> </v>
      </c>
      <c r="P288" s="460" t="str">
        <f t="shared" si="444"/>
        <v xml:space="preserve"> </v>
      </c>
      <c r="Q288" s="122" t="str">
        <f t="shared" si="444"/>
        <v xml:space="preserve"> </v>
      </c>
      <c r="R288" s="460" t="str">
        <f t="shared" si="444"/>
        <v xml:space="preserve"> </v>
      </c>
      <c r="S288" s="189"/>
      <c r="T288" s="125"/>
      <c r="U288" s="125"/>
      <c r="V288" s="738">
        <f t="shared" si="430"/>
        <v>14</v>
      </c>
      <c r="W288" s="462" t="e">
        <f t="shared" si="432"/>
        <v>#N/A</v>
      </c>
      <c r="X288" s="380" t="e">
        <f t="shared" si="432"/>
        <v>#N/A</v>
      </c>
      <c r="Y288" s="381" t="e">
        <f t="shared" si="432"/>
        <v>#N/A</v>
      </c>
      <c r="Z288" s="150"/>
      <c r="AA288" s="151"/>
    </row>
    <row r="289" spans="1:27" ht="18" hidden="1" x14ac:dyDescent="0.2">
      <c r="A289" s="72">
        <f t="shared" ref="A289:R289" si="445">A240</f>
        <v>0</v>
      </c>
      <c r="B289" s="72">
        <f t="shared" si="445"/>
        <v>0</v>
      </c>
      <c r="C289" s="378">
        <f t="shared" si="445"/>
        <v>0</v>
      </c>
      <c r="D289" s="460" t="str">
        <f t="shared" si="445"/>
        <v xml:space="preserve"> </v>
      </c>
      <c r="E289" s="122" t="str">
        <f t="shared" si="445"/>
        <v xml:space="preserve"> </v>
      </c>
      <c r="F289" s="460" t="str">
        <f t="shared" si="445"/>
        <v xml:space="preserve"> </v>
      </c>
      <c r="G289" s="122" t="str">
        <f t="shared" si="445"/>
        <v xml:space="preserve"> </v>
      </c>
      <c r="H289" s="460" t="str">
        <f t="shared" si="445"/>
        <v xml:space="preserve"> </v>
      </c>
      <c r="I289" s="122" t="str">
        <f t="shared" si="445"/>
        <v xml:space="preserve"> </v>
      </c>
      <c r="J289" s="460" t="str">
        <f t="shared" si="445"/>
        <v xml:space="preserve"> </v>
      </c>
      <c r="K289" s="122" t="str">
        <f t="shared" si="445"/>
        <v xml:space="preserve"> </v>
      </c>
      <c r="L289" s="460" t="str">
        <f t="shared" si="445"/>
        <v xml:space="preserve"> </v>
      </c>
      <c r="M289" s="122" t="str">
        <f t="shared" si="445"/>
        <v xml:space="preserve"> </v>
      </c>
      <c r="N289" s="460" t="str">
        <f t="shared" si="445"/>
        <v xml:space="preserve"> </v>
      </c>
      <c r="O289" s="122" t="str">
        <f t="shared" si="445"/>
        <v xml:space="preserve"> </v>
      </c>
      <c r="P289" s="460" t="str">
        <f t="shared" si="445"/>
        <v xml:space="preserve"> </v>
      </c>
      <c r="Q289" s="122" t="str">
        <f t="shared" si="445"/>
        <v xml:space="preserve"> </v>
      </c>
      <c r="R289" s="460" t="str">
        <f t="shared" si="445"/>
        <v xml:space="preserve"> </v>
      </c>
      <c r="S289" s="189"/>
      <c r="T289" s="125"/>
      <c r="U289" s="125"/>
      <c r="V289" s="738">
        <f t="shared" si="430"/>
        <v>15</v>
      </c>
      <c r="W289" s="462" t="e">
        <f t="shared" si="432"/>
        <v>#N/A</v>
      </c>
      <c r="X289" s="380" t="e">
        <f t="shared" si="432"/>
        <v>#N/A</v>
      </c>
      <c r="Y289" s="381" t="e">
        <f t="shared" si="432"/>
        <v>#N/A</v>
      </c>
      <c r="Z289" s="150"/>
      <c r="AA289" s="151"/>
    </row>
    <row r="290" spans="1:27" ht="18" hidden="1" x14ac:dyDescent="0.2">
      <c r="A290" s="72">
        <f t="shared" ref="A290:R291" si="446">A241</f>
        <v>0</v>
      </c>
      <c r="B290" s="72">
        <f t="shared" si="446"/>
        <v>0</v>
      </c>
      <c r="C290" s="378">
        <f t="shared" si="446"/>
        <v>0</v>
      </c>
      <c r="D290" s="460" t="str">
        <f t="shared" si="446"/>
        <v xml:space="preserve"> </v>
      </c>
      <c r="E290" s="122" t="str">
        <f t="shared" si="446"/>
        <v xml:space="preserve"> </v>
      </c>
      <c r="F290" s="460" t="str">
        <f t="shared" si="446"/>
        <v xml:space="preserve"> </v>
      </c>
      <c r="G290" s="122" t="str">
        <f t="shared" si="446"/>
        <v xml:space="preserve"> </v>
      </c>
      <c r="H290" s="460" t="str">
        <f t="shared" si="446"/>
        <v xml:space="preserve"> </v>
      </c>
      <c r="I290" s="122" t="str">
        <f t="shared" si="446"/>
        <v xml:space="preserve"> </v>
      </c>
      <c r="J290" s="460" t="str">
        <f t="shared" si="446"/>
        <v xml:space="preserve"> </v>
      </c>
      <c r="K290" s="122" t="str">
        <f t="shared" si="446"/>
        <v xml:space="preserve"> </v>
      </c>
      <c r="L290" s="460" t="str">
        <f t="shared" si="446"/>
        <v xml:space="preserve"> </v>
      </c>
      <c r="M290" s="122" t="str">
        <f t="shared" si="446"/>
        <v xml:space="preserve"> </v>
      </c>
      <c r="N290" s="460" t="str">
        <f t="shared" si="446"/>
        <v xml:space="preserve"> </v>
      </c>
      <c r="O290" s="122" t="str">
        <f t="shared" si="446"/>
        <v xml:space="preserve"> </v>
      </c>
      <c r="P290" s="460" t="str">
        <f t="shared" si="446"/>
        <v xml:space="preserve"> </v>
      </c>
      <c r="Q290" s="122" t="str">
        <f t="shared" si="446"/>
        <v xml:space="preserve"> </v>
      </c>
      <c r="R290" s="460" t="str">
        <f t="shared" si="446"/>
        <v xml:space="preserve"> </v>
      </c>
      <c r="S290" s="189"/>
      <c r="T290" s="125"/>
      <c r="U290" s="125"/>
      <c r="V290" s="738">
        <f t="shared" si="430"/>
        <v>16</v>
      </c>
      <c r="W290" s="462" t="e">
        <f t="shared" si="432"/>
        <v>#N/A</v>
      </c>
      <c r="X290" s="380" t="e">
        <f t="shared" si="432"/>
        <v>#N/A</v>
      </c>
      <c r="Y290" s="381" t="e">
        <f t="shared" si="432"/>
        <v>#N/A</v>
      </c>
      <c r="Z290" s="150"/>
      <c r="AA290" s="151"/>
    </row>
    <row r="291" spans="1:27" ht="18" hidden="1" x14ac:dyDescent="0.2">
      <c r="A291" s="72">
        <f t="shared" si="446"/>
        <v>0</v>
      </c>
      <c r="B291" s="72">
        <f t="shared" si="446"/>
        <v>0</v>
      </c>
      <c r="C291" s="378">
        <f t="shared" si="446"/>
        <v>0</v>
      </c>
      <c r="D291" s="460" t="str">
        <f t="shared" si="446"/>
        <v xml:space="preserve"> </v>
      </c>
      <c r="E291" s="122" t="str">
        <f t="shared" si="446"/>
        <v xml:space="preserve"> </v>
      </c>
      <c r="F291" s="460" t="str">
        <f t="shared" si="446"/>
        <v xml:space="preserve"> </v>
      </c>
      <c r="G291" s="122" t="str">
        <f t="shared" si="446"/>
        <v xml:space="preserve"> </v>
      </c>
      <c r="H291" s="460" t="str">
        <f t="shared" si="446"/>
        <v xml:space="preserve"> </v>
      </c>
      <c r="I291" s="122" t="str">
        <f t="shared" si="446"/>
        <v xml:space="preserve"> </v>
      </c>
      <c r="J291" s="460" t="str">
        <f t="shared" si="446"/>
        <v xml:space="preserve"> </v>
      </c>
      <c r="K291" s="122" t="str">
        <f t="shared" si="446"/>
        <v xml:space="preserve"> </v>
      </c>
      <c r="L291" s="460" t="str">
        <f t="shared" si="446"/>
        <v xml:space="preserve"> </v>
      </c>
      <c r="M291" s="122" t="str">
        <f t="shared" si="446"/>
        <v xml:space="preserve"> </v>
      </c>
      <c r="N291" s="460" t="str">
        <f t="shared" si="446"/>
        <v xml:space="preserve"> </v>
      </c>
      <c r="O291" s="122" t="str">
        <f t="shared" si="446"/>
        <v xml:space="preserve"> </v>
      </c>
      <c r="P291" s="460" t="str">
        <f t="shared" si="446"/>
        <v xml:space="preserve"> </v>
      </c>
      <c r="Q291" s="122" t="str">
        <f t="shared" si="446"/>
        <v xml:space="preserve"> </v>
      </c>
      <c r="R291" s="460" t="str">
        <f t="shared" si="446"/>
        <v xml:space="preserve"> </v>
      </c>
      <c r="S291" s="189"/>
      <c r="T291" s="125"/>
      <c r="U291" s="125"/>
      <c r="V291" s="738">
        <f t="shared" si="430"/>
        <v>17</v>
      </c>
      <c r="W291" s="462" t="e">
        <f t="shared" si="432"/>
        <v>#N/A</v>
      </c>
      <c r="X291" s="380" t="e">
        <f t="shared" si="432"/>
        <v>#N/A</v>
      </c>
      <c r="Y291" s="381" t="e">
        <f t="shared" si="432"/>
        <v>#N/A</v>
      </c>
      <c r="Z291" s="150"/>
      <c r="AA291" s="151"/>
    </row>
    <row r="292" spans="1:27" ht="18" hidden="1" x14ac:dyDescent="0.2">
      <c r="A292" s="72">
        <f t="shared" ref="A292:R292" si="447">A243</f>
        <v>0</v>
      </c>
      <c r="B292" s="72">
        <f t="shared" si="447"/>
        <v>0</v>
      </c>
      <c r="C292" s="378">
        <f t="shared" si="447"/>
        <v>0</v>
      </c>
      <c r="D292" s="460" t="str">
        <f t="shared" si="447"/>
        <v xml:space="preserve"> </v>
      </c>
      <c r="E292" s="122" t="str">
        <f t="shared" si="447"/>
        <v xml:space="preserve"> </v>
      </c>
      <c r="F292" s="460" t="str">
        <f t="shared" si="447"/>
        <v xml:space="preserve"> </v>
      </c>
      <c r="G292" s="122" t="str">
        <f t="shared" si="447"/>
        <v xml:space="preserve"> </v>
      </c>
      <c r="H292" s="460" t="str">
        <f t="shared" si="447"/>
        <v xml:space="preserve"> </v>
      </c>
      <c r="I292" s="122" t="str">
        <f t="shared" si="447"/>
        <v xml:space="preserve"> </v>
      </c>
      <c r="J292" s="460" t="str">
        <f t="shared" si="447"/>
        <v xml:space="preserve"> </v>
      </c>
      <c r="K292" s="122" t="str">
        <f t="shared" si="447"/>
        <v xml:space="preserve"> </v>
      </c>
      <c r="L292" s="460" t="str">
        <f t="shared" si="447"/>
        <v xml:space="preserve"> </v>
      </c>
      <c r="M292" s="122" t="str">
        <f t="shared" si="447"/>
        <v xml:space="preserve"> </v>
      </c>
      <c r="N292" s="460" t="str">
        <f t="shared" si="447"/>
        <v xml:space="preserve"> </v>
      </c>
      <c r="O292" s="122" t="str">
        <f t="shared" si="447"/>
        <v xml:space="preserve"> </v>
      </c>
      <c r="P292" s="460" t="str">
        <f t="shared" si="447"/>
        <v xml:space="preserve"> </v>
      </c>
      <c r="Q292" s="122" t="str">
        <f t="shared" si="447"/>
        <v xml:space="preserve"> </v>
      </c>
      <c r="R292" s="460" t="str">
        <f t="shared" si="447"/>
        <v xml:space="preserve"> </v>
      </c>
      <c r="S292" s="189"/>
      <c r="T292" s="125"/>
      <c r="U292" s="125"/>
      <c r="V292" s="738">
        <f t="shared" si="430"/>
        <v>18</v>
      </c>
      <c r="W292" s="462" t="e">
        <f t="shared" ref="W292:Y293" si="448">W243</f>
        <v>#N/A</v>
      </c>
      <c r="X292" s="380" t="e">
        <f t="shared" si="448"/>
        <v>#N/A</v>
      </c>
      <c r="Y292" s="381" t="e">
        <f t="shared" si="448"/>
        <v>#N/A</v>
      </c>
      <c r="Z292" s="150"/>
      <c r="AA292" s="151"/>
    </row>
    <row r="293" spans="1:27" ht="19" hidden="1" thickBot="1" x14ac:dyDescent="0.25">
      <c r="A293" s="72" t="str">
        <f t="shared" ref="A293:R293" si="449">A244</f>
        <v xml:space="preserve"> </v>
      </c>
      <c r="B293" s="463">
        <f t="shared" si="449"/>
        <v>0</v>
      </c>
      <c r="C293" s="122" t="str">
        <f t="shared" si="449"/>
        <v xml:space="preserve"> </v>
      </c>
      <c r="D293" s="378">
        <f t="shared" si="449"/>
        <v>0</v>
      </c>
      <c r="E293" s="378">
        <f t="shared" si="449"/>
        <v>0</v>
      </c>
      <c r="F293" s="378">
        <f t="shared" si="449"/>
        <v>0</v>
      </c>
      <c r="G293" s="378">
        <f t="shared" si="449"/>
        <v>0</v>
      </c>
      <c r="H293" s="378">
        <f t="shared" si="449"/>
        <v>0</v>
      </c>
      <c r="I293" s="378">
        <f t="shared" si="449"/>
        <v>0</v>
      </c>
      <c r="J293" s="378">
        <f t="shared" si="449"/>
        <v>0</v>
      </c>
      <c r="K293" s="378">
        <f t="shared" si="449"/>
        <v>0</v>
      </c>
      <c r="L293" s="378">
        <f t="shared" si="449"/>
        <v>0</v>
      </c>
      <c r="M293" s="378">
        <f t="shared" si="449"/>
        <v>0</v>
      </c>
      <c r="N293" s="378">
        <f t="shared" si="449"/>
        <v>0</v>
      </c>
      <c r="O293" s="378">
        <f t="shared" si="449"/>
        <v>0</v>
      </c>
      <c r="P293" s="378">
        <f t="shared" si="449"/>
        <v>0</v>
      </c>
      <c r="Q293" s="378">
        <f t="shared" si="449"/>
        <v>0</v>
      </c>
      <c r="R293" s="378">
        <f t="shared" si="449"/>
        <v>0</v>
      </c>
      <c r="S293" s="190"/>
      <c r="T293" s="125"/>
      <c r="U293" s="125"/>
      <c r="V293" s="375" t="str">
        <f t="shared" si="430"/>
        <v>vs.</v>
      </c>
      <c r="W293" s="373">
        <f t="shared" si="448"/>
        <v>0</v>
      </c>
      <c r="X293" s="372">
        <f t="shared" si="448"/>
        <v>0</v>
      </c>
      <c r="Y293" s="376" t="str">
        <f t="shared" si="448"/>
        <v>at</v>
      </c>
      <c r="Z293" s="373">
        <f>Z244</f>
        <v>0</v>
      </c>
      <c r="AA293" s="374"/>
    </row>
    <row r="294" spans="1:27" ht="180" hidden="1" customHeight="1" thickBot="1" x14ac:dyDescent="0.25">
      <c r="A294" s="126"/>
      <c r="B294" s="127"/>
      <c r="C294" s="125"/>
      <c r="D294" s="125"/>
      <c r="E294" s="125"/>
      <c r="F294" s="125"/>
      <c r="G294" s="125"/>
      <c r="H294" s="125"/>
      <c r="I294" s="125"/>
      <c r="J294" s="125"/>
      <c r="K294" s="125"/>
      <c r="L294" s="125"/>
      <c r="M294" s="125"/>
      <c r="N294" s="125"/>
      <c r="O294" s="125"/>
      <c r="P294" s="125"/>
      <c r="Q294" s="125"/>
      <c r="R294" s="125"/>
      <c r="S294" s="191"/>
      <c r="T294" s="125"/>
      <c r="U294" s="125"/>
      <c r="V294" s="125"/>
      <c r="W294" s="125"/>
      <c r="X294" s="124"/>
      <c r="Y294" s="125"/>
      <c r="Z294" s="125"/>
      <c r="AA294" s="125"/>
    </row>
    <row r="295" spans="1:27" ht="18" hidden="1" x14ac:dyDescent="0.2">
      <c r="A295" s="72" t="str">
        <f t="shared" ref="A295:R295" si="450">A246</f>
        <v xml:space="preserve"> </v>
      </c>
      <c r="B295" s="461" t="str">
        <f t="shared" si="450"/>
        <v>vs 0</v>
      </c>
      <c r="C295" s="122" t="str">
        <f t="shared" si="450"/>
        <v>Bat</v>
      </c>
      <c r="D295" s="377" t="str">
        <f t="shared" si="450"/>
        <v>1st</v>
      </c>
      <c r="E295" s="377" t="str">
        <f t="shared" si="450"/>
        <v>2nd</v>
      </c>
      <c r="F295" s="377" t="str">
        <f t="shared" si="450"/>
        <v>3rd</v>
      </c>
      <c r="G295" s="377" t="str">
        <f t="shared" si="450"/>
        <v>4th</v>
      </c>
      <c r="H295" s="377" t="str">
        <f t="shared" si="450"/>
        <v>5th</v>
      </c>
      <c r="I295" s="377" t="str">
        <f t="shared" si="450"/>
        <v>6th</v>
      </c>
      <c r="J295" s="377" t="str">
        <f t="shared" si="450"/>
        <v>7th</v>
      </c>
      <c r="K295" s="377" t="str">
        <f t="shared" si="450"/>
        <v>8th</v>
      </c>
      <c r="L295" s="377" t="str">
        <f t="shared" si="450"/>
        <v>9th</v>
      </c>
      <c r="M295" s="377" t="str">
        <f t="shared" si="450"/>
        <v>10th</v>
      </c>
      <c r="N295" s="377" t="str">
        <f t="shared" si="450"/>
        <v>11th</v>
      </c>
      <c r="O295" s="377" t="str">
        <f t="shared" si="450"/>
        <v>12th</v>
      </c>
      <c r="P295" s="377" t="str">
        <f t="shared" si="450"/>
        <v>13th</v>
      </c>
      <c r="Q295" s="377" t="str">
        <f t="shared" si="450"/>
        <v>14th</v>
      </c>
      <c r="R295" s="377" t="str">
        <f t="shared" si="450"/>
        <v>15th</v>
      </c>
      <c r="S295" s="189"/>
      <c r="T295" s="125"/>
      <c r="U295" s="125"/>
      <c r="V295" s="366" t="str">
        <f t="shared" ref="V295:V304" si="451">V246</f>
        <v>Rochester Junior Legion Patriots</v>
      </c>
      <c r="W295" s="367"/>
      <c r="X295" s="368"/>
      <c r="Y295" s="367"/>
      <c r="Z295" s="367"/>
      <c r="AA295" s="369">
        <f>AA274</f>
        <v>0</v>
      </c>
    </row>
    <row r="296" spans="1:27" ht="18" hidden="1" x14ac:dyDescent="0.2">
      <c r="A296" s="72">
        <f t="shared" ref="A296:R296" si="452">A247</f>
        <v>2</v>
      </c>
      <c r="B296" s="72" t="str">
        <f t="shared" si="452"/>
        <v>Player 1</v>
      </c>
      <c r="C296" s="378">
        <f t="shared" si="452"/>
        <v>0</v>
      </c>
      <c r="D296" s="460" t="str">
        <f t="shared" si="452"/>
        <v xml:space="preserve"> </v>
      </c>
      <c r="E296" s="122" t="str">
        <f t="shared" si="452"/>
        <v xml:space="preserve"> </v>
      </c>
      <c r="F296" s="460" t="str">
        <f t="shared" si="452"/>
        <v xml:space="preserve"> </v>
      </c>
      <c r="G296" s="122" t="str">
        <f t="shared" si="452"/>
        <v xml:space="preserve"> </v>
      </c>
      <c r="H296" s="460" t="str">
        <f t="shared" si="452"/>
        <v xml:space="preserve"> </v>
      </c>
      <c r="I296" s="122" t="str">
        <f t="shared" si="452"/>
        <v xml:space="preserve"> </v>
      </c>
      <c r="J296" s="460" t="str">
        <f t="shared" si="452"/>
        <v xml:space="preserve"> </v>
      </c>
      <c r="K296" s="122" t="str">
        <f t="shared" si="452"/>
        <v xml:space="preserve"> </v>
      </c>
      <c r="L296" s="460" t="str">
        <f t="shared" si="452"/>
        <v xml:space="preserve"> </v>
      </c>
      <c r="M296" s="122" t="str">
        <f t="shared" si="452"/>
        <v xml:space="preserve"> </v>
      </c>
      <c r="N296" s="460" t="str">
        <f t="shared" si="452"/>
        <v xml:space="preserve"> </v>
      </c>
      <c r="O296" s="122" t="str">
        <f t="shared" si="452"/>
        <v xml:space="preserve"> </v>
      </c>
      <c r="P296" s="460" t="str">
        <f t="shared" si="452"/>
        <v xml:space="preserve"> </v>
      </c>
      <c r="Q296" s="122" t="str">
        <f t="shared" si="452"/>
        <v xml:space="preserve"> </v>
      </c>
      <c r="R296" s="460" t="str">
        <f t="shared" si="452"/>
        <v xml:space="preserve"> </v>
      </c>
      <c r="S296" s="189"/>
      <c r="T296" s="125"/>
      <c r="U296" s="125"/>
      <c r="V296" s="149">
        <f t="shared" si="451"/>
        <v>1</v>
      </c>
      <c r="W296" s="462" t="e">
        <f t="shared" ref="W296:Y313" si="453">W247</f>
        <v>#N/A</v>
      </c>
      <c r="X296" s="379" t="e">
        <f t="shared" si="453"/>
        <v>#N/A</v>
      </c>
      <c r="Y296" s="150" t="e">
        <f t="shared" si="453"/>
        <v>#N/A</v>
      </c>
      <c r="Z296" s="150"/>
      <c r="AA296" s="151"/>
    </row>
    <row r="297" spans="1:27" ht="18" hidden="1" x14ac:dyDescent="0.2">
      <c r="A297" s="72">
        <f t="shared" ref="A297:R297" si="454">A248</f>
        <v>3</v>
      </c>
      <c r="B297" s="72" t="str">
        <f t="shared" si="454"/>
        <v>Player 2</v>
      </c>
      <c r="C297" s="378">
        <f t="shared" si="454"/>
        <v>0</v>
      </c>
      <c r="D297" s="460" t="str">
        <f t="shared" si="454"/>
        <v xml:space="preserve"> </v>
      </c>
      <c r="E297" s="122" t="str">
        <f t="shared" si="454"/>
        <v xml:space="preserve"> </v>
      </c>
      <c r="F297" s="460" t="str">
        <f t="shared" si="454"/>
        <v xml:space="preserve"> </v>
      </c>
      <c r="G297" s="122" t="str">
        <f t="shared" si="454"/>
        <v xml:space="preserve"> </v>
      </c>
      <c r="H297" s="460" t="str">
        <f t="shared" si="454"/>
        <v xml:space="preserve"> </v>
      </c>
      <c r="I297" s="122" t="str">
        <f t="shared" si="454"/>
        <v xml:space="preserve"> </v>
      </c>
      <c r="J297" s="460" t="str">
        <f t="shared" si="454"/>
        <v xml:space="preserve"> </v>
      </c>
      <c r="K297" s="122" t="str">
        <f t="shared" si="454"/>
        <v xml:space="preserve"> </v>
      </c>
      <c r="L297" s="460" t="str">
        <f t="shared" si="454"/>
        <v xml:space="preserve"> </v>
      </c>
      <c r="M297" s="122" t="str">
        <f t="shared" si="454"/>
        <v xml:space="preserve"> </v>
      </c>
      <c r="N297" s="460" t="str">
        <f t="shared" si="454"/>
        <v xml:space="preserve"> </v>
      </c>
      <c r="O297" s="122" t="str">
        <f t="shared" si="454"/>
        <v xml:space="preserve"> </v>
      </c>
      <c r="P297" s="460" t="str">
        <f t="shared" si="454"/>
        <v xml:space="preserve"> </v>
      </c>
      <c r="Q297" s="122" t="str">
        <f t="shared" si="454"/>
        <v xml:space="preserve"> </v>
      </c>
      <c r="R297" s="460" t="str">
        <f t="shared" si="454"/>
        <v xml:space="preserve"> </v>
      </c>
      <c r="S297" s="189"/>
      <c r="T297" s="125"/>
      <c r="U297" s="125"/>
      <c r="V297" s="149">
        <f t="shared" si="451"/>
        <v>2</v>
      </c>
      <c r="W297" s="462" t="e">
        <f t="shared" si="453"/>
        <v>#N/A</v>
      </c>
      <c r="X297" s="379" t="e">
        <f t="shared" si="453"/>
        <v>#N/A</v>
      </c>
      <c r="Y297" s="150" t="e">
        <f t="shared" si="453"/>
        <v>#N/A</v>
      </c>
      <c r="Z297" s="150"/>
      <c r="AA297" s="151"/>
    </row>
    <row r="298" spans="1:27" ht="18" hidden="1" x14ac:dyDescent="0.2">
      <c r="A298" s="72">
        <f t="shared" ref="A298:R298" si="455">A249</f>
        <v>5</v>
      </c>
      <c r="B298" s="72" t="str">
        <f t="shared" si="455"/>
        <v>Player 3</v>
      </c>
      <c r="C298" s="378">
        <f t="shared" si="455"/>
        <v>0</v>
      </c>
      <c r="D298" s="460" t="str">
        <f t="shared" si="455"/>
        <v xml:space="preserve"> </v>
      </c>
      <c r="E298" s="122" t="str">
        <f t="shared" si="455"/>
        <v xml:space="preserve"> </v>
      </c>
      <c r="F298" s="460" t="str">
        <f t="shared" si="455"/>
        <v xml:space="preserve"> </v>
      </c>
      <c r="G298" s="122" t="str">
        <f t="shared" si="455"/>
        <v xml:space="preserve"> </v>
      </c>
      <c r="H298" s="460" t="str">
        <f t="shared" si="455"/>
        <v xml:space="preserve"> </v>
      </c>
      <c r="I298" s="122" t="str">
        <f t="shared" si="455"/>
        <v xml:space="preserve"> </v>
      </c>
      <c r="J298" s="460" t="str">
        <f t="shared" si="455"/>
        <v xml:space="preserve"> </v>
      </c>
      <c r="K298" s="122" t="str">
        <f t="shared" si="455"/>
        <v xml:space="preserve"> </v>
      </c>
      <c r="L298" s="460" t="str">
        <f t="shared" si="455"/>
        <v xml:space="preserve"> </v>
      </c>
      <c r="M298" s="122" t="str">
        <f t="shared" si="455"/>
        <v xml:space="preserve"> </v>
      </c>
      <c r="N298" s="460" t="str">
        <f t="shared" si="455"/>
        <v xml:space="preserve"> </v>
      </c>
      <c r="O298" s="122" t="str">
        <f t="shared" si="455"/>
        <v xml:space="preserve"> </v>
      </c>
      <c r="P298" s="460" t="str">
        <f t="shared" si="455"/>
        <v xml:space="preserve"> </v>
      </c>
      <c r="Q298" s="122" t="str">
        <f t="shared" si="455"/>
        <v xml:space="preserve"> </v>
      </c>
      <c r="R298" s="460" t="str">
        <f t="shared" si="455"/>
        <v xml:space="preserve"> </v>
      </c>
      <c r="S298" s="189"/>
      <c r="T298" s="125"/>
      <c r="U298" s="125"/>
      <c r="V298" s="149">
        <f t="shared" si="451"/>
        <v>3</v>
      </c>
      <c r="W298" s="462" t="e">
        <f t="shared" si="453"/>
        <v>#N/A</v>
      </c>
      <c r="X298" s="379" t="e">
        <f t="shared" si="453"/>
        <v>#N/A</v>
      </c>
      <c r="Y298" s="150" t="e">
        <f t="shared" si="453"/>
        <v>#N/A</v>
      </c>
      <c r="Z298" s="150"/>
      <c r="AA298" s="151"/>
    </row>
    <row r="299" spans="1:27" ht="18" hidden="1" x14ac:dyDescent="0.2">
      <c r="A299" s="72">
        <f t="shared" ref="A299:R299" si="456">A250</f>
        <v>9</v>
      </c>
      <c r="B299" s="72" t="str">
        <f t="shared" si="456"/>
        <v>Player 4</v>
      </c>
      <c r="C299" s="378">
        <f t="shared" si="456"/>
        <v>0</v>
      </c>
      <c r="D299" s="460" t="str">
        <f t="shared" si="456"/>
        <v xml:space="preserve"> </v>
      </c>
      <c r="E299" s="122" t="str">
        <f t="shared" si="456"/>
        <v xml:space="preserve"> </v>
      </c>
      <c r="F299" s="460" t="str">
        <f t="shared" si="456"/>
        <v xml:space="preserve"> </v>
      </c>
      <c r="G299" s="122" t="str">
        <f t="shared" si="456"/>
        <v xml:space="preserve"> </v>
      </c>
      <c r="H299" s="460" t="str">
        <f t="shared" si="456"/>
        <v xml:space="preserve"> </v>
      </c>
      <c r="I299" s="122" t="str">
        <f t="shared" si="456"/>
        <v xml:space="preserve"> </v>
      </c>
      <c r="J299" s="460" t="str">
        <f t="shared" si="456"/>
        <v xml:space="preserve"> </v>
      </c>
      <c r="K299" s="122" t="str">
        <f t="shared" si="456"/>
        <v xml:space="preserve"> </v>
      </c>
      <c r="L299" s="460" t="str">
        <f t="shared" si="456"/>
        <v xml:space="preserve"> </v>
      </c>
      <c r="M299" s="122" t="str">
        <f t="shared" si="456"/>
        <v xml:space="preserve"> </v>
      </c>
      <c r="N299" s="460" t="str">
        <f t="shared" si="456"/>
        <v xml:space="preserve"> </v>
      </c>
      <c r="O299" s="122" t="str">
        <f t="shared" si="456"/>
        <v xml:space="preserve"> </v>
      </c>
      <c r="P299" s="460" t="str">
        <f t="shared" si="456"/>
        <v xml:space="preserve"> </v>
      </c>
      <c r="Q299" s="122" t="str">
        <f t="shared" si="456"/>
        <v xml:space="preserve"> </v>
      </c>
      <c r="R299" s="460" t="str">
        <f t="shared" si="456"/>
        <v xml:space="preserve"> </v>
      </c>
      <c r="S299" s="189"/>
      <c r="T299" s="125"/>
      <c r="U299" s="125"/>
      <c r="V299" s="149">
        <f t="shared" si="451"/>
        <v>4</v>
      </c>
      <c r="W299" s="462" t="e">
        <f t="shared" si="453"/>
        <v>#N/A</v>
      </c>
      <c r="X299" s="379" t="e">
        <f t="shared" si="453"/>
        <v>#N/A</v>
      </c>
      <c r="Y299" s="150" t="e">
        <f t="shared" si="453"/>
        <v>#N/A</v>
      </c>
      <c r="Z299" s="150"/>
      <c r="AA299" s="151"/>
    </row>
    <row r="300" spans="1:27" ht="18" hidden="1" x14ac:dyDescent="0.2">
      <c r="A300" s="72">
        <f t="shared" ref="A300:R300" si="457">A251</f>
        <v>1</v>
      </c>
      <c r="B300" s="72" t="str">
        <f t="shared" si="457"/>
        <v>Player 5</v>
      </c>
      <c r="C300" s="378">
        <f t="shared" si="457"/>
        <v>0</v>
      </c>
      <c r="D300" s="460" t="str">
        <f t="shared" si="457"/>
        <v xml:space="preserve"> </v>
      </c>
      <c r="E300" s="122" t="str">
        <f t="shared" si="457"/>
        <v xml:space="preserve"> </v>
      </c>
      <c r="F300" s="460" t="str">
        <f t="shared" si="457"/>
        <v xml:space="preserve"> </v>
      </c>
      <c r="G300" s="122" t="str">
        <f t="shared" si="457"/>
        <v xml:space="preserve"> </v>
      </c>
      <c r="H300" s="460" t="str">
        <f t="shared" si="457"/>
        <v xml:space="preserve"> </v>
      </c>
      <c r="I300" s="122" t="str">
        <f t="shared" si="457"/>
        <v xml:space="preserve"> </v>
      </c>
      <c r="J300" s="460" t="str">
        <f t="shared" si="457"/>
        <v xml:space="preserve"> </v>
      </c>
      <c r="K300" s="122" t="str">
        <f t="shared" si="457"/>
        <v xml:space="preserve"> </v>
      </c>
      <c r="L300" s="460" t="str">
        <f t="shared" si="457"/>
        <v xml:space="preserve"> </v>
      </c>
      <c r="M300" s="122" t="str">
        <f t="shared" si="457"/>
        <v xml:space="preserve"> </v>
      </c>
      <c r="N300" s="460" t="str">
        <f t="shared" si="457"/>
        <v xml:space="preserve"> </v>
      </c>
      <c r="O300" s="122" t="str">
        <f t="shared" si="457"/>
        <v xml:space="preserve"> </v>
      </c>
      <c r="P300" s="460" t="str">
        <f t="shared" si="457"/>
        <v xml:space="preserve"> </v>
      </c>
      <c r="Q300" s="122" t="str">
        <f t="shared" si="457"/>
        <v xml:space="preserve"> </v>
      </c>
      <c r="R300" s="460" t="str">
        <f t="shared" si="457"/>
        <v xml:space="preserve"> </v>
      </c>
      <c r="S300" s="189"/>
      <c r="T300" s="125"/>
      <c r="U300" s="125"/>
      <c r="V300" s="149">
        <f t="shared" si="451"/>
        <v>5</v>
      </c>
      <c r="W300" s="462" t="e">
        <f t="shared" si="453"/>
        <v>#N/A</v>
      </c>
      <c r="X300" s="379" t="e">
        <f t="shared" si="453"/>
        <v>#N/A</v>
      </c>
      <c r="Y300" s="150" t="e">
        <f t="shared" si="453"/>
        <v>#N/A</v>
      </c>
      <c r="Z300" s="150"/>
      <c r="AA300" s="151"/>
    </row>
    <row r="301" spans="1:27" ht="18" hidden="1" x14ac:dyDescent="0.2">
      <c r="A301" s="72">
        <f t="shared" ref="A301:R301" si="458">A252</f>
        <v>14</v>
      </c>
      <c r="B301" s="72" t="str">
        <f t="shared" si="458"/>
        <v>Player 6</v>
      </c>
      <c r="C301" s="378">
        <f t="shared" si="458"/>
        <v>0</v>
      </c>
      <c r="D301" s="460" t="str">
        <f t="shared" si="458"/>
        <v xml:space="preserve"> </v>
      </c>
      <c r="E301" s="122" t="str">
        <f t="shared" si="458"/>
        <v xml:space="preserve"> </v>
      </c>
      <c r="F301" s="460" t="str">
        <f t="shared" si="458"/>
        <v xml:space="preserve"> </v>
      </c>
      <c r="G301" s="122" t="str">
        <f t="shared" si="458"/>
        <v xml:space="preserve"> </v>
      </c>
      <c r="H301" s="460" t="str">
        <f t="shared" si="458"/>
        <v xml:space="preserve"> </v>
      </c>
      <c r="I301" s="122" t="str">
        <f t="shared" si="458"/>
        <v xml:space="preserve"> </v>
      </c>
      <c r="J301" s="460" t="str">
        <f t="shared" si="458"/>
        <v xml:space="preserve"> </v>
      </c>
      <c r="K301" s="122" t="str">
        <f t="shared" si="458"/>
        <v xml:space="preserve"> </v>
      </c>
      <c r="L301" s="460" t="str">
        <f t="shared" si="458"/>
        <v xml:space="preserve"> </v>
      </c>
      <c r="M301" s="122" t="str">
        <f t="shared" si="458"/>
        <v xml:space="preserve"> </v>
      </c>
      <c r="N301" s="460" t="str">
        <f t="shared" si="458"/>
        <v xml:space="preserve"> </v>
      </c>
      <c r="O301" s="122" t="str">
        <f t="shared" si="458"/>
        <v xml:space="preserve"> </v>
      </c>
      <c r="P301" s="460" t="str">
        <f t="shared" si="458"/>
        <v xml:space="preserve"> </v>
      </c>
      <c r="Q301" s="122" t="str">
        <f t="shared" si="458"/>
        <v xml:space="preserve"> </v>
      </c>
      <c r="R301" s="460" t="str">
        <f t="shared" si="458"/>
        <v xml:space="preserve"> </v>
      </c>
      <c r="S301" s="189"/>
      <c r="T301" s="125"/>
      <c r="U301" s="125"/>
      <c r="V301" s="149">
        <f t="shared" si="451"/>
        <v>6</v>
      </c>
      <c r="W301" s="462" t="e">
        <f t="shared" si="453"/>
        <v>#N/A</v>
      </c>
      <c r="X301" s="379" t="e">
        <f t="shared" si="453"/>
        <v>#N/A</v>
      </c>
      <c r="Y301" s="150" t="e">
        <f t="shared" si="453"/>
        <v>#N/A</v>
      </c>
      <c r="Z301" s="150"/>
      <c r="AA301" s="151"/>
    </row>
    <row r="302" spans="1:27" ht="18" hidden="1" x14ac:dyDescent="0.2">
      <c r="A302" s="72">
        <f t="shared" ref="A302:R302" si="459">A253</f>
        <v>15</v>
      </c>
      <c r="B302" s="72" t="str">
        <f t="shared" si="459"/>
        <v>Player 7</v>
      </c>
      <c r="C302" s="378">
        <f t="shared" si="459"/>
        <v>0</v>
      </c>
      <c r="D302" s="460" t="str">
        <f t="shared" si="459"/>
        <v xml:space="preserve"> </v>
      </c>
      <c r="E302" s="122" t="str">
        <f t="shared" si="459"/>
        <v xml:space="preserve"> </v>
      </c>
      <c r="F302" s="460" t="str">
        <f t="shared" si="459"/>
        <v xml:space="preserve"> </v>
      </c>
      <c r="G302" s="122" t="str">
        <f t="shared" si="459"/>
        <v xml:space="preserve"> </v>
      </c>
      <c r="H302" s="460" t="str">
        <f t="shared" si="459"/>
        <v xml:space="preserve"> </v>
      </c>
      <c r="I302" s="122" t="str">
        <f t="shared" si="459"/>
        <v xml:space="preserve"> </v>
      </c>
      <c r="J302" s="460" t="str">
        <f t="shared" si="459"/>
        <v xml:space="preserve"> </v>
      </c>
      <c r="K302" s="122" t="str">
        <f t="shared" si="459"/>
        <v xml:space="preserve"> </v>
      </c>
      <c r="L302" s="460" t="str">
        <f t="shared" si="459"/>
        <v xml:space="preserve"> </v>
      </c>
      <c r="M302" s="122" t="str">
        <f t="shared" si="459"/>
        <v xml:space="preserve"> </v>
      </c>
      <c r="N302" s="460" t="str">
        <f t="shared" si="459"/>
        <v xml:space="preserve"> </v>
      </c>
      <c r="O302" s="122" t="str">
        <f t="shared" si="459"/>
        <v xml:space="preserve"> </v>
      </c>
      <c r="P302" s="460" t="str">
        <f t="shared" si="459"/>
        <v xml:space="preserve"> </v>
      </c>
      <c r="Q302" s="122" t="str">
        <f t="shared" si="459"/>
        <v xml:space="preserve"> </v>
      </c>
      <c r="R302" s="460" t="str">
        <f t="shared" si="459"/>
        <v xml:space="preserve"> </v>
      </c>
      <c r="S302" s="189"/>
      <c r="T302" s="125"/>
      <c r="U302" s="125"/>
      <c r="V302" s="149">
        <f t="shared" si="451"/>
        <v>7</v>
      </c>
      <c r="W302" s="462" t="e">
        <f t="shared" si="453"/>
        <v>#N/A</v>
      </c>
      <c r="X302" s="379" t="e">
        <f t="shared" si="453"/>
        <v>#N/A</v>
      </c>
      <c r="Y302" s="150" t="e">
        <f t="shared" si="453"/>
        <v>#N/A</v>
      </c>
      <c r="Z302" s="150"/>
      <c r="AA302" s="151"/>
    </row>
    <row r="303" spans="1:27" ht="18" hidden="1" x14ac:dyDescent="0.2">
      <c r="A303" s="72">
        <f t="shared" ref="A303:R303" si="460">A254</f>
        <v>22</v>
      </c>
      <c r="B303" s="72" t="str">
        <f t="shared" si="460"/>
        <v>Player 8</v>
      </c>
      <c r="C303" s="378">
        <f t="shared" si="460"/>
        <v>0</v>
      </c>
      <c r="D303" s="460" t="str">
        <f t="shared" si="460"/>
        <v xml:space="preserve"> </v>
      </c>
      <c r="E303" s="122" t="str">
        <f t="shared" si="460"/>
        <v xml:space="preserve"> </v>
      </c>
      <c r="F303" s="460" t="str">
        <f t="shared" si="460"/>
        <v xml:space="preserve"> </v>
      </c>
      <c r="G303" s="122" t="str">
        <f t="shared" si="460"/>
        <v xml:space="preserve"> </v>
      </c>
      <c r="H303" s="460" t="str">
        <f t="shared" si="460"/>
        <v xml:space="preserve"> </v>
      </c>
      <c r="I303" s="122" t="str">
        <f t="shared" si="460"/>
        <v xml:space="preserve"> </v>
      </c>
      <c r="J303" s="460" t="str">
        <f t="shared" si="460"/>
        <v xml:space="preserve"> </v>
      </c>
      <c r="K303" s="122" t="str">
        <f t="shared" si="460"/>
        <v xml:space="preserve"> </v>
      </c>
      <c r="L303" s="460" t="str">
        <f t="shared" si="460"/>
        <v xml:space="preserve"> </v>
      </c>
      <c r="M303" s="122" t="str">
        <f t="shared" si="460"/>
        <v xml:space="preserve"> </v>
      </c>
      <c r="N303" s="460" t="str">
        <f t="shared" si="460"/>
        <v xml:space="preserve"> </v>
      </c>
      <c r="O303" s="122" t="str">
        <f t="shared" si="460"/>
        <v xml:space="preserve"> </v>
      </c>
      <c r="P303" s="460" t="str">
        <f t="shared" si="460"/>
        <v xml:space="preserve"> </v>
      </c>
      <c r="Q303" s="122" t="str">
        <f t="shared" si="460"/>
        <v xml:space="preserve"> </v>
      </c>
      <c r="R303" s="460" t="str">
        <f t="shared" si="460"/>
        <v xml:space="preserve"> </v>
      </c>
      <c r="S303" s="189"/>
      <c r="T303" s="125"/>
      <c r="U303" s="125"/>
      <c r="V303" s="149">
        <f t="shared" si="451"/>
        <v>8</v>
      </c>
      <c r="W303" s="462" t="e">
        <f t="shared" si="453"/>
        <v>#N/A</v>
      </c>
      <c r="X303" s="379" t="e">
        <f t="shared" si="453"/>
        <v>#N/A</v>
      </c>
      <c r="Y303" s="150" t="e">
        <f t="shared" si="453"/>
        <v>#N/A</v>
      </c>
      <c r="Z303" s="150"/>
      <c r="AA303" s="151"/>
    </row>
    <row r="304" spans="1:27" ht="18" hidden="1" x14ac:dyDescent="0.2">
      <c r="A304" s="72">
        <f t="shared" ref="A304:R304" si="461">A255</f>
        <v>23</v>
      </c>
      <c r="B304" s="72" t="str">
        <f t="shared" si="461"/>
        <v>Player 9</v>
      </c>
      <c r="C304" s="378">
        <f t="shared" si="461"/>
        <v>0</v>
      </c>
      <c r="D304" s="460" t="str">
        <f t="shared" si="461"/>
        <v xml:space="preserve"> </v>
      </c>
      <c r="E304" s="122" t="str">
        <f t="shared" si="461"/>
        <v xml:space="preserve"> </v>
      </c>
      <c r="F304" s="460" t="str">
        <f t="shared" si="461"/>
        <v xml:space="preserve"> </v>
      </c>
      <c r="G304" s="122" t="str">
        <f t="shared" si="461"/>
        <v xml:space="preserve"> </v>
      </c>
      <c r="H304" s="460" t="str">
        <f t="shared" si="461"/>
        <v xml:space="preserve"> </v>
      </c>
      <c r="I304" s="122" t="str">
        <f t="shared" si="461"/>
        <v xml:space="preserve"> </v>
      </c>
      <c r="J304" s="460" t="str">
        <f t="shared" si="461"/>
        <v xml:space="preserve"> </v>
      </c>
      <c r="K304" s="122" t="str">
        <f t="shared" si="461"/>
        <v xml:space="preserve"> </v>
      </c>
      <c r="L304" s="460" t="str">
        <f t="shared" si="461"/>
        <v xml:space="preserve"> </v>
      </c>
      <c r="M304" s="122" t="str">
        <f t="shared" si="461"/>
        <v xml:space="preserve"> </v>
      </c>
      <c r="N304" s="460" t="str">
        <f t="shared" si="461"/>
        <v xml:space="preserve"> </v>
      </c>
      <c r="O304" s="122" t="str">
        <f t="shared" si="461"/>
        <v xml:space="preserve"> </v>
      </c>
      <c r="P304" s="460" t="str">
        <f t="shared" si="461"/>
        <v xml:space="preserve"> </v>
      </c>
      <c r="Q304" s="122" t="str">
        <f t="shared" si="461"/>
        <v xml:space="preserve"> </v>
      </c>
      <c r="R304" s="460" t="str">
        <f t="shared" si="461"/>
        <v xml:space="preserve"> </v>
      </c>
      <c r="S304" s="189"/>
      <c r="T304" s="125"/>
      <c r="U304" s="125"/>
      <c r="V304" s="149">
        <f t="shared" si="451"/>
        <v>9</v>
      </c>
      <c r="W304" s="462" t="e">
        <f t="shared" si="453"/>
        <v>#N/A</v>
      </c>
      <c r="X304" s="379" t="e">
        <f t="shared" si="453"/>
        <v>#N/A</v>
      </c>
      <c r="Y304" s="150" t="e">
        <f t="shared" si="453"/>
        <v>#N/A</v>
      </c>
      <c r="Z304" s="150"/>
      <c r="AA304" s="151"/>
    </row>
    <row r="305" spans="1:45" ht="18" hidden="1" x14ac:dyDescent="0.2">
      <c r="A305" s="72">
        <f t="shared" ref="A305:R305" si="462">A256</f>
        <v>24</v>
      </c>
      <c r="B305" s="72" t="str">
        <f t="shared" si="462"/>
        <v>Player 10</v>
      </c>
      <c r="C305" s="378">
        <f t="shared" si="462"/>
        <v>0</v>
      </c>
      <c r="D305" s="460" t="str">
        <f t="shared" si="462"/>
        <v xml:space="preserve"> </v>
      </c>
      <c r="E305" s="122" t="str">
        <f t="shared" si="462"/>
        <v xml:space="preserve"> </v>
      </c>
      <c r="F305" s="460" t="str">
        <f t="shared" si="462"/>
        <v xml:space="preserve"> </v>
      </c>
      <c r="G305" s="122" t="str">
        <f t="shared" si="462"/>
        <v xml:space="preserve"> </v>
      </c>
      <c r="H305" s="460" t="str">
        <f t="shared" si="462"/>
        <v xml:space="preserve"> </v>
      </c>
      <c r="I305" s="122" t="str">
        <f t="shared" si="462"/>
        <v xml:space="preserve"> </v>
      </c>
      <c r="J305" s="460" t="str">
        <f t="shared" si="462"/>
        <v xml:space="preserve"> </v>
      </c>
      <c r="K305" s="122" t="str">
        <f t="shared" si="462"/>
        <v xml:space="preserve"> </v>
      </c>
      <c r="L305" s="460" t="str">
        <f t="shared" si="462"/>
        <v xml:space="preserve"> </v>
      </c>
      <c r="M305" s="122" t="str">
        <f t="shared" si="462"/>
        <v xml:space="preserve"> </v>
      </c>
      <c r="N305" s="460" t="str">
        <f t="shared" si="462"/>
        <v xml:space="preserve"> </v>
      </c>
      <c r="O305" s="122" t="str">
        <f t="shared" si="462"/>
        <v xml:space="preserve"> </v>
      </c>
      <c r="P305" s="460" t="str">
        <f t="shared" si="462"/>
        <v xml:space="preserve"> </v>
      </c>
      <c r="Q305" s="122" t="str">
        <f t="shared" si="462"/>
        <v xml:space="preserve"> </v>
      </c>
      <c r="R305" s="460" t="str">
        <f t="shared" si="462"/>
        <v xml:space="preserve"> </v>
      </c>
      <c r="S305" s="189"/>
      <c r="T305" s="125"/>
      <c r="U305" s="125"/>
      <c r="V305" s="738">
        <f>V284</f>
        <v>10</v>
      </c>
      <c r="W305" s="462" t="e">
        <f t="shared" si="453"/>
        <v>#N/A</v>
      </c>
      <c r="X305" s="379" t="e">
        <f t="shared" si="453"/>
        <v>#N/A</v>
      </c>
      <c r="Y305" s="150" t="e">
        <f t="shared" si="453"/>
        <v>#N/A</v>
      </c>
      <c r="Z305" s="150"/>
      <c r="AA305" s="151"/>
    </row>
    <row r="306" spans="1:45" ht="18" hidden="1" x14ac:dyDescent="0.2">
      <c r="A306" s="72">
        <f t="shared" ref="A306:R306" si="463">A257</f>
        <v>25</v>
      </c>
      <c r="B306" s="72" t="str">
        <f t="shared" si="463"/>
        <v>Player 11</v>
      </c>
      <c r="C306" s="378">
        <f t="shared" si="463"/>
        <v>0</v>
      </c>
      <c r="D306" s="460" t="str">
        <f t="shared" si="463"/>
        <v xml:space="preserve"> </v>
      </c>
      <c r="E306" s="122" t="str">
        <f t="shared" si="463"/>
        <v xml:space="preserve"> </v>
      </c>
      <c r="F306" s="460" t="str">
        <f t="shared" si="463"/>
        <v xml:space="preserve"> </v>
      </c>
      <c r="G306" s="122" t="str">
        <f t="shared" si="463"/>
        <v xml:space="preserve"> </v>
      </c>
      <c r="H306" s="460" t="str">
        <f t="shared" si="463"/>
        <v xml:space="preserve"> </v>
      </c>
      <c r="I306" s="122" t="str">
        <f t="shared" si="463"/>
        <v xml:space="preserve"> </v>
      </c>
      <c r="J306" s="460" t="str">
        <f t="shared" si="463"/>
        <v xml:space="preserve"> </v>
      </c>
      <c r="K306" s="122" t="str">
        <f t="shared" si="463"/>
        <v xml:space="preserve"> </v>
      </c>
      <c r="L306" s="460" t="str">
        <f t="shared" si="463"/>
        <v xml:space="preserve"> </v>
      </c>
      <c r="M306" s="122" t="str">
        <f t="shared" si="463"/>
        <v xml:space="preserve"> </v>
      </c>
      <c r="N306" s="460" t="str">
        <f t="shared" si="463"/>
        <v xml:space="preserve"> </v>
      </c>
      <c r="O306" s="122" t="str">
        <f t="shared" si="463"/>
        <v xml:space="preserve"> </v>
      </c>
      <c r="P306" s="460" t="str">
        <f t="shared" si="463"/>
        <v xml:space="preserve"> </v>
      </c>
      <c r="Q306" s="122" t="str">
        <f t="shared" si="463"/>
        <v xml:space="preserve"> </v>
      </c>
      <c r="R306" s="460" t="str">
        <f t="shared" si="463"/>
        <v xml:space="preserve"> </v>
      </c>
      <c r="S306" s="189"/>
      <c r="T306" s="125"/>
      <c r="U306" s="125"/>
      <c r="V306" s="738">
        <f>V285</f>
        <v>11</v>
      </c>
      <c r="W306" s="462" t="e">
        <f t="shared" si="453"/>
        <v>#N/A</v>
      </c>
      <c r="X306" s="379" t="e">
        <f t="shared" si="453"/>
        <v>#N/A</v>
      </c>
      <c r="Y306" s="150" t="e">
        <f t="shared" si="453"/>
        <v>#N/A</v>
      </c>
      <c r="Z306" s="150"/>
      <c r="AA306" s="151"/>
    </row>
    <row r="307" spans="1:45" ht="18" hidden="1" x14ac:dyDescent="0.2">
      <c r="A307" s="72">
        <f t="shared" ref="A307:R307" si="464">A258</f>
        <v>29</v>
      </c>
      <c r="B307" s="72" t="str">
        <f t="shared" si="464"/>
        <v>Player 12</v>
      </c>
      <c r="C307" s="378">
        <f t="shared" si="464"/>
        <v>0</v>
      </c>
      <c r="D307" s="460" t="str">
        <f t="shared" si="464"/>
        <v xml:space="preserve"> </v>
      </c>
      <c r="E307" s="122" t="str">
        <f t="shared" si="464"/>
        <v xml:space="preserve"> </v>
      </c>
      <c r="F307" s="460" t="str">
        <f t="shared" si="464"/>
        <v xml:space="preserve"> </v>
      </c>
      <c r="G307" s="122" t="str">
        <f t="shared" si="464"/>
        <v xml:space="preserve"> </v>
      </c>
      <c r="H307" s="460" t="str">
        <f t="shared" si="464"/>
        <v xml:space="preserve"> </v>
      </c>
      <c r="I307" s="122" t="str">
        <f t="shared" si="464"/>
        <v xml:space="preserve"> </v>
      </c>
      <c r="J307" s="460" t="str">
        <f t="shared" si="464"/>
        <v xml:space="preserve"> </v>
      </c>
      <c r="K307" s="122" t="str">
        <f t="shared" si="464"/>
        <v xml:space="preserve"> </v>
      </c>
      <c r="L307" s="460" t="str">
        <f t="shared" si="464"/>
        <v xml:space="preserve"> </v>
      </c>
      <c r="M307" s="122" t="str">
        <f t="shared" si="464"/>
        <v xml:space="preserve"> </v>
      </c>
      <c r="N307" s="460" t="str">
        <f t="shared" si="464"/>
        <v xml:space="preserve"> </v>
      </c>
      <c r="O307" s="122" t="str">
        <f t="shared" si="464"/>
        <v xml:space="preserve"> </v>
      </c>
      <c r="P307" s="460" t="str">
        <f t="shared" si="464"/>
        <v xml:space="preserve"> </v>
      </c>
      <c r="Q307" s="122" t="str">
        <f t="shared" si="464"/>
        <v xml:space="preserve"> </v>
      </c>
      <c r="R307" s="460" t="str">
        <f t="shared" si="464"/>
        <v xml:space="preserve"> </v>
      </c>
      <c r="S307" s="189"/>
      <c r="T307" s="125"/>
      <c r="U307" s="125"/>
      <c r="V307" s="149">
        <f>V258</f>
        <v>12</v>
      </c>
      <c r="W307" s="462" t="e">
        <f t="shared" si="453"/>
        <v>#N/A</v>
      </c>
      <c r="X307" s="379" t="e">
        <f t="shared" si="453"/>
        <v>#N/A</v>
      </c>
      <c r="Y307" s="150" t="e">
        <f t="shared" si="453"/>
        <v>#N/A</v>
      </c>
      <c r="Z307" s="150"/>
      <c r="AA307" s="151"/>
    </row>
    <row r="308" spans="1:45" ht="18" hidden="1" x14ac:dyDescent="0.2">
      <c r="A308" s="72">
        <f t="shared" ref="A308:R308" si="465">A259</f>
        <v>30</v>
      </c>
      <c r="B308" s="72" t="str">
        <f t="shared" si="465"/>
        <v>Player 13</v>
      </c>
      <c r="C308" s="378">
        <f t="shared" si="465"/>
        <v>0</v>
      </c>
      <c r="D308" s="460" t="str">
        <f t="shared" si="465"/>
        <v xml:space="preserve"> </v>
      </c>
      <c r="E308" s="122" t="str">
        <f t="shared" si="465"/>
        <v xml:space="preserve"> </v>
      </c>
      <c r="F308" s="460" t="str">
        <f t="shared" si="465"/>
        <v xml:space="preserve"> </v>
      </c>
      <c r="G308" s="122" t="str">
        <f t="shared" si="465"/>
        <v xml:space="preserve"> </v>
      </c>
      <c r="H308" s="460" t="str">
        <f t="shared" si="465"/>
        <v xml:space="preserve"> </v>
      </c>
      <c r="I308" s="122" t="str">
        <f t="shared" si="465"/>
        <v xml:space="preserve"> </v>
      </c>
      <c r="J308" s="460" t="str">
        <f t="shared" si="465"/>
        <v xml:space="preserve"> </v>
      </c>
      <c r="K308" s="122" t="str">
        <f t="shared" si="465"/>
        <v xml:space="preserve"> </v>
      </c>
      <c r="L308" s="460" t="str">
        <f t="shared" si="465"/>
        <v xml:space="preserve"> </v>
      </c>
      <c r="M308" s="122" t="str">
        <f t="shared" si="465"/>
        <v xml:space="preserve"> </v>
      </c>
      <c r="N308" s="460" t="str">
        <f t="shared" si="465"/>
        <v xml:space="preserve"> </v>
      </c>
      <c r="O308" s="122" t="str">
        <f t="shared" si="465"/>
        <v xml:space="preserve"> </v>
      </c>
      <c r="P308" s="460" t="str">
        <f t="shared" si="465"/>
        <v xml:space="preserve"> </v>
      </c>
      <c r="Q308" s="122" t="str">
        <f t="shared" si="465"/>
        <v xml:space="preserve"> </v>
      </c>
      <c r="R308" s="460" t="str">
        <f t="shared" si="465"/>
        <v xml:space="preserve"> </v>
      </c>
      <c r="S308" s="189"/>
      <c r="T308" s="125"/>
      <c r="U308" s="125"/>
      <c r="V308" s="149">
        <f>V259</f>
        <v>13</v>
      </c>
      <c r="W308" s="462" t="e">
        <f t="shared" si="453"/>
        <v>#N/A</v>
      </c>
      <c r="X308" s="379" t="e">
        <f t="shared" si="453"/>
        <v>#N/A</v>
      </c>
      <c r="Y308" s="150" t="e">
        <f t="shared" si="453"/>
        <v>#N/A</v>
      </c>
      <c r="Z308" s="150"/>
      <c r="AA308" s="151"/>
    </row>
    <row r="309" spans="1:45" ht="18" hidden="1" x14ac:dyDescent="0.2">
      <c r="A309" s="72">
        <f t="shared" ref="A309:R309" si="466">A260</f>
        <v>32</v>
      </c>
      <c r="B309" s="72" t="str">
        <f t="shared" si="466"/>
        <v>Player 14</v>
      </c>
      <c r="C309" s="378">
        <f t="shared" si="466"/>
        <v>0</v>
      </c>
      <c r="D309" s="460" t="str">
        <f t="shared" si="466"/>
        <v xml:space="preserve"> </v>
      </c>
      <c r="E309" s="122" t="str">
        <f t="shared" si="466"/>
        <v xml:space="preserve"> </v>
      </c>
      <c r="F309" s="460" t="str">
        <f t="shared" si="466"/>
        <v xml:space="preserve"> </v>
      </c>
      <c r="G309" s="122" t="str">
        <f t="shared" si="466"/>
        <v xml:space="preserve"> </v>
      </c>
      <c r="H309" s="460" t="str">
        <f t="shared" si="466"/>
        <v xml:space="preserve"> </v>
      </c>
      <c r="I309" s="122" t="str">
        <f t="shared" si="466"/>
        <v xml:space="preserve"> </v>
      </c>
      <c r="J309" s="460" t="str">
        <f t="shared" si="466"/>
        <v xml:space="preserve"> </v>
      </c>
      <c r="K309" s="122" t="str">
        <f t="shared" si="466"/>
        <v xml:space="preserve"> </v>
      </c>
      <c r="L309" s="460" t="str">
        <f t="shared" si="466"/>
        <v xml:space="preserve"> </v>
      </c>
      <c r="M309" s="122" t="str">
        <f t="shared" si="466"/>
        <v xml:space="preserve"> </v>
      </c>
      <c r="N309" s="460" t="str">
        <f t="shared" si="466"/>
        <v xml:space="preserve"> </v>
      </c>
      <c r="O309" s="122" t="str">
        <f t="shared" si="466"/>
        <v xml:space="preserve"> </v>
      </c>
      <c r="P309" s="460" t="str">
        <f t="shared" si="466"/>
        <v xml:space="preserve"> </v>
      </c>
      <c r="Q309" s="122" t="str">
        <f t="shared" si="466"/>
        <v xml:space="preserve"> </v>
      </c>
      <c r="R309" s="460" t="str">
        <f t="shared" si="466"/>
        <v xml:space="preserve"> </v>
      </c>
      <c r="S309" s="189"/>
      <c r="T309" s="125"/>
      <c r="U309" s="125"/>
      <c r="V309" s="149">
        <f>V260</f>
        <v>14</v>
      </c>
      <c r="W309" s="462" t="e">
        <f t="shared" si="453"/>
        <v>#N/A</v>
      </c>
      <c r="X309" s="379" t="e">
        <f t="shared" si="453"/>
        <v>#N/A</v>
      </c>
      <c r="Y309" s="150" t="e">
        <f t="shared" si="453"/>
        <v>#N/A</v>
      </c>
      <c r="Z309" s="150"/>
      <c r="AA309" s="151"/>
    </row>
    <row r="310" spans="1:45" ht="18" hidden="1" x14ac:dyDescent="0.2">
      <c r="A310" s="72">
        <f t="shared" ref="A310:R310" si="467">A261</f>
        <v>0</v>
      </c>
      <c r="B310" s="72">
        <f t="shared" si="467"/>
        <v>0</v>
      </c>
      <c r="C310" s="378">
        <f t="shared" si="467"/>
        <v>0</v>
      </c>
      <c r="D310" s="460" t="str">
        <f t="shared" si="467"/>
        <v xml:space="preserve"> </v>
      </c>
      <c r="E310" s="122" t="str">
        <f t="shared" si="467"/>
        <v xml:space="preserve"> </v>
      </c>
      <c r="F310" s="460" t="str">
        <f t="shared" si="467"/>
        <v xml:space="preserve"> </v>
      </c>
      <c r="G310" s="122" t="str">
        <f t="shared" si="467"/>
        <v xml:space="preserve"> </v>
      </c>
      <c r="H310" s="460" t="str">
        <f t="shared" si="467"/>
        <v xml:space="preserve"> </v>
      </c>
      <c r="I310" s="122" t="str">
        <f t="shared" si="467"/>
        <v xml:space="preserve"> </v>
      </c>
      <c r="J310" s="460" t="str">
        <f t="shared" si="467"/>
        <v xml:space="preserve"> </v>
      </c>
      <c r="K310" s="122" t="str">
        <f t="shared" si="467"/>
        <v xml:space="preserve"> </v>
      </c>
      <c r="L310" s="460" t="str">
        <f t="shared" si="467"/>
        <v xml:space="preserve"> </v>
      </c>
      <c r="M310" s="122" t="str">
        <f t="shared" si="467"/>
        <v xml:space="preserve"> </v>
      </c>
      <c r="N310" s="460" t="str">
        <f t="shared" si="467"/>
        <v xml:space="preserve"> </v>
      </c>
      <c r="O310" s="122" t="str">
        <f t="shared" si="467"/>
        <v xml:space="preserve"> </v>
      </c>
      <c r="P310" s="460" t="str">
        <f t="shared" si="467"/>
        <v xml:space="preserve"> </v>
      </c>
      <c r="Q310" s="122" t="str">
        <f t="shared" si="467"/>
        <v xml:space="preserve"> </v>
      </c>
      <c r="R310" s="460" t="str">
        <f t="shared" si="467"/>
        <v xml:space="preserve"> </v>
      </c>
      <c r="S310" s="189"/>
      <c r="T310" s="125"/>
      <c r="U310" s="125"/>
      <c r="V310" s="149">
        <f>V261</f>
        <v>15</v>
      </c>
      <c r="W310" s="462" t="e">
        <f t="shared" si="453"/>
        <v>#N/A</v>
      </c>
      <c r="X310" s="379" t="e">
        <f t="shared" si="453"/>
        <v>#N/A</v>
      </c>
      <c r="Y310" s="150" t="e">
        <f t="shared" si="453"/>
        <v>#N/A</v>
      </c>
      <c r="Z310" s="150"/>
      <c r="AA310" s="151"/>
    </row>
    <row r="311" spans="1:45" ht="18" hidden="1" x14ac:dyDescent="0.2">
      <c r="A311" s="72">
        <f t="shared" ref="A311:R311" si="468">A262</f>
        <v>0</v>
      </c>
      <c r="B311" s="72">
        <f t="shared" si="468"/>
        <v>0</v>
      </c>
      <c r="C311" s="378">
        <f t="shared" si="468"/>
        <v>0</v>
      </c>
      <c r="D311" s="460" t="str">
        <f t="shared" si="468"/>
        <v xml:space="preserve"> </v>
      </c>
      <c r="E311" s="122" t="str">
        <f t="shared" si="468"/>
        <v xml:space="preserve"> </v>
      </c>
      <c r="F311" s="460" t="str">
        <f t="shared" si="468"/>
        <v xml:space="preserve"> </v>
      </c>
      <c r="G311" s="122" t="str">
        <f t="shared" si="468"/>
        <v xml:space="preserve"> </v>
      </c>
      <c r="H311" s="460" t="str">
        <f t="shared" si="468"/>
        <v xml:space="preserve"> </v>
      </c>
      <c r="I311" s="122" t="str">
        <f t="shared" si="468"/>
        <v xml:space="preserve"> </v>
      </c>
      <c r="J311" s="460" t="str">
        <f t="shared" si="468"/>
        <v xml:space="preserve"> </v>
      </c>
      <c r="K311" s="122" t="str">
        <f t="shared" si="468"/>
        <v xml:space="preserve"> </v>
      </c>
      <c r="L311" s="460" t="str">
        <f t="shared" si="468"/>
        <v xml:space="preserve"> </v>
      </c>
      <c r="M311" s="122" t="str">
        <f t="shared" si="468"/>
        <v xml:space="preserve"> </v>
      </c>
      <c r="N311" s="460" t="str">
        <f t="shared" si="468"/>
        <v xml:space="preserve"> </v>
      </c>
      <c r="O311" s="122" t="str">
        <f t="shared" si="468"/>
        <v xml:space="preserve"> </v>
      </c>
      <c r="P311" s="460" t="str">
        <f t="shared" si="468"/>
        <v xml:space="preserve"> </v>
      </c>
      <c r="Q311" s="122" t="str">
        <f t="shared" si="468"/>
        <v xml:space="preserve"> </v>
      </c>
      <c r="R311" s="460" t="str">
        <f t="shared" si="468"/>
        <v xml:space="preserve"> </v>
      </c>
      <c r="S311" s="189"/>
      <c r="T311" s="125"/>
      <c r="U311" s="125"/>
      <c r="V311" s="738">
        <f>V290</f>
        <v>16</v>
      </c>
      <c r="W311" s="462" t="e">
        <f t="shared" si="453"/>
        <v>#N/A</v>
      </c>
      <c r="X311" s="379" t="e">
        <f t="shared" si="453"/>
        <v>#N/A</v>
      </c>
      <c r="Y311" s="150" t="e">
        <f t="shared" si="453"/>
        <v>#N/A</v>
      </c>
      <c r="Z311" s="150"/>
      <c r="AA311" s="151"/>
    </row>
    <row r="312" spans="1:45" ht="18" hidden="1" x14ac:dyDescent="0.2">
      <c r="A312" s="72">
        <f t="shared" ref="A312:R312" si="469">A263</f>
        <v>0</v>
      </c>
      <c r="B312" s="72">
        <f t="shared" si="469"/>
        <v>0</v>
      </c>
      <c r="C312" s="378">
        <f t="shared" si="469"/>
        <v>0</v>
      </c>
      <c r="D312" s="460" t="str">
        <f t="shared" si="469"/>
        <v xml:space="preserve"> </v>
      </c>
      <c r="E312" s="122" t="str">
        <f t="shared" si="469"/>
        <v xml:space="preserve"> </v>
      </c>
      <c r="F312" s="460" t="str">
        <f t="shared" si="469"/>
        <v xml:space="preserve"> </v>
      </c>
      <c r="G312" s="122" t="str">
        <f t="shared" si="469"/>
        <v xml:space="preserve"> </v>
      </c>
      <c r="H312" s="460" t="str">
        <f t="shared" si="469"/>
        <v xml:space="preserve"> </v>
      </c>
      <c r="I312" s="122" t="str">
        <f t="shared" si="469"/>
        <v xml:space="preserve"> </v>
      </c>
      <c r="J312" s="460" t="str">
        <f t="shared" si="469"/>
        <v xml:space="preserve"> </v>
      </c>
      <c r="K312" s="122" t="str">
        <f t="shared" si="469"/>
        <v xml:space="preserve"> </v>
      </c>
      <c r="L312" s="460" t="str">
        <f t="shared" si="469"/>
        <v xml:space="preserve"> </v>
      </c>
      <c r="M312" s="122" t="str">
        <f t="shared" si="469"/>
        <v xml:space="preserve"> </v>
      </c>
      <c r="N312" s="460" t="str">
        <f t="shared" si="469"/>
        <v xml:space="preserve"> </v>
      </c>
      <c r="O312" s="122" t="str">
        <f t="shared" si="469"/>
        <v xml:space="preserve"> </v>
      </c>
      <c r="P312" s="460" t="str">
        <f t="shared" si="469"/>
        <v xml:space="preserve"> </v>
      </c>
      <c r="Q312" s="122" t="str">
        <f t="shared" si="469"/>
        <v xml:space="preserve"> </v>
      </c>
      <c r="R312" s="460" t="str">
        <f t="shared" si="469"/>
        <v xml:space="preserve"> </v>
      </c>
      <c r="S312" s="189"/>
      <c r="T312" s="125"/>
      <c r="U312" s="125"/>
      <c r="V312" s="738">
        <f>V291</f>
        <v>17</v>
      </c>
      <c r="W312" s="462" t="e">
        <f t="shared" si="453"/>
        <v>#N/A</v>
      </c>
      <c r="X312" s="379" t="e">
        <f t="shared" si="453"/>
        <v>#N/A</v>
      </c>
      <c r="Y312" s="150" t="e">
        <f t="shared" si="453"/>
        <v>#N/A</v>
      </c>
      <c r="Z312" s="150"/>
      <c r="AA312" s="151"/>
    </row>
    <row r="313" spans="1:45" ht="18" hidden="1" x14ac:dyDescent="0.2">
      <c r="A313" s="72">
        <f t="shared" ref="A313:R313" si="470">A264</f>
        <v>0</v>
      </c>
      <c r="B313" s="72">
        <f t="shared" si="470"/>
        <v>0</v>
      </c>
      <c r="C313" s="378">
        <f t="shared" si="470"/>
        <v>0</v>
      </c>
      <c r="D313" s="460" t="str">
        <f t="shared" si="470"/>
        <v xml:space="preserve"> </v>
      </c>
      <c r="E313" s="122" t="str">
        <f t="shared" si="470"/>
        <v xml:space="preserve"> </v>
      </c>
      <c r="F313" s="460" t="str">
        <f t="shared" si="470"/>
        <v xml:space="preserve"> </v>
      </c>
      <c r="G313" s="122" t="str">
        <f t="shared" si="470"/>
        <v xml:space="preserve"> </v>
      </c>
      <c r="H313" s="460" t="str">
        <f t="shared" si="470"/>
        <v xml:space="preserve"> </v>
      </c>
      <c r="I313" s="122" t="str">
        <f t="shared" si="470"/>
        <v xml:space="preserve"> </v>
      </c>
      <c r="J313" s="460" t="str">
        <f t="shared" si="470"/>
        <v xml:space="preserve"> </v>
      </c>
      <c r="K313" s="122" t="str">
        <f t="shared" si="470"/>
        <v xml:space="preserve"> </v>
      </c>
      <c r="L313" s="460" t="str">
        <f t="shared" si="470"/>
        <v xml:space="preserve"> </v>
      </c>
      <c r="M313" s="122" t="str">
        <f t="shared" si="470"/>
        <v xml:space="preserve"> </v>
      </c>
      <c r="N313" s="460" t="str">
        <f t="shared" si="470"/>
        <v xml:space="preserve"> </v>
      </c>
      <c r="O313" s="122" t="str">
        <f t="shared" si="470"/>
        <v xml:space="preserve"> </v>
      </c>
      <c r="P313" s="460" t="str">
        <f t="shared" si="470"/>
        <v xml:space="preserve"> </v>
      </c>
      <c r="Q313" s="122" t="str">
        <f t="shared" si="470"/>
        <v xml:space="preserve"> </v>
      </c>
      <c r="R313" s="460" t="str">
        <f t="shared" si="470"/>
        <v xml:space="preserve"> </v>
      </c>
      <c r="S313" s="189"/>
      <c r="T313" s="125"/>
      <c r="U313" s="125"/>
      <c r="V313" s="738">
        <f>V292</f>
        <v>18</v>
      </c>
      <c r="W313" s="462" t="e">
        <f t="shared" si="453"/>
        <v>#N/A</v>
      </c>
      <c r="X313" s="379" t="e">
        <f t="shared" si="453"/>
        <v>#N/A</v>
      </c>
      <c r="Y313" s="150" t="e">
        <f t="shared" si="453"/>
        <v>#N/A</v>
      </c>
      <c r="Z313" s="150"/>
      <c r="AA313" s="151"/>
    </row>
    <row r="314" spans="1:45" ht="19" hidden="1" thickBot="1" x14ac:dyDescent="0.25">
      <c r="A314" s="72" t="str">
        <f t="shared" ref="A314:R314" si="471">A265</f>
        <v xml:space="preserve"> </v>
      </c>
      <c r="B314" s="463">
        <f t="shared" si="471"/>
        <v>0</v>
      </c>
      <c r="C314" s="122" t="str">
        <f t="shared" si="471"/>
        <v xml:space="preserve"> </v>
      </c>
      <c r="D314" s="378">
        <f t="shared" si="471"/>
        <v>0</v>
      </c>
      <c r="E314" s="378">
        <f t="shared" si="471"/>
        <v>0</v>
      </c>
      <c r="F314" s="378">
        <f t="shared" si="471"/>
        <v>0</v>
      </c>
      <c r="G314" s="378">
        <f t="shared" si="471"/>
        <v>0</v>
      </c>
      <c r="H314" s="378">
        <f t="shared" si="471"/>
        <v>0</v>
      </c>
      <c r="I314" s="378">
        <f t="shared" si="471"/>
        <v>0</v>
      </c>
      <c r="J314" s="378">
        <f t="shared" si="471"/>
        <v>0</v>
      </c>
      <c r="K314" s="378">
        <f t="shared" si="471"/>
        <v>0</v>
      </c>
      <c r="L314" s="378">
        <f t="shared" si="471"/>
        <v>0</v>
      </c>
      <c r="M314" s="378">
        <f t="shared" si="471"/>
        <v>0</v>
      </c>
      <c r="N314" s="378">
        <f t="shared" si="471"/>
        <v>0</v>
      </c>
      <c r="O314" s="378">
        <f t="shared" si="471"/>
        <v>0</v>
      </c>
      <c r="P314" s="378">
        <f t="shared" si="471"/>
        <v>0</v>
      </c>
      <c r="Q314" s="378">
        <f t="shared" si="471"/>
        <v>0</v>
      </c>
      <c r="R314" s="378">
        <f t="shared" si="471"/>
        <v>0</v>
      </c>
      <c r="S314" s="190"/>
      <c r="T314" s="125"/>
      <c r="U314" s="125"/>
      <c r="V314" s="370" t="str">
        <f>V265</f>
        <v>vs.</v>
      </c>
      <c r="W314" s="371">
        <f>W265</f>
        <v>0</v>
      </c>
      <c r="X314" s="372"/>
      <c r="Y314" s="372" t="str">
        <f>Y265</f>
        <v>at</v>
      </c>
      <c r="Z314" s="373">
        <f>Z265</f>
        <v>0</v>
      </c>
      <c r="AA314" s="374"/>
    </row>
    <row r="315" spans="1:45" hidden="1" x14ac:dyDescent="0.1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45" hidden="1" x14ac:dyDescent="0.1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45" hidden="1" x14ac:dyDescent="0.1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45" x14ac:dyDescent="0.1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20" spans="1:45" ht="40.5" hidden="1" customHeight="1" thickBot="1" x14ac:dyDescent="0.3">
      <c r="A320" s="993" t="str">
        <f>O341</f>
        <v>Rochester Junior Legion Patriots</v>
      </c>
      <c r="B320" s="994">
        <f>B193</f>
        <v>0</v>
      </c>
      <c r="C320" s="994">
        <f>C193</f>
        <v>0</v>
      </c>
      <c r="D320" s="994">
        <f>D193</f>
        <v>0</v>
      </c>
      <c r="E320" s="994">
        <f>E193</f>
        <v>0</v>
      </c>
      <c r="F320" s="767" t="s">
        <v>414</v>
      </c>
      <c r="G320" s="768">
        <f>P360</f>
        <v>0</v>
      </c>
      <c r="H320" s="739"/>
      <c r="I320" s="739"/>
      <c r="J320" s="739"/>
      <c r="K320" s="739"/>
      <c r="L320" s="739"/>
      <c r="M320" s="739"/>
      <c r="N320" s="739"/>
      <c r="O320" s="739"/>
      <c r="P320" s="739"/>
      <c r="Q320" s="739"/>
      <c r="R320" s="739"/>
      <c r="S320" s="739"/>
      <c r="T320" s="739"/>
      <c r="U320" s="739"/>
      <c r="V320" s="739"/>
      <c r="W320" s="739"/>
      <c r="X320" s="739"/>
      <c r="Y320" s="739"/>
      <c r="Z320" s="739"/>
      <c r="AA320" s="740"/>
      <c r="AB320" s="740"/>
      <c r="AC320" s="740"/>
      <c r="AD320" s="740"/>
      <c r="AE320" s="741"/>
      <c r="AF320" s="1"/>
      <c r="AG320" s="1"/>
      <c r="AH320" s="1"/>
      <c r="AI320" s="1"/>
      <c r="AJ320" s="1"/>
      <c r="AK320" s="1"/>
      <c r="AL320" s="1"/>
      <c r="AM320" s="1"/>
      <c r="AN320" s="1"/>
      <c r="AO320" s="1"/>
      <c r="AP320" s="1"/>
      <c r="AQ320" s="1"/>
      <c r="AR320" s="1"/>
      <c r="AS320" s="1"/>
    </row>
    <row r="321" spans="1:45" ht="19" hidden="1" thickBot="1" x14ac:dyDescent="0.25">
      <c r="A321" s="955">
        <f>T341</f>
        <v>0</v>
      </c>
      <c r="B321" s="957"/>
      <c r="C321" s="995" t="str">
        <f t="shared" ref="C321:AE321" si="472">C194</f>
        <v>1st</v>
      </c>
      <c r="D321" s="996">
        <f t="shared" si="472"/>
        <v>0</v>
      </c>
      <c r="E321" s="996">
        <f t="shared" si="472"/>
        <v>0</v>
      </c>
      <c r="F321" s="996">
        <f t="shared" si="472"/>
        <v>0</v>
      </c>
      <c r="G321" s="997">
        <f t="shared" si="472"/>
        <v>0</v>
      </c>
      <c r="H321" s="979" t="str">
        <f t="shared" si="472"/>
        <v>2nd</v>
      </c>
      <c r="I321" s="980">
        <f t="shared" si="472"/>
        <v>0</v>
      </c>
      <c r="J321" s="980">
        <f t="shared" si="472"/>
        <v>0</v>
      </c>
      <c r="K321" s="981">
        <f t="shared" si="472"/>
        <v>0</v>
      </c>
      <c r="L321" s="979" t="str">
        <f t="shared" si="472"/>
        <v>3rd</v>
      </c>
      <c r="M321" s="980">
        <f t="shared" si="472"/>
        <v>0</v>
      </c>
      <c r="N321" s="980">
        <f t="shared" si="472"/>
        <v>0</v>
      </c>
      <c r="O321" s="981">
        <f t="shared" si="472"/>
        <v>0</v>
      </c>
      <c r="P321" s="979" t="str">
        <f t="shared" si="472"/>
        <v>4th</v>
      </c>
      <c r="Q321" s="980">
        <f t="shared" si="472"/>
        <v>0</v>
      </c>
      <c r="R321" s="980">
        <f t="shared" si="472"/>
        <v>0</v>
      </c>
      <c r="S321" s="981">
        <f t="shared" si="472"/>
        <v>0</v>
      </c>
      <c r="T321" s="979" t="str">
        <f t="shared" si="472"/>
        <v>5th</v>
      </c>
      <c r="U321" s="980">
        <f t="shared" si="472"/>
        <v>0</v>
      </c>
      <c r="V321" s="980">
        <f t="shared" si="472"/>
        <v>0</v>
      </c>
      <c r="W321" s="981">
        <f t="shared" si="472"/>
        <v>0</v>
      </c>
      <c r="X321" s="979" t="str">
        <f t="shared" si="472"/>
        <v>6th</v>
      </c>
      <c r="Y321" s="980">
        <f t="shared" si="472"/>
        <v>0</v>
      </c>
      <c r="Z321" s="980">
        <f t="shared" si="472"/>
        <v>0</v>
      </c>
      <c r="AA321" s="981">
        <f t="shared" si="472"/>
        <v>0</v>
      </c>
      <c r="AB321" s="979" t="str">
        <f t="shared" si="472"/>
        <v>7th</v>
      </c>
      <c r="AC321" s="980">
        <f t="shared" si="472"/>
        <v>0</v>
      </c>
      <c r="AD321" s="980">
        <f t="shared" si="472"/>
        <v>0</v>
      </c>
      <c r="AE321" s="981">
        <f t="shared" si="472"/>
        <v>0</v>
      </c>
      <c r="AF321" s="1"/>
      <c r="AG321" s="1"/>
      <c r="AH321" s="1"/>
      <c r="AI321" s="1"/>
      <c r="AJ321" s="1"/>
      <c r="AK321" s="1"/>
      <c r="AL321" s="1"/>
      <c r="AM321" s="1"/>
      <c r="AN321" s="1"/>
      <c r="AO321" s="1"/>
      <c r="AP321" s="1"/>
      <c r="AQ321" s="1"/>
      <c r="AR321" s="1"/>
      <c r="AS321" s="1"/>
    </row>
    <row r="322" spans="1:45" ht="37.5" hidden="1" customHeight="1" thickBot="1" x14ac:dyDescent="0.2">
      <c r="A322" s="363">
        <f t="shared" ref="A322:A330" si="473">A195</f>
        <v>1</v>
      </c>
      <c r="B322" s="734" t="e">
        <f t="shared" ref="B322:B339" si="474">IF(G195="DH",CONCATENATE(B195,"/",B$331),B195)</f>
        <v>#N/A</v>
      </c>
      <c r="C322" s="1066" t="e">
        <f t="shared" ref="C322:C339" si="475">IF(G195="DH",CONCATENATE(C195,"/",C$331),C195)</f>
        <v>#N/A</v>
      </c>
      <c r="D322" s="1067">
        <f t="shared" ref="D322:F339" si="476">D195</f>
        <v>0</v>
      </c>
      <c r="E322" s="1067">
        <f t="shared" si="476"/>
        <v>0</v>
      </c>
      <c r="F322" s="1067">
        <f t="shared" si="476"/>
        <v>0</v>
      </c>
      <c r="G322" s="769" t="e">
        <f t="shared" ref="G322:G339" si="477">IF(G195="DH",CONCATENATE("DH/",G$331),G195)</f>
        <v>#N/A</v>
      </c>
      <c r="H322" s="1064" t="e">
        <f t="shared" ref="H322:H330" si="478">CONCATENATE(H195)</f>
        <v>#N/A</v>
      </c>
      <c r="I322" s="1068"/>
      <c r="J322" s="1068"/>
      <c r="K322" s="799" t="e">
        <f t="shared" ref="K322:K330" si="479">K195</f>
        <v>#N/A</v>
      </c>
      <c r="L322" s="1064" t="e">
        <f t="shared" ref="L322:L330" si="480">CONCATENATE(L195,)</f>
        <v>#N/A</v>
      </c>
      <c r="M322" s="1065"/>
      <c r="N322" s="1065"/>
      <c r="O322" s="799" t="e">
        <f t="shared" ref="O322:O330" si="481">O195</f>
        <v>#N/A</v>
      </c>
      <c r="P322" s="1064" t="e">
        <f t="shared" ref="P322:P330" si="482">CONCATENATE(P195)</f>
        <v>#N/A</v>
      </c>
      <c r="Q322" s="1065"/>
      <c r="R322" s="1065"/>
      <c r="S322" s="799" t="e">
        <f t="shared" ref="S322:S330" si="483">S195</f>
        <v>#N/A</v>
      </c>
      <c r="T322" s="1064" t="e">
        <f t="shared" ref="T322:T330" si="484">CONCATENATE(T195)</f>
        <v>#N/A</v>
      </c>
      <c r="U322" s="1065"/>
      <c r="V322" s="1065"/>
      <c r="W322" s="799" t="e">
        <f t="shared" ref="W322:W330" si="485">W195</f>
        <v>#N/A</v>
      </c>
      <c r="X322" s="1064" t="e">
        <f t="shared" ref="X322:X330" si="486">CONCATENATE(X195)</f>
        <v>#N/A</v>
      </c>
      <c r="Y322" s="1065"/>
      <c r="Z322" s="1065"/>
      <c r="AA322" s="799" t="e">
        <f t="shared" ref="AA322:AA330" si="487">AA195</f>
        <v>#N/A</v>
      </c>
      <c r="AB322" s="1064" t="e">
        <f t="shared" ref="AB322:AB330" si="488">CONCATENATE(AB195)</f>
        <v>#N/A</v>
      </c>
      <c r="AC322" s="1065"/>
      <c r="AD322" s="1065"/>
      <c r="AE322" s="799" t="e">
        <f t="shared" ref="AE322:AE330" si="489">AE195</f>
        <v>#N/A</v>
      </c>
      <c r="AF322" s="1"/>
      <c r="AG322" s="1"/>
      <c r="AH322" s="1"/>
      <c r="AI322" s="1"/>
      <c r="AJ322" s="1"/>
      <c r="AK322" s="1"/>
      <c r="AL322" s="1"/>
      <c r="AM322" s="1"/>
      <c r="AN322" s="1"/>
      <c r="AO322" s="1"/>
      <c r="AP322" s="1"/>
      <c r="AQ322" s="1"/>
      <c r="AR322" s="1"/>
      <c r="AS322" s="1"/>
    </row>
    <row r="323" spans="1:45" ht="37.5" hidden="1" customHeight="1" thickBot="1" x14ac:dyDescent="0.2">
      <c r="A323" s="364">
        <f t="shared" si="473"/>
        <v>2</v>
      </c>
      <c r="B323" s="734" t="e">
        <f t="shared" si="474"/>
        <v>#N/A</v>
      </c>
      <c r="C323" s="1066" t="e">
        <f t="shared" si="475"/>
        <v>#N/A</v>
      </c>
      <c r="D323" s="1067">
        <f t="shared" si="476"/>
        <v>0</v>
      </c>
      <c r="E323" s="1067">
        <f t="shared" si="476"/>
        <v>0</v>
      </c>
      <c r="F323" s="1067">
        <f t="shared" si="476"/>
        <v>0</v>
      </c>
      <c r="G323" s="769" t="e">
        <f t="shared" si="477"/>
        <v>#N/A</v>
      </c>
      <c r="H323" s="1064" t="e">
        <f t="shared" si="478"/>
        <v>#N/A</v>
      </c>
      <c r="I323" s="1068"/>
      <c r="J323" s="1068"/>
      <c r="K323" s="799" t="e">
        <f t="shared" si="479"/>
        <v>#N/A</v>
      </c>
      <c r="L323" s="1064" t="e">
        <f t="shared" si="480"/>
        <v>#N/A</v>
      </c>
      <c r="M323" s="1065"/>
      <c r="N323" s="1065"/>
      <c r="O323" s="799" t="e">
        <f t="shared" si="481"/>
        <v>#N/A</v>
      </c>
      <c r="P323" s="1064" t="e">
        <f t="shared" si="482"/>
        <v>#N/A</v>
      </c>
      <c r="Q323" s="1065"/>
      <c r="R323" s="1065"/>
      <c r="S323" s="799" t="e">
        <f t="shared" si="483"/>
        <v>#N/A</v>
      </c>
      <c r="T323" s="1064" t="e">
        <f t="shared" si="484"/>
        <v>#N/A</v>
      </c>
      <c r="U323" s="1065"/>
      <c r="V323" s="1065"/>
      <c r="W323" s="799" t="e">
        <f t="shared" si="485"/>
        <v>#N/A</v>
      </c>
      <c r="X323" s="1064" t="e">
        <f t="shared" si="486"/>
        <v>#N/A</v>
      </c>
      <c r="Y323" s="1065"/>
      <c r="Z323" s="1065"/>
      <c r="AA323" s="799" t="e">
        <f t="shared" si="487"/>
        <v>#N/A</v>
      </c>
      <c r="AB323" s="1064" t="e">
        <f t="shared" si="488"/>
        <v>#N/A</v>
      </c>
      <c r="AC323" s="1065"/>
      <c r="AD323" s="1065"/>
      <c r="AE323" s="799" t="e">
        <f t="shared" si="489"/>
        <v>#N/A</v>
      </c>
      <c r="AF323" s="1"/>
      <c r="AG323" s="1"/>
      <c r="AH323" s="1"/>
      <c r="AI323" s="1"/>
      <c r="AJ323" s="1"/>
      <c r="AK323" s="1"/>
      <c r="AL323" s="1"/>
      <c r="AM323" s="1"/>
      <c r="AN323" s="1"/>
      <c r="AO323" s="1"/>
      <c r="AP323" s="1"/>
      <c r="AQ323" s="1"/>
      <c r="AR323" s="1"/>
      <c r="AS323" s="1"/>
    </row>
    <row r="324" spans="1:45" ht="37.5" hidden="1" customHeight="1" thickBot="1" x14ac:dyDescent="0.2">
      <c r="A324" s="364">
        <f t="shared" si="473"/>
        <v>3</v>
      </c>
      <c r="B324" s="734" t="e">
        <f t="shared" si="474"/>
        <v>#N/A</v>
      </c>
      <c r="C324" s="1066" t="e">
        <f t="shared" si="475"/>
        <v>#N/A</v>
      </c>
      <c r="D324" s="1067">
        <f t="shared" si="476"/>
        <v>0</v>
      </c>
      <c r="E324" s="1067">
        <f t="shared" si="476"/>
        <v>0</v>
      </c>
      <c r="F324" s="1067">
        <f t="shared" si="476"/>
        <v>0</v>
      </c>
      <c r="G324" s="769" t="e">
        <f t="shared" si="477"/>
        <v>#N/A</v>
      </c>
      <c r="H324" s="1064" t="e">
        <f t="shared" si="478"/>
        <v>#N/A</v>
      </c>
      <c r="I324" s="1068"/>
      <c r="J324" s="1068"/>
      <c r="K324" s="799" t="e">
        <f t="shared" si="479"/>
        <v>#N/A</v>
      </c>
      <c r="L324" s="1064" t="e">
        <f t="shared" si="480"/>
        <v>#N/A</v>
      </c>
      <c r="M324" s="1065"/>
      <c r="N324" s="1065"/>
      <c r="O324" s="799" t="e">
        <f t="shared" si="481"/>
        <v>#N/A</v>
      </c>
      <c r="P324" s="1064" t="e">
        <f t="shared" si="482"/>
        <v>#N/A</v>
      </c>
      <c r="Q324" s="1065"/>
      <c r="R324" s="1065"/>
      <c r="S324" s="799" t="e">
        <f t="shared" si="483"/>
        <v>#N/A</v>
      </c>
      <c r="T324" s="1064" t="e">
        <f t="shared" si="484"/>
        <v>#N/A</v>
      </c>
      <c r="U324" s="1065"/>
      <c r="V324" s="1065"/>
      <c r="W324" s="799" t="e">
        <f t="shared" si="485"/>
        <v>#N/A</v>
      </c>
      <c r="X324" s="1064" t="e">
        <f t="shared" si="486"/>
        <v>#N/A</v>
      </c>
      <c r="Y324" s="1065"/>
      <c r="Z324" s="1065"/>
      <c r="AA324" s="799" t="e">
        <f t="shared" si="487"/>
        <v>#N/A</v>
      </c>
      <c r="AB324" s="1064" t="e">
        <f t="shared" si="488"/>
        <v>#N/A</v>
      </c>
      <c r="AC324" s="1065"/>
      <c r="AD324" s="1065"/>
      <c r="AE324" s="799" t="e">
        <f t="shared" si="489"/>
        <v>#N/A</v>
      </c>
      <c r="AF324" s="1"/>
      <c r="AG324" s="1"/>
      <c r="AH324" s="1"/>
      <c r="AI324" s="1"/>
      <c r="AJ324" s="1"/>
      <c r="AK324" s="1"/>
      <c r="AL324" s="1"/>
      <c r="AM324" s="1"/>
      <c r="AN324" s="1"/>
      <c r="AO324" s="1"/>
      <c r="AP324" s="1"/>
      <c r="AQ324" s="1"/>
      <c r="AR324" s="1"/>
      <c r="AS324" s="1"/>
    </row>
    <row r="325" spans="1:45" ht="37.5" hidden="1" customHeight="1" thickBot="1" x14ac:dyDescent="0.2">
      <c r="A325" s="364">
        <f t="shared" si="473"/>
        <v>4</v>
      </c>
      <c r="B325" s="734" t="e">
        <f t="shared" si="474"/>
        <v>#N/A</v>
      </c>
      <c r="C325" s="1066" t="e">
        <f t="shared" si="475"/>
        <v>#N/A</v>
      </c>
      <c r="D325" s="1067">
        <f t="shared" si="476"/>
        <v>0</v>
      </c>
      <c r="E325" s="1067">
        <f t="shared" si="476"/>
        <v>0</v>
      </c>
      <c r="F325" s="1067">
        <f t="shared" si="476"/>
        <v>0</v>
      </c>
      <c r="G325" s="769" t="e">
        <f t="shared" si="477"/>
        <v>#N/A</v>
      </c>
      <c r="H325" s="1064" t="e">
        <f t="shared" si="478"/>
        <v>#N/A</v>
      </c>
      <c r="I325" s="1068"/>
      <c r="J325" s="1068"/>
      <c r="K325" s="799" t="e">
        <f t="shared" si="479"/>
        <v>#N/A</v>
      </c>
      <c r="L325" s="1064" t="e">
        <f t="shared" si="480"/>
        <v>#N/A</v>
      </c>
      <c r="M325" s="1065"/>
      <c r="N325" s="1065"/>
      <c r="O325" s="799" t="e">
        <f t="shared" si="481"/>
        <v>#N/A</v>
      </c>
      <c r="P325" s="1064" t="e">
        <f t="shared" si="482"/>
        <v>#N/A</v>
      </c>
      <c r="Q325" s="1065"/>
      <c r="R325" s="1065"/>
      <c r="S325" s="799" t="e">
        <f t="shared" si="483"/>
        <v>#N/A</v>
      </c>
      <c r="T325" s="1064" t="e">
        <f t="shared" si="484"/>
        <v>#N/A</v>
      </c>
      <c r="U325" s="1065"/>
      <c r="V325" s="1065"/>
      <c r="W325" s="799" t="e">
        <f t="shared" si="485"/>
        <v>#N/A</v>
      </c>
      <c r="X325" s="1064" t="e">
        <f t="shared" si="486"/>
        <v>#N/A</v>
      </c>
      <c r="Y325" s="1065"/>
      <c r="Z325" s="1065"/>
      <c r="AA325" s="799" t="e">
        <f t="shared" si="487"/>
        <v>#N/A</v>
      </c>
      <c r="AB325" s="1064" t="e">
        <f t="shared" si="488"/>
        <v>#N/A</v>
      </c>
      <c r="AC325" s="1065"/>
      <c r="AD325" s="1065"/>
      <c r="AE325" s="799" t="e">
        <f t="shared" si="489"/>
        <v>#N/A</v>
      </c>
      <c r="AF325" s="1"/>
      <c r="AG325" s="1"/>
      <c r="AH325" s="1"/>
      <c r="AI325" s="1"/>
      <c r="AJ325" s="1"/>
      <c r="AK325" s="1"/>
      <c r="AL325" s="1"/>
      <c r="AM325" s="1"/>
      <c r="AN325" s="1"/>
      <c r="AO325" s="1"/>
      <c r="AP325" s="1"/>
      <c r="AQ325" s="1"/>
      <c r="AR325" s="1"/>
      <c r="AS325" s="1"/>
    </row>
    <row r="326" spans="1:45" ht="37.5" hidden="1" customHeight="1" thickBot="1" x14ac:dyDescent="0.2">
      <c r="A326" s="364">
        <f t="shared" si="473"/>
        <v>5</v>
      </c>
      <c r="B326" s="734" t="e">
        <f t="shared" si="474"/>
        <v>#N/A</v>
      </c>
      <c r="C326" s="1066" t="e">
        <f t="shared" si="475"/>
        <v>#N/A</v>
      </c>
      <c r="D326" s="1067">
        <f t="shared" si="476"/>
        <v>0</v>
      </c>
      <c r="E326" s="1067">
        <f t="shared" si="476"/>
        <v>0</v>
      </c>
      <c r="F326" s="1067">
        <f t="shared" si="476"/>
        <v>0</v>
      </c>
      <c r="G326" s="769" t="e">
        <f t="shared" si="477"/>
        <v>#N/A</v>
      </c>
      <c r="H326" s="1064" t="e">
        <f t="shared" si="478"/>
        <v>#N/A</v>
      </c>
      <c r="I326" s="1068"/>
      <c r="J326" s="1068"/>
      <c r="K326" s="799" t="e">
        <f t="shared" si="479"/>
        <v>#N/A</v>
      </c>
      <c r="L326" s="1064" t="e">
        <f t="shared" si="480"/>
        <v>#N/A</v>
      </c>
      <c r="M326" s="1065"/>
      <c r="N326" s="1065"/>
      <c r="O326" s="799" t="e">
        <f t="shared" si="481"/>
        <v>#N/A</v>
      </c>
      <c r="P326" s="1064" t="e">
        <f t="shared" si="482"/>
        <v>#N/A</v>
      </c>
      <c r="Q326" s="1065"/>
      <c r="R326" s="1065"/>
      <c r="S326" s="799" t="e">
        <f t="shared" si="483"/>
        <v>#N/A</v>
      </c>
      <c r="T326" s="1064" t="e">
        <f t="shared" si="484"/>
        <v>#N/A</v>
      </c>
      <c r="U326" s="1065"/>
      <c r="V326" s="1065"/>
      <c r="W326" s="799" t="e">
        <f t="shared" si="485"/>
        <v>#N/A</v>
      </c>
      <c r="X326" s="1064" t="e">
        <f t="shared" si="486"/>
        <v>#N/A</v>
      </c>
      <c r="Y326" s="1065"/>
      <c r="Z326" s="1065"/>
      <c r="AA326" s="799" t="e">
        <f t="shared" si="487"/>
        <v>#N/A</v>
      </c>
      <c r="AB326" s="1064" t="e">
        <f t="shared" si="488"/>
        <v>#N/A</v>
      </c>
      <c r="AC326" s="1065"/>
      <c r="AD326" s="1065"/>
      <c r="AE326" s="799" t="e">
        <f t="shared" si="489"/>
        <v>#N/A</v>
      </c>
      <c r="AF326" s="1"/>
      <c r="AG326" s="1"/>
      <c r="AH326" s="1"/>
      <c r="AI326" s="1"/>
      <c r="AJ326" s="1"/>
      <c r="AK326" s="1"/>
      <c r="AL326" s="1"/>
      <c r="AM326" s="1"/>
      <c r="AN326" s="1"/>
      <c r="AO326" s="1"/>
      <c r="AP326" s="1"/>
      <c r="AQ326" s="1"/>
      <c r="AR326" s="1"/>
      <c r="AS326" s="1"/>
    </row>
    <row r="327" spans="1:45" ht="37.5" hidden="1" customHeight="1" thickBot="1" x14ac:dyDescent="0.2">
      <c r="A327" s="364">
        <f t="shared" si="473"/>
        <v>6</v>
      </c>
      <c r="B327" s="734" t="e">
        <f t="shared" si="474"/>
        <v>#N/A</v>
      </c>
      <c r="C327" s="1066" t="e">
        <f t="shared" si="475"/>
        <v>#N/A</v>
      </c>
      <c r="D327" s="1067">
        <f t="shared" si="476"/>
        <v>0</v>
      </c>
      <c r="E327" s="1067">
        <f t="shared" si="476"/>
        <v>0</v>
      </c>
      <c r="F327" s="1067">
        <f t="shared" si="476"/>
        <v>0</v>
      </c>
      <c r="G327" s="769" t="e">
        <f t="shared" si="477"/>
        <v>#N/A</v>
      </c>
      <c r="H327" s="1064" t="e">
        <f t="shared" si="478"/>
        <v>#N/A</v>
      </c>
      <c r="I327" s="1068"/>
      <c r="J327" s="1068"/>
      <c r="K327" s="799" t="e">
        <f t="shared" si="479"/>
        <v>#N/A</v>
      </c>
      <c r="L327" s="1064" t="e">
        <f t="shared" si="480"/>
        <v>#N/A</v>
      </c>
      <c r="M327" s="1065"/>
      <c r="N327" s="1065"/>
      <c r="O327" s="799" t="e">
        <f t="shared" si="481"/>
        <v>#N/A</v>
      </c>
      <c r="P327" s="1064" t="e">
        <f t="shared" si="482"/>
        <v>#N/A</v>
      </c>
      <c r="Q327" s="1065"/>
      <c r="R327" s="1065"/>
      <c r="S327" s="799" t="e">
        <f t="shared" si="483"/>
        <v>#N/A</v>
      </c>
      <c r="T327" s="1064" t="e">
        <f t="shared" si="484"/>
        <v>#N/A</v>
      </c>
      <c r="U327" s="1065"/>
      <c r="V327" s="1065"/>
      <c r="W327" s="799" t="e">
        <f t="shared" si="485"/>
        <v>#N/A</v>
      </c>
      <c r="X327" s="1064" t="e">
        <f t="shared" si="486"/>
        <v>#N/A</v>
      </c>
      <c r="Y327" s="1065"/>
      <c r="Z327" s="1065"/>
      <c r="AA327" s="799" t="e">
        <f t="shared" si="487"/>
        <v>#N/A</v>
      </c>
      <c r="AB327" s="1064" t="e">
        <f t="shared" si="488"/>
        <v>#N/A</v>
      </c>
      <c r="AC327" s="1065"/>
      <c r="AD327" s="1065"/>
      <c r="AE327" s="799" t="e">
        <f t="shared" si="489"/>
        <v>#N/A</v>
      </c>
      <c r="AF327" s="1"/>
      <c r="AG327" s="1"/>
      <c r="AH327" s="1"/>
      <c r="AI327" s="1"/>
      <c r="AJ327" s="1"/>
      <c r="AK327" s="1"/>
      <c r="AL327" s="1"/>
      <c r="AM327" s="1"/>
      <c r="AN327" s="1"/>
      <c r="AO327" s="1"/>
      <c r="AP327" s="1"/>
      <c r="AQ327" s="1"/>
      <c r="AR327" s="1"/>
      <c r="AS327" s="1"/>
    </row>
    <row r="328" spans="1:45" ht="37.5" hidden="1" customHeight="1" thickBot="1" x14ac:dyDescent="0.2">
      <c r="A328" s="364">
        <f t="shared" si="473"/>
        <v>7</v>
      </c>
      <c r="B328" s="734" t="e">
        <f t="shared" si="474"/>
        <v>#N/A</v>
      </c>
      <c r="C328" s="1066" t="e">
        <f t="shared" si="475"/>
        <v>#N/A</v>
      </c>
      <c r="D328" s="1067">
        <f t="shared" si="476"/>
        <v>0</v>
      </c>
      <c r="E328" s="1067">
        <f t="shared" si="476"/>
        <v>0</v>
      </c>
      <c r="F328" s="1067">
        <f t="shared" si="476"/>
        <v>0</v>
      </c>
      <c r="G328" s="769" t="e">
        <f t="shared" si="477"/>
        <v>#N/A</v>
      </c>
      <c r="H328" s="1064" t="e">
        <f t="shared" si="478"/>
        <v>#N/A</v>
      </c>
      <c r="I328" s="1068"/>
      <c r="J328" s="1068"/>
      <c r="K328" s="799" t="e">
        <f t="shared" si="479"/>
        <v>#N/A</v>
      </c>
      <c r="L328" s="1064" t="e">
        <f t="shared" si="480"/>
        <v>#N/A</v>
      </c>
      <c r="M328" s="1065"/>
      <c r="N328" s="1065"/>
      <c r="O328" s="799" t="e">
        <f t="shared" si="481"/>
        <v>#N/A</v>
      </c>
      <c r="P328" s="1064" t="e">
        <f t="shared" si="482"/>
        <v>#N/A</v>
      </c>
      <c r="Q328" s="1065"/>
      <c r="R328" s="1065"/>
      <c r="S328" s="799" t="e">
        <f t="shared" si="483"/>
        <v>#N/A</v>
      </c>
      <c r="T328" s="1064" t="e">
        <f t="shared" si="484"/>
        <v>#N/A</v>
      </c>
      <c r="U328" s="1065"/>
      <c r="V328" s="1065"/>
      <c r="W328" s="799" t="e">
        <f t="shared" si="485"/>
        <v>#N/A</v>
      </c>
      <c r="X328" s="1064" t="e">
        <f t="shared" si="486"/>
        <v>#N/A</v>
      </c>
      <c r="Y328" s="1065"/>
      <c r="Z328" s="1065"/>
      <c r="AA328" s="799" t="e">
        <f t="shared" si="487"/>
        <v>#N/A</v>
      </c>
      <c r="AB328" s="1064" t="e">
        <f t="shared" si="488"/>
        <v>#N/A</v>
      </c>
      <c r="AC328" s="1065"/>
      <c r="AD328" s="1065"/>
      <c r="AE328" s="799" t="e">
        <f t="shared" si="489"/>
        <v>#N/A</v>
      </c>
      <c r="AF328" s="1"/>
      <c r="AG328" s="1"/>
      <c r="AH328" s="1"/>
      <c r="AI328" s="1"/>
      <c r="AJ328" s="1"/>
      <c r="AK328" s="1"/>
      <c r="AL328" s="1"/>
      <c r="AM328" s="1"/>
      <c r="AN328" s="1"/>
      <c r="AO328" s="1"/>
      <c r="AP328" s="1"/>
      <c r="AQ328" s="1"/>
      <c r="AR328" s="1"/>
      <c r="AS328" s="1"/>
    </row>
    <row r="329" spans="1:45" ht="37.5" hidden="1" customHeight="1" thickBot="1" x14ac:dyDescent="0.2">
      <c r="A329" s="364">
        <f t="shared" si="473"/>
        <v>8</v>
      </c>
      <c r="B329" s="734" t="e">
        <f t="shared" si="474"/>
        <v>#N/A</v>
      </c>
      <c r="C329" s="1066" t="e">
        <f t="shared" si="475"/>
        <v>#N/A</v>
      </c>
      <c r="D329" s="1067">
        <f t="shared" si="476"/>
        <v>0</v>
      </c>
      <c r="E329" s="1067">
        <f t="shared" si="476"/>
        <v>0</v>
      </c>
      <c r="F329" s="1067">
        <f t="shared" si="476"/>
        <v>0</v>
      </c>
      <c r="G329" s="769" t="e">
        <f t="shared" si="477"/>
        <v>#N/A</v>
      </c>
      <c r="H329" s="1064" t="e">
        <f t="shared" si="478"/>
        <v>#N/A</v>
      </c>
      <c r="I329" s="1068"/>
      <c r="J329" s="1068"/>
      <c r="K329" s="799" t="e">
        <f t="shared" si="479"/>
        <v>#N/A</v>
      </c>
      <c r="L329" s="1064" t="e">
        <f t="shared" si="480"/>
        <v>#N/A</v>
      </c>
      <c r="M329" s="1065"/>
      <c r="N329" s="1065"/>
      <c r="O329" s="799" t="e">
        <f t="shared" si="481"/>
        <v>#N/A</v>
      </c>
      <c r="P329" s="1064" t="e">
        <f t="shared" si="482"/>
        <v>#N/A</v>
      </c>
      <c r="Q329" s="1065"/>
      <c r="R329" s="1065"/>
      <c r="S329" s="799" t="e">
        <f t="shared" si="483"/>
        <v>#N/A</v>
      </c>
      <c r="T329" s="1064" t="e">
        <f t="shared" si="484"/>
        <v>#N/A</v>
      </c>
      <c r="U329" s="1065"/>
      <c r="V329" s="1065"/>
      <c r="W329" s="799" t="e">
        <f t="shared" si="485"/>
        <v>#N/A</v>
      </c>
      <c r="X329" s="1064" t="e">
        <f t="shared" si="486"/>
        <v>#N/A</v>
      </c>
      <c r="Y329" s="1065"/>
      <c r="Z329" s="1065"/>
      <c r="AA329" s="799" t="e">
        <f t="shared" si="487"/>
        <v>#N/A</v>
      </c>
      <c r="AB329" s="1064" t="e">
        <f t="shared" si="488"/>
        <v>#N/A</v>
      </c>
      <c r="AC329" s="1065"/>
      <c r="AD329" s="1065"/>
      <c r="AE329" s="799" t="e">
        <f t="shared" si="489"/>
        <v>#N/A</v>
      </c>
      <c r="AF329" s="1"/>
      <c r="AG329" s="1"/>
      <c r="AH329" s="1"/>
      <c r="AI329" s="1"/>
      <c r="AJ329" s="1"/>
      <c r="AK329" s="1"/>
      <c r="AL329" s="1"/>
      <c r="AM329" s="1"/>
      <c r="AN329" s="1"/>
      <c r="AO329" s="1"/>
      <c r="AP329" s="1"/>
      <c r="AQ329" s="1"/>
      <c r="AR329" s="1"/>
      <c r="AS329" s="1"/>
    </row>
    <row r="330" spans="1:45" ht="37.5" hidden="1" customHeight="1" thickBot="1" x14ac:dyDescent="0.2">
      <c r="A330" s="365">
        <f t="shared" si="473"/>
        <v>9</v>
      </c>
      <c r="B330" s="734" t="e">
        <f t="shared" si="474"/>
        <v>#N/A</v>
      </c>
      <c r="C330" s="1066" t="e">
        <f t="shared" si="475"/>
        <v>#N/A</v>
      </c>
      <c r="D330" s="1067">
        <f t="shared" si="476"/>
        <v>0</v>
      </c>
      <c r="E330" s="1067">
        <f t="shared" si="476"/>
        <v>0</v>
      </c>
      <c r="F330" s="1067">
        <f t="shared" si="476"/>
        <v>0</v>
      </c>
      <c r="G330" s="769" t="e">
        <f t="shared" si="477"/>
        <v>#N/A</v>
      </c>
      <c r="H330" s="1064" t="e">
        <f t="shared" si="478"/>
        <v>#N/A</v>
      </c>
      <c r="I330" s="1068"/>
      <c r="J330" s="1068"/>
      <c r="K330" s="800" t="e">
        <f t="shared" si="479"/>
        <v>#N/A</v>
      </c>
      <c r="L330" s="1064" t="e">
        <f t="shared" si="480"/>
        <v>#N/A</v>
      </c>
      <c r="M330" s="1065"/>
      <c r="N330" s="1065"/>
      <c r="O330" s="800" t="e">
        <f t="shared" si="481"/>
        <v>#N/A</v>
      </c>
      <c r="P330" s="1064" t="e">
        <f t="shared" si="482"/>
        <v>#N/A</v>
      </c>
      <c r="Q330" s="1065"/>
      <c r="R330" s="1065"/>
      <c r="S330" s="800" t="e">
        <f t="shared" si="483"/>
        <v>#N/A</v>
      </c>
      <c r="T330" s="1064" t="e">
        <f t="shared" si="484"/>
        <v>#N/A</v>
      </c>
      <c r="U330" s="1065"/>
      <c r="V330" s="1065"/>
      <c r="W330" s="800" t="e">
        <f t="shared" si="485"/>
        <v>#N/A</v>
      </c>
      <c r="X330" s="1064" t="e">
        <f t="shared" si="486"/>
        <v>#N/A</v>
      </c>
      <c r="Y330" s="1065"/>
      <c r="Z330" s="1065"/>
      <c r="AA330" s="800" t="e">
        <f t="shared" si="487"/>
        <v>#N/A</v>
      </c>
      <c r="AB330" s="1064" t="e">
        <f t="shared" si="488"/>
        <v>#N/A</v>
      </c>
      <c r="AC330" s="1065"/>
      <c r="AD330" s="1065"/>
      <c r="AE330" s="800" t="e">
        <f t="shared" si="489"/>
        <v>#N/A</v>
      </c>
      <c r="AF330" s="1"/>
      <c r="AG330" s="1"/>
      <c r="AH330" s="1"/>
      <c r="AI330" s="1"/>
      <c r="AJ330" s="1"/>
      <c r="AK330" s="1"/>
      <c r="AL330" s="1"/>
      <c r="AM330" s="1"/>
      <c r="AN330" s="1"/>
      <c r="AO330" s="1"/>
      <c r="AP330" s="1"/>
      <c r="AQ330" s="1"/>
      <c r="AR330" s="1"/>
      <c r="AS330" s="1"/>
    </row>
    <row r="331" spans="1:45" ht="37.5" hidden="1" customHeight="1" thickBot="1" x14ac:dyDescent="0.2">
      <c r="A331" s="364">
        <f t="shared" ref="A331:A339" si="490">A204</f>
        <v>10</v>
      </c>
      <c r="B331" s="826" t="e">
        <f t="shared" si="474"/>
        <v>#N/A</v>
      </c>
      <c r="C331" s="971" t="e">
        <f t="shared" si="475"/>
        <v>#N/A</v>
      </c>
      <c r="D331" s="972">
        <f t="shared" si="476"/>
        <v>0</v>
      </c>
      <c r="E331" s="972">
        <f t="shared" si="476"/>
        <v>0</v>
      </c>
      <c r="F331" s="972">
        <f t="shared" si="476"/>
        <v>0</v>
      </c>
      <c r="G331" s="827" t="e">
        <f t="shared" si="477"/>
        <v>#N/A</v>
      </c>
      <c r="H331" s="967"/>
      <c r="I331" s="967"/>
      <c r="J331" s="967"/>
      <c r="K331" s="730"/>
      <c r="L331" s="954"/>
      <c r="M331" s="954"/>
      <c r="N331" s="954"/>
      <c r="O331" s="730"/>
      <c r="P331" s="954"/>
      <c r="Q331" s="954"/>
      <c r="R331" s="954"/>
      <c r="S331" s="730"/>
      <c r="T331" s="954"/>
      <c r="U331" s="954"/>
      <c r="V331" s="954"/>
      <c r="W331" s="730"/>
      <c r="X331" s="954"/>
      <c r="Y331" s="954"/>
      <c r="Z331" s="954"/>
      <c r="AA331" s="730"/>
      <c r="AB331" s="954"/>
      <c r="AC331" s="954"/>
      <c r="AD331" s="954"/>
      <c r="AE331" s="735"/>
      <c r="AF331" s="1"/>
      <c r="AG331" s="1"/>
      <c r="AH331" s="1"/>
      <c r="AI331" s="1"/>
      <c r="AJ331" s="1"/>
      <c r="AK331" s="1"/>
      <c r="AL331" s="1"/>
      <c r="AM331" s="1"/>
      <c r="AN331" s="1"/>
      <c r="AO331" s="1"/>
      <c r="AP331" s="1"/>
      <c r="AQ331" s="1"/>
      <c r="AR331" s="1"/>
      <c r="AS331" s="1"/>
    </row>
    <row r="332" spans="1:45" ht="37.5" hidden="1" customHeight="1" thickBot="1" x14ac:dyDescent="0.2">
      <c r="A332" s="365">
        <f t="shared" si="490"/>
        <v>11</v>
      </c>
      <c r="B332" s="826" t="e">
        <f t="shared" si="474"/>
        <v>#N/A</v>
      </c>
      <c r="C332" s="971" t="e">
        <f t="shared" si="475"/>
        <v>#N/A</v>
      </c>
      <c r="D332" s="972">
        <f t="shared" si="476"/>
        <v>0</v>
      </c>
      <c r="E332" s="972">
        <f t="shared" si="476"/>
        <v>0</v>
      </c>
      <c r="F332" s="972">
        <f t="shared" si="476"/>
        <v>0</v>
      </c>
      <c r="G332" s="827" t="e">
        <f t="shared" si="477"/>
        <v>#N/A</v>
      </c>
      <c r="H332" s="967"/>
      <c r="I332" s="967"/>
      <c r="J332" s="967"/>
      <c r="K332" s="730"/>
      <c r="L332" s="954"/>
      <c r="M332" s="954"/>
      <c r="N332" s="954"/>
      <c r="O332" s="730"/>
      <c r="P332" s="954"/>
      <c r="Q332" s="954"/>
      <c r="R332" s="954"/>
      <c r="S332" s="730"/>
      <c r="T332" s="954"/>
      <c r="U332" s="954"/>
      <c r="V332" s="954"/>
      <c r="W332" s="730"/>
      <c r="X332" s="954"/>
      <c r="Y332" s="954"/>
      <c r="Z332" s="954"/>
      <c r="AA332" s="730"/>
      <c r="AB332" s="954"/>
      <c r="AC332" s="954"/>
      <c r="AD332" s="954"/>
      <c r="AE332" s="735"/>
      <c r="AF332" s="1"/>
      <c r="AG332" s="1"/>
      <c r="AH332" s="1"/>
      <c r="AI332" s="1"/>
      <c r="AJ332" s="1"/>
      <c r="AK332" s="1"/>
      <c r="AL332" s="1"/>
      <c r="AM332" s="1"/>
      <c r="AN332" s="1"/>
      <c r="AO332" s="1"/>
      <c r="AP332" s="1"/>
      <c r="AQ332" s="1"/>
      <c r="AR332" s="1"/>
      <c r="AS332" s="1"/>
    </row>
    <row r="333" spans="1:45" ht="37.5" hidden="1" customHeight="1" thickBot="1" x14ac:dyDescent="0.2">
      <c r="A333" s="364">
        <f t="shared" si="490"/>
        <v>12</v>
      </c>
      <c r="B333" s="826" t="e">
        <f t="shared" si="474"/>
        <v>#N/A</v>
      </c>
      <c r="C333" s="971" t="e">
        <f t="shared" si="475"/>
        <v>#N/A</v>
      </c>
      <c r="D333" s="972">
        <f t="shared" si="476"/>
        <v>0</v>
      </c>
      <c r="E333" s="972">
        <f t="shared" si="476"/>
        <v>0</v>
      </c>
      <c r="F333" s="972">
        <f t="shared" si="476"/>
        <v>0</v>
      </c>
      <c r="G333" s="827" t="e">
        <f t="shared" si="477"/>
        <v>#N/A</v>
      </c>
      <c r="H333" s="967"/>
      <c r="I333" s="967"/>
      <c r="J333" s="967"/>
      <c r="K333" s="730"/>
      <c r="L333" s="954"/>
      <c r="M333" s="954"/>
      <c r="N333" s="954"/>
      <c r="O333" s="730"/>
      <c r="P333" s="954"/>
      <c r="Q333" s="954"/>
      <c r="R333" s="954"/>
      <c r="S333" s="730"/>
      <c r="T333" s="954"/>
      <c r="U333" s="954"/>
      <c r="V333" s="954"/>
      <c r="W333" s="730"/>
      <c r="X333" s="954"/>
      <c r="Y333" s="954"/>
      <c r="Z333" s="954"/>
      <c r="AA333" s="730"/>
      <c r="AB333" s="954"/>
      <c r="AC333" s="954"/>
      <c r="AD333" s="954"/>
      <c r="AE333" s="735"/>
      <c r="AF333" s="1"/>
      <c r="AG333" s="1"/>
      <c r="AH333" s="1"/>
      <c r="AI333" s="1"/>
      <c r="AJ333" s="1"/>
      <c r="AK333" s="1"/>
      <c r="AL333" s="1"/>
      <c r="AM333" s="1"/>
      <c r="AN333" s="1"/>
      <c r="AO333" s="1"/>
      <c r="AP333" s="1"/>
      <c r="AQ333" s="1"/>
      <c r="AR333" s="1"/>
      <c r="AS333" s="1"/>
    </row>
    <row r="334" spans="1:45" ht="37.5" hidden="1" customHeight="1" thickBot="1" x14ac:dyDescent="0.2">
      <c r="A334" s="365">
        <f t="shared" si="490"/>
        <v>13</v>
      </c>
      <c r="B334" s="826" t="e">
        <f t="shared" si="474"/>
        <v>#N/A</v>
      </c>
      <c r="C334" s="971" t="e">
        <f t="shared" si="475"/>
        <v>#N/A</v>
      </c>
      <c r="D334" s="972">
        <f t="shared" si="476"/>
        <v>0</v>
      </c>
      <c r="E334" s="972">
        <f t="shared" si="476"/>
        <v>0</v>
      </c>
      <c r="F334" s="972">
        <f t="shared" si="476"/>
        <v>0</v>
      </c>
      <c r="G334" s="827" t="e">
        <f t="shared" si="477"/>
        <v>#N/A</v>
      </c>
      <c r="H334" s="967"/>
      <c r="I334" s="967"/>
      <c r="J334" s="967"/>
      <c r="K334" s="730"/>
      <c r="L334" s="954"/>
      <c r="M334" s="954"/>
      <c r="N334" s="954"/>
      <c r="O334" s="730"/>
      <c r="P334" s="954"/>
      <c r="Q334" s="954"/>
      <c r="R334" s="954"/>
      <c r="S334" s="730"/>
      <c r="T334" s="954"/>
      <c r="U334" s="954"/>
      <c r="V334" s="954"/>
      <c r="W334" s="730"/>
      <c r="X334" s="954"/>
      <c r="Y334" s="954"/>
      <c r="Z334" s="954"/>
      <c r="AA334" s="730"/>
      <c r="AB334" s="954"/>
      <c r="AC334" s="954"/>
      <c r="AD334" s="954"/>
      <c r="AE334" s="735"/>
      <c r="AF334" s="1"/>
      <c r="AG334" s="1"/>
      <c r="AH334" s="1"/>
      <c r="AI334" s="1"/>
      <c r="AJ334" s="1"/>
      <c r="AK334" s="1"/>
      <c r="AL334" s="1"/>
      <c r="AM334" s="1"/>
      <c r="AN334" s="1"/>
      <c r="AO334" s="1"/>
      <c r="AP334" s="1"/>
      <c r="AQ334" s="1"/>
      <c r="AR334" s="1"/>
      <c r="AS334" s="1"/>
    </row>
    <row r="335" spans="1:45" ht="37.5" hidden="1" customHeight="1" thickBot="1" x14ac:dyDescent="0.2">
      <c r="A335" s="364">
        <f t="shared" si="490"/>
        <v>14</v>
      </c>
      <c r="B335" s="826" t="e">
        <f t="shared" si="474"/>
        <v>#N/A</v>
      </c>
      <c r="C335" s="971" t="e">
        <f t="shared" si="475"/>
        <v>#N/A</v>
      </c>
      <c r="D335" s="972">
        <f t="shared" si="476"/>
        <v>0</v>
      </c>
      <c r="E335" s="972">
        <f t="shared" si="476"/>
        <v>0</v>
      </c>
      <c r="F335" s="972">
        <f t="shared" si="476"/>
        <v>0</v>
      </c>
      <c r="G335" s="827" t="e">
        <f t="shared" si="477"/>
        <v>#N/A</v>
      </c>
      <c r="H335" s="967"/>
      <c r="I335" s="967"/>
      <c r="J335" s="967"/>
      <c r="K335" s="730"/>
      <c r="L335" s="954"/>
      <c r="M335" s="954"/>
      <c r="N335" s="954"/>
      <c r="O335" s="730"/>
      <c r="P335" s="954"/>
      <c r="Q335" s="954"/>
      <c r="R335" s="954"/>
      <c r="S335" s="730"/>
      <c r="T335" s="954"/>
      <c r="U335" s="954"/>
      <c r="V335" s="954"/>
      <c r="W335" s="730"/>
      <c r="X335" s="954"/>
      <c r="Y335" s="954"/>
      <c r="Z335" s="954"/>
      <c r="AA335" s="730"/>
      <c r="AB335" s="954"/>
      <c r="AC335" s="954"/>
      <c r="AD335" s="954"/>
      <c r="AE335" s="735"/>
      <c r="AF335" s="1"/>
      <c r="AG335" s="1"/>
      <c r="AH335" s="1"/>
      <c r="AI335" s="1"/>
      <c r="AJ335" s="1"/>
      <c r="AK335" s="1"/>
      <c r="AL335" s="1"/>
      <c r="AM335" s="1"/>
      <c r="AN335" s="1"/>
      <c r="AO335" s="1"/>
      <c r="AP335" s="1"/>
      <c r="AQ335" s="1"/>
      <c r="AR335" s="1"/>
      <c r="AS335" s="1"/>
    </row>
    <row r="336" spans="1:45" ht="37.5" hidden="1" customHeight="1" thickBot="1" x14ac:dyDescent="0.2">
      <c r="A336" s="365">
        <f t="shared" si="490"/>
        <v>15</v>
      </c>
      <c r="B336" s="826" t="e">
        <f t="shared" si="474"/>
        <v>#N/A</v>
      </c>
      <c r="C336" s="971" t="e">
        <f t="shared" si="475"/>
        <v>#N/A</v>
      </c>
      <c r="D336" s="972">
        <f t="shared" si="476"/>
        <v>0</v>
      </c>
      <c r="E336" s="972">
        <f t="shared" si="476"/>
        <v>0</v>
      </c>
      <c r="F336" s="972">
        <f t="shared" si="476"/>
        <v>0</v>
      </c>
      <c r="G336" s="827" t="e">
        <f t="shared" si="477"/>
        <v>#N/A</v>
      </c>
      <c r="H336" s="967"/>
      <c r="I336" s="967"/>
      <c r="J336" s="967"/>
      <c r="K336" s="730"/>
      <c r="L336" s="954"/>
      <c r="M336" s="954"/>
      <c r="N336" s="954"/>
      <c r="O336" s="730"/>
      <c r="P336" s="954"/>
      <c r="Q336" s="954"/>
      <c r="R336" s="954"/>
      <c r="S336" s="730"/>
      <c r="T336" s="954"/>
      <c r="U336" s="954"/>
      <c r="V336" s="954"/>
      <c r="W336" s="730"/>
      <c r="X336" s="954"/>
      <c r="Y336" s="954"/>
      <c r="Z336" s="954"/>
      <c r="AA336" s="730"/>
      <c r="AB336" s="954"/>
      <c r="AC336" s="954"/>
      <c r="AD336" s="954"/>
      <c r="AE336" s="735"/>
      <c r="AF336" s="1"/>
      <c r="AG336" s="1"/>
      <c r="AH336" s="1"/>
      <c r="AI336" s="1"/>
      <c r="AJ336" s="1"/>
      <c r="AK336" s="1"/>
      <c r="AL336" s="1"/>
      <c r="AM336" s="1"/>
      <c r="AN336" s="1"/>
      <c r="AO336" s="1"/>
      <c r="AP336" s="1"/>
      <c r="AQ336" s="1"/>
      <c r="AR336" s="1"/>
      <c r="AS336" s="1"/>
    </row>
    <row r="337" spans="1:45" ht="37.5" hidden="1" customHeight="1" thickBot="1" x14ac:dyDescent="0.2">
      <c r="A337" s="365">
        <f t="shared" si="490"/>
        <v>16</v>
      </c>
      <c r="B337" s="826" t="e">
        <f t="shared" si="474"/>
        <v>#N/A</v>
      </c>
      <c r="C337" s="971" t="e">
        <f t="shared" si="475"/>
        <v>#N/A</v>
      </c>
      <c r="D337" s="972">
        <f t="shared" si="476"/>
        <v>0</v>
      </c>
      <c r="E337" s="972">
        <f t="shared" si="476"/>
        <v>0</v>
      </c>
      <c r="F337" s="972">
        <f t="shared" si="476"/>
        <v>0</v>
      </c>
      <c r="G337" s="827" t="e">
        <f t="shared" si="477"/>
        <v>#N/A</v>
      </c>
      <c r="H337" s="967"/>
      <c r="I337" s="967"/>
      <c r="J337" s="967"/>
      <c r="K337" s="730"/>
      <c r="L337" s="954"/>
      <c r="M337" s="954"/>
      <c r="N337" s="954"/>
      <c r="O337" s="730"/>
      <c r="P337" s="954"/>
      <c r="Q337" s="954"/>
      <c r="R337" s="954"/>
      <c r="S337" s="730"/>
      <c r="T337" s="954"/>
      <c r="U337" s="954"/>
      <c r="V337" s="954"/>
      <c r="W337" s="730"/>
      <c r="X337" s="954"/>
      <c r="Y337" s="954"/>
      <c r="Z337" s="954"/>
      <c r="AA337" s="730"/>
      <c r="AB337" s="954"/>
      <c r="AC337" s="954"/>
      <c r="AD337" s="954"/>
      <c r="AE337" s="735"/>
      <c r="AF337" s="1"/>
      <c r="AG337" s="1"/>
      <c r="AH337" s="1"/>
      <c r="AI337" s="1"/>
      <c r="AJ337" s="1"/>
      <c r="AK337" s="1"/>
      <c r="AL337" s="1"/>
      <c r="AM337" s="1"/>
      <c r="AN337" s="1"/>
      <c r="AO337" s="1"/>
      <c r="AP337" s="1"/>
      <c r="AQ337" s="1"/>
      <c r="AR337" s="1"/>
      <c r="AS337" s="1"/>
    </row>
    <row r="338" spans="1:45" ht="37.5" hidden="1" customHeight="1" thickBot="1" x14ac:dyDescent="0.2">
      <c r="A338" s="364">
        <f t="shared" si="490"/>
        <v>17</v>
      </c>
      <c r="B338" s="826" t="e">
        <f t="shared" si="474"/>
        <v>#N/A</v>
      </c>
      <c r="C338" s="971" t="e">
        <f t="shared" si="475"/>
        <v>#N/A</v>
      </c>
      <c r="D338" s="972">
        <f t="shared" si="476"/>
        <v>0</v>
      </c>
      <c r="E338" s="972">
        <f t="shared" si="476"/>
        <v>0</v>
      </c>
      <c r="F338" s="972">
        <f t="shared" si="476"/>
        <v>0</v>
      </c>
      <c r="G338" s="827" t="e">
        <f t="shared" si="477"/>
        <v>#N/A</v>
      </c>
      <c r="H338" s="967"/>
      <c r="I338" s="967"/>
      <c r="J338" s="967"/>
      <c r="K338" s="730"/>
      <c r="L338" s="954"/>
      <c r="M338" s="954"/>
      <c r="N338" s="954"/>
      <c r="O338" s="730"/>
      <c r="P338" s="954"/>
      <c r="Q338" s="954"/>
      <c r="R338" s="954"/>
      <c r="S338" s="730"/>
      <c r="T338" s="954"/>
      <c r="U338" s="954"/>
      <c r="V338" s="954"/>
      <c r="W338" s="730"/>
      <c r="X338" s="954"/>
      <c r="Y338" s="954"/>
      <c r="Z338" s="954"/>
      <c r="AA338" s="730"/>
      <c r="AB338" s="954"/>
      <c r="AC338" s="954"/>
      <c r="AD338" s="954"/>
      <c r="AE338" s="735"/>
      <c r="AF338" s="1"/>
      <c r="AG338" s="1"/>
      <c r="AH338" s="1"/>
      <c r="AI338" s="1"/>
      <c r="AJ338" s="1"/>
      <c r="AK338" s="1"/>
      <c r="AL338" s="1"/>
      <c r="AM338" s="1"/>
      <c r="AN338" s="1"/>
      <c r="AO338" s="1"/>
      <c r="AP338" s="1"/>
      <c r="AQ338" s="1"/>
      <c r="AR338" s="1"/>
      <c r="AS338" s="1"/>
    </row>
    <row r="339" spans="1:45" ht="37.5" hidden="1" customHeight="1" thickBot="1" x14ac:dyDescent="0.2">
      <c r="A339" s="365">
        <f t="shared" si="490"/>
        <v>18</v>
      </c>
      <c r="B339" s="826" t="e">
        <f t="shared" si="474"/>
        <v>#N/A</v>
      </c>
      <c r="C339" s="971" t="e">
        <f t="shared" si="475"/>
        <v>#N/A</v>
      </c>
      <c r="D339" s="972">
        <f t="shared" si="476"/>
        <v>0</v>
      </c>
      <c r="E339" s="972">
        <f t="shared" si="476"/>
        <v>0</v>
      </c>
      <c r="F339" s="972">
        <f t="shared" si="476"/>
        <v>0</v>
      </c>
      <c r="G339" s="827" t="e">
        <f t="shared" si="477"/>
        <v>#N/A</v>
      </c>
      <c r="H339" s="983"/>
      <c r="I339" s="983"/>
      <c r="J339" s="983"/>
      <c r="K339" s="748"/>
      <c r="L339" s="974"/>
      <c r="M339" s="974"/>
      <c r="N339" s="974"/>
      <c r="O339" s="748"/>
      <c r="P339" s="974"/>
      <c r="Q339" s="974"/>
      <c r="R339" s="974"/>
      <c r="S339" s="748"/>
      <c r="T339" s="974"/>
      <c r="U339" s="974"/>
      <c r="V339" s="974"/>
      <c r="W339" s="748"/>
      <c r="X339" s="974"/>
      <c r="Y339" s="974"/>
      <c r="Z339" s="974"/>
      <c r="AA339" s="748"/>
      <c r="AB339" s="974"/>
      <c r="AC339" s="974"/>
      <c r="AD339" s="974"/>
      <c r="AE339" s="736"/>
      <c r="AF339" s="1"/>
      <c r="AG339" s="1"/>
      <c r="AH339" s="1"/>
      <c r="AI339" s="1"/>
      <c r="AJ339" s="1"/>
      <c r="AK339" s="1"/>
      <c r="AL339" s="1"/>
      <c r="AM339" s="1"/>
      <c r="AN339" s="1"/>
      <c r="AO339" s="1"/>
      <c r="AP339" s="1"/>
      <c r="AQ339" s="1"/>
      <c r="AR339" s="1"/>
      <c r="AS339" s="1"/>
    </row>
    <row r="340" spans="1:45" ht="72" hidden="1" customHeight="1" thickBot="1"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18" hidden="1" x14ac:dyDescent="0.2">
      <c r="C341" s="366" t="str">
        <f t="shared" ref="C341:C350" si="491">O341</f>
        <v>Rochester Junior Legion Patriots</v>
      </c>
      <c r="D341" s="367"/>
      <c r="E341" s="368"/>
      <c r="F341" s="367"/>
      <c r="G341" s="758" t="s">
        <v>69</v>
      </c>
      <c r="H341" s="369"/>
      <c r="I341" s="189"/>
      <c r="J341" s="189"/>
      <c r="K341" s="189"/>
      <c r="O341" s="366" t="str">
        <f t="shared" ref="O341:O360" si="492">Y341</f>
        <v>Rochester Junior Legion Patriots</v>
      </c>
      <c r="P341" s="367"/>
      <c r="Q341" s="368"/>
      <c r="R341" s="367"/>
      <c r="S341" s="367"/>
      <c r="T341" s="369">
        <f>AD341</f>
        <v>0</v>
      </c>
      <c r="U341" s="125"/>
      <c r="Y341" s="366" t="str">
        <f t="shared" ref="Y341:Y351" si="493">V295</f>
        <v>Rochester Junior Legion Patriots</v>
      </c>
      <c r="Z341" s="367"/>
      <c r="AA341" s="368"/>
      <c r="AB341" s="367"/>
      <c r="AC341" s="367"/>
      <c r="AD341" s="828">
        <f>AA295</f>
        <v>0</v>
      </c>
    </row>
    <row r="342" spans="1:45" ht="18" hidden="1" x14ac:dyDescent="0.2">
      <c r="C342" s="747">
        <f t="shared" si="491"/>
        <v>1</v>
      </c>
      <c r="D342" s="745"/>
      <c r="E342" s="746"/>
      <c r="F342" s="960"/>
      <c r="G342" s="961"/>
      <c r="H342" s="962"/>
      <c r="I342" s="189"/>
      <c r="J342" s="189"/>
      <c r="K342" s="189"/>
      <c r="O342" s="808">
        <f t="shared" si="492"/>
        <v>1</v>
      </c>
      <c r="P342" s="817" t="e">
        <f t="shared" ref="P342:P351" si="494">Z342</f>
        <v>#N/A</v>
      </c>
      <c r="Q342" s="810" t="e">
        <f t="shared" ref="Q342:Q351" si="495">AA342</f>
        <v>#N/A</v>
      </c>
      <c r="R342" s="811" t="e">
        <f t="shared" ref="R342:R351" si="496">AB342</f>
        <v>#N/A</v>
      </c>
      <c r="S342" s="811"/>
      <c r="T342" s="812"/>
      <c r="U342" s="815"/>
      <c r="V342" s="815"/>
      <c r="W342" s="816"/>
      <c r="X342" s="815"/>
      <c r="Y342" s="808">
        <f t="shared" si="493"/>
        <v>1</v>
      </c>
      <c r="Z342" s="809" t="e">
        <f t="shared" ref="Z342:Z351" si="497">W296</f>
        <v>#N/A</v>
      </c>
      <c r="AA342" s="810" t="e">
        <f t="shared" ref="AA342:AA351" si="498">X296</f>
        <v>#N/A</v>
      </c>
      <c r="AB342" s="811" t="e">
        <f t="shared" ref="AB342:AB351" si="499">Y296</f>
        <v>#N/A</v>
      </c>
      <c r="AC342" s="811"/>
      <c r="AD342" s="812"/>
    </row>
    <row r="343" spans="1:45" ht="18" hidden="1" x14ac:dyDescent="0.2">
      <c r="C343" s="747">
        <f t="shared" si="491"/>
        <v>2</v>
      </c>
      <c r="D343" s="745"/>
      <c r="E343" s="746"/>
      <c r="F343" s="960"/>
      <c r="G343" s="961"/>
      <c r="H343" s="962"/>
      <c r="I343" s="189"/>
      <c r="J343" s="189"/>
      <c r="K343" s="189"/>
      <c r="O343" s="808">
        <f t="shared" si="492"/>
        <v>2</v>
      </c>
      <c r="P343" s="817" t="e">
        <f t="shared" si="494"/>
        <v>#N/A</v>
      </c>
      <c r="Q343" s="810" t="e">
        <f t="shared" si="495"/>
        <v>#N/A</v>
      </c>
      <c r="R343" s="811" t="e">
        <f t="shared" si="496"/>
        <v>#N/A</v>
      </c>
      <c r="S343" s="811"/>
      <c r="T343" s="812"/>
      <c r="U343" s="815"/>
      <c r="V343" s="815"/>
      <c r="W343" s="816"/>
      <c r="X343" s="815"/>
      <c r="Y343" s="808">
        <f t="shared" si="493"/>
        <v>2</v>
      </c>
      <c r="Z343" s="809" t="e">
        <f t="shared" si="497"/>
        <v>#N/A</v>
      </c>
      <c r="AA343" s="810" t="e">
        <f t="shared" si="498"/>
        <v>#N/A</v>
      </c>
      <c r="AB343" s="811" t="e">
        <f t="shared" si="499"/>
        <v>#N/A</v>
      </c>
      <c r="AC343" s="811"/>
      <c r="AD343" s="812"/>
    </row>
    <row r="344" spans="1:45" ht="18" hidden="1" x14ac:dyDescent="0.2">
      <c r="C344" s="747">
        <f t="shared" si="491"/>
        <v>3</v>
      </c>
      <c r="D344" s="745"/>
      <c r="E344" s="746"/>
      <c r="F344" s="960"/>
      <c r="G344" s="961"/>
      <c r="H344" s="962"/>
      <c r="I344" s="189"/>
      <c r="J344" s="189"/>
      <c r="K344" s="189"/>
      <c r="O344" s="808">
        <f t="shared" si="492"/>
        <v>3</v>
      </c>
      <c r="P344" s="817" t="e">
        <f t="shared" si="494"/>
        <v>#N/A</v>
      </c>
      <c r="Q344" s="810" t="e">
        <f t="shared" si="495"/>
        <v>#N/A</v>
      </c>
      <c r="R344" s="811" t="e">
        <f t="shared" si="496"/>
        <v>#N/A</v>
      </c>
      <c r="S344" s="811"/>
      <c r="T344" s="812"/>
      <c r="U344" s="815"/>
      <c r="V344" s="815"/>
      <c r="W344" s="816"/>
      <c r="X344" s="815"/>
      <c r="Y344" s="808">
        <f t="shared" si="493"/>
        <v>3</v>
      </c>
      <c r="Z344" s="809" t="e">
        <f t="shared" si="497"/>
        <v>#N/A</v>
      </c>
      <c r="AA344" s="810" t="e">
        <f t="shared" si="498"/>
        <v>#N/A</v>
      </c>
      <c r="AB344" s="811" t="e">
        <f t="shared" si="499"/>
        <v>#N/A</v>
      </c>
      <c r="AC344" s="811"/>
      <c r="AD344" s="812"/>
    </row>
    <row r="345" spans="1:45" ht="18" hidden="1" x14ac:dyDescent="0.2">
      <c r="C345" s="747">
        <f t="shared" si="491"/>
        <v>4</v>
      </c>
      <c r="D345" s="745"/>
      <c r="E345" s="746"/>
      <c r="F345" s="960"/>
      <c r="G345" s="961"/>
      <c r="H345" s="962"/>
      <c r="I345" s="189"/>
      <c r="J345" s="189"/>
      <c r="K345" s="189"/>
      <c r="O345" s="808">
        <f t="shared" si="492"/>
        <v>4</v>
      </c>
      <c r="P345" s="817" t="e">
        <f t="shared" si="494"/>
        <v>#N/A</v>
      </c>
      <c r="Q345" s="810" t="e">
        <f t="shared" si="495"/>
        <v>#N/A</v>
      </c>
      <c r="R345" s="811" t="e">
        <f t="shared" si="496"/>
        <v>#N/A</v>
      </c>
      <c r="S345" s="811"/>
      <c r="T345" s="812"/>
      <c r="U345" s="815"/>
      <c r="V345" s="815"/>
      <c r="W345" s="816"/>
      <c r="X345" s="815"/>
      <c r="Y345" s="808">
        <f t="shared" si="493"/>
        <v>4</v>
      </c>
      <c r="Z345" s="809" t="e">
        <f t="shared" si="497"/>
        <v>#N/A</v>
      </c>
      <c r="AA345" s="810" t="e">
        <f t="shared" si="498"/>
        <v>#N/A</v>
      </c>
      <c r="AB345" s="811" t="e">
        <f t="shared" si="499"/>
        <v>#N/A</v>
      </c>
      <c r="AC345" s="811"/>
      <c r="AD345" s="812"/>
    </row>
    <row r="346" spans="1:45" ht="18" hidden="1" x14ac:dyDescent="0.2">
      <c r="C346" s="747">
        <f t="shared" si="491"/>
        <v>5</v>
      </c>
      <c r="D346" s="745"/>
      <c r="E346" s="746"/>
      <c r="F346" s="960"/>
      <c r="G346" s="961"/>
      <c r="H346" s="962"/>
      <c r="I346" s="189"/>
      <c r="J346" s="189"/>
      <c r="K346" s="189"/>
      <c r="O346" s="808">
        <f t="shared" si="492"/>
        <v>5</v>
      </c>
      <c r="P346" s="817" t="e">
        <f t="shared" si="494"/>
        <v>#N/A</v>
      </c>
      <c r="Q346" s="810" t="e">
        <f t="shared" si="495"/>
        <v>#N/A</v>
      </c>
      <c r="R346" s="811" t="e">
        <f t="shared" si="496"/>
        <v>#N/A</v>
      </c>
      <c r="S346" s="811"/>
      <c r="T346" s="812"/>
      <c r="U346" s="815"/>
      <c r="V346" s="815"/>
      <c r="W346" s="816"/>
      <c r="X346" s="815"/>
      <c r="Y346" s="808">
        <f t="shared" si="493"/>
        <v>5</v>
      </c>
      <c r="Z346" s="809" t="e">
        <f t="shared" si="497"/>
        <v>#N/A</v>
      </c>
      <c r="AA346" s="810" t="e">
        <f t="shared" si="498"/>
        <v>#N/A</v>
      </c>
      <c r="AB346" s="811" t="e">
        <f t="shared" si="499"/>
        <v>#N/A</v>
      </c>
      <c r="AC346" s="811"/>
      <c r="AD346" s="812"/>
    </row>
    <row r="347" spans="1:45" ht="18" hidden="1" x14ac:dyDescent="0.2">
      <c r="C347" s="747">
        <f t="shared" si="491"/>
        <v>6</v>
      </c>
      <c r="D347" s="745"/>
      <c r="E347" s="746"/>
      <c r="F347" s="960"/>
      <c r="G347" s="961"/>
      <c r="H347" s="962"/>
      <c r="I347" s="189"/>
      <c r="J347" s="189"/>
      <c r="K347" s="189"/>
      <c r="O347" s="808">
        <f t="shared" si="492"/>
        <v>6</v>
      </c>
      <c r="P347" s="817" t="e">
        <f t="shared" si="494"/>
        <v>#N/A</v>
      </c>
      <c r="Q347" s="810" t="e">
        <f t="shared" si="495"/>
        <v>#N/A</v>
      </c>
      <c r="R347" s="811" t="e">
        <f t="shared" si="496"/>
        <v>#N/A</v>
      </c>
      <c r="S347" s="811"/>
      <c r="T347" s="812"/>
      <c r="U347" s="815"/>
      <c r="V347" s="815"/>
      <c r="W347" s="816"/>
      <c r="X347" s="815"/>
      <c r="Y347" s="808">
        <f t="shared" si="493"/>
        <v>6</v>
      </c>
      <c r="Z347" s="809" t="e">
        <f t="shared" si="497"/>
        <v>#N/A</v>
      </c>
      <c r="AA347" s="810" t="e">
        <f t="shared" si="498"/>
        <v>#N/A</v>
      </c>
      <c r="AB347" s="811" t="e">
        <f t="shared" si="499"/>
        <v>#N/A</v>
      </c>
      <c r="AC347" s="811"/>
      <c r="AD347" s="812"/>
    </row>
    <row r="348" spans="1:45" ht="18" hidden="1" x14ac:dyDescent="0.2">
      <c r="C348" s="747">
        <f t="shared" si="491"/>
        <v>7</v>
      </c>
      <c r="D348" s="745"/>
      <c r="E348" s="746"/>
      <c r="F348" s="960"/>
      <c r="G348" s="961"/>
      <c r="H348" s="962"/>
      <c r="I348" s="189"/>
      <c r="J348" s="189"/>
      <c r="K348" s="189"/>
      <c r="O348" s="808">
        <f t="shared" si="492"/>
        <v>7</v>
      </c>
      <c r="P348" s="817" t="e">
        <f t="shared" si="494"/>
        <v>#N/A</v>
      </c>
      <c r="Q348" s="810" t="e">
        <f t="shared" si="495"/>
        <v>#N/A</v>
      </c>
      <c r="R348" s="811" t="e">
        <f t="shared" si="496"/>
        <v>#N/A</v>
      </c>
      <c r="S348" s="811"/>
      <c r="T348" s="812"/>
      <c r="U348" s="815"/>
      <c r="V348" s="815"/>
      <c r="W348" s="816"/>
      <c r="X348" s="815"/>
      <c r="Y348" s="808">
        <f t="shared" si="493"/>
        <v>7</v>
      </c>
      <c r="Z348" s="809" t="e">
        <f t="shared" si="497"/>
        <v>#N/A</v>
      </c>
      <c r="AA348" s="810" t="e">
        <f t="shared" si="498"/>
        <v>#N/A</v>
      </c>
      <c r="AB348" s="811" t="e">
        <f t="shared" si="499"/>
        <v>#N/A</v>
      </c>
      <c r="AC348" s="811"/>
      <c r="AD348" s="812"/>
    </row>
    <row r="349" spans="1:45" ht="18" hidden="1" x14ac:dyDescent="0.2">
      <c r="C349" s="747">
        <f t="shared" si="491"/>
        <v>8</v>
      </c>
      <c r="D349" s="745"/>
      <c r="E349" s="746"/>
      <c r="F349" s="960"/>
      <c r="G349" s="961"/>
      <c r="H349" s="962"/>
      <c r="I349" s="189"/>
      <c r="J349" s="189"/>
      <c r="K349" s="189"/>
      <c r="O349" s="808">
        <f t="shared" si="492"/>
        <v>8</v>
      </c>
      <c r="P349" s="817" t="e">
        <f t="shared" si="494"/>
        <v>#N/A</v>
      </c>
      <c r="Q349" s="810" t="e">
        <f t="shared" si="495"/>
        <v>#N/A</v>
      </c>
      <c r="R349" s="811" t="e">
        <f t="shared" si="496"/>
        <v>#N/A</v>
      </c>
      <c r="S349" s="811"/>
      <c r="T349" s="812"/>
      <c r="U349" s="815"/>
      <c r="V349" s="815"/>
      <c r="W349" s="816"/>
      <c r="X349" s="815"/>
      <c r="Y349" s="808">
        <f t="shared" si="493"/>
        <v>8</v>
      </c>
      <c r="Z349" s="809" t="e">
        <f t="shared" si="497"/>
        <v>#N/A</v>
      </c>
      <c r="AA349" s="810" t="e">
        <f t="shared" si="498"/>
        <v>#N/A</v>
      </c>
      <c r="AB349" s="811" t="e">
        <f t="shared" si="499"/>
        <v>#N/A</v>
      </c>
      <c r="AC349" s="811"/>
      <c r="AD349" s="812"/>
    </row>
    <row r="350" spans="1:45" ht="18" hidden="1" x14ac:dyDescent="0.2">
      <c r="C350" s="747">
        <f t="shared" si="491"/>
        <v>9</v>
      </c>
      <c r="D350" s="745"/>
      <c r="E350" s="746"/>
      <c r="F350" s="960"/>
      <c r="G350" s="961"/>
      <c r="H350" s="962"/>
      <c r="I350" s="189"/>
      <c r="J350" s="189"/>
      <c r="K350" s="189"/>
      <c r="O350" s="808">
        <f t="shared" si="492"/>
        <v>9</v>
      </c>
      <c r="P350" s="817" t="e">
        <f t="shared" si="494"/>
        <v>#N/A</v>
      </c>
      <c r="Q350" s="810" t="e">
        <f t="shared" si="495"/>
        <v>#N/A</v>
      </c>
      <c r="R350" s="811" t="e">
        <f t="shared" si="496"/>
        <v>#N/A</v>
      </c>
      <c r="S350" s="811"/>
      <c r="T350" s="812"/>
      <c r="U350" s="815"/>
      <c r="V350" s="815"/>
      <c r="W350" s="816"/>
      <c r="X350" s="815"/>
      <c r="Y350" s="808">
        <f t="shared" si="493"/>
        <v>9</v>
      </c>
      <c r="Z350" s="809" t="e">
        <f t="shared" si="497"/>
        <v>#N/A</v>
      </c>
      <c r="AA350" s="810" t="e">
        <f t="shared" si="498"/>
        <v>#N/A</v>
      </c>
      <c r="AB350" s="811" t="e">
        <f t="shared" si="499"/>
        <v>#N/A</v>
      </c>
      <c r="AC350" s="811"/>
      <c r="AD350" s="812"/>
    </row>
    <row r="351" spans="1:45" ht="18" hidden="1" x14ac:dyDescent="0.2">
      <c r="C351" s="737"/>
      <c r="D351" s="745"/>
      <c r="E351" s="746"/>
      <c r="F351" s="960"/>
      <c r="G351" s="961"/>
      <c r="H351" s="962"/>
      <c r="I351" s="189"/>
      <c r="J351" s="189"/>
      <c r="K351" s="189"/>
      <c r="O351" s="818">
        <f>Y351</f>
        <v>10</v>
      </c>
      <c r="P351" s="825" t="e">
        <f t="shared" si="494"/>
        <v>#N/A</v>
      </c>
      <c r="Q351" s="824" t="e">
        <f t="shared" si="495"/>
        <v>#N/A</v>
      </c>
      <c r="R351" s="822" t="e">
        <f t="shared" si="496"/>
        <v>#N/A</v>
      </c>
      <c r="S351" s="822"/>
      <c r="T351" s="823"/>
      <c r="U351" s="815"/>
      <c r="V351" s="815"/>
      <c r="W351" s="816"/>
      <c r="X351" s="815"/>
      <c r="Y351" s="818">
        <f t="shared" si="493"/>
        <v>10</v>
      </c>
      <c r="Z351" s="819" t="e">
        <f t="shared" si="497"/>
        <v>#N/A</v>
      </c>
      <c r="AA351" s="824" t="e">
        <f t="shared" si="498"/>
        <v>#N/A</v>
      </c>
      <c r="AB351" s="822" t="e">
        <f t="shared" si="499"/>
        <v>#N/A</v>
      </c>
      <c r="AC351" s="822"/>
      <c r="AD351" s="823"/>
    </row>
    <row r="352" spans="1:45" ht="18" hidden="1" x14ac:dyDescent="0.2">
      <c r="C352" s="737"/>
      <c r="D352" s="745"/>
      <c r="E352" s="746"/>
      <c r="F352" s="960"/>
      <c r="G352" s="961"/>
      <c r="H352" s="962"/>
      <c r="I352" s="189"/>
      <c r="J352" s="189"/>
      <c r="K352" s="189"/>
      <c r="O352" s="818">
        <f t="shared" ref="O352:O359" si="500">Y352</f>
        <v>11</v>
      </c>
      <c r="P352" s="825" t="e">
        <f t="shared" ref="P352:P359" si="501">Z352</f>
        <v>#N/A</v>
      </c>
      <c r="Q352" s="824" t="e">
        <f t="shared" ref="Q352:Q359" si="502">AA352</f>
        <v>#N/A</v>
      </c>
      <c r="R352" s="822" t="e">
        <f t="shared" ref="R352:R359" si="503">AB352</f>
        <v>#N/A</v>
      </c>
      <c r="S352" s="822"/>
      <c r="T352" s="823"/>
      <c r="U352" s="815"/>
      <c r="V352" s="815"/>
      <c r="W352" s="816"/>
      <c r="X352" s="815"/>
      <c r="Y352" s="818">
        <f t="shared" ref="Y352:Y359" si="504">V306</f>
        <v>11</v>
      </c>
      <c r="Z352" s="819" t="e">
        <f t="shared" ref="Z352:Z359" si="505">W306</f>
        <v>#N/A</v>
      </c>
      <c r="AA352" s="824" t="e">
        <f t="shared" ref="AA352:AA359" si="506">X306</f>
        <v>#N/A</v>
      </c>
      <c r="AB352" s="822" t="e">
        <f t="shared" ref="AB352:AB359" si="507">Y306</f>
        <v>#N/A</v>
      </c>
      <c r="AC352" s="822"/>
      <c r="AD352" s="823"/>
    </row>
    <row r="353" spans="1:45" ht="18" hidden="1" x14ac:dyDescent="0.2">
      <c r="C353" s="737"/>
      <c r="D353" s="745"/>
      <c r="E353" s="746"/>
      <c r="F353" s="960"/>
      <c r="G353" s="961"/>
      <c r="H353" s="962"/>
      <c r="I353" s="189"/>
      <c r="J353" s="189"/>
      <c r="K353" s="189"/>
      <c r="O353" s="818">
        <f t="shared" si="500"/>
        <v>12</v>
      </c>
      <c r="P353" s="825" t="e">
        <f t="shared" si="501"/>
        <v>#N/A</v>
      </c>
      <c r="Q353" s="824" t="e">
        <f t="shared" si="502"/>
        <v>#N/A</v>
      </c>
      <c r="R353" s="822" t="e">
        <f t="shared" si="503"/>
        <v>#N/A</v>
      </c>
      <c r="S353" s="822"/>
      <c r="T353" s="823"/>
      <c r="U353" s="815"/>
      <c r="V353" s="815"/>
      <c r="W353" s="816"/>
      <c r="X353" s="815"/>
      <c r="Y353" s="818">
        <f t="shared" si="504"/>
        <v>12</v>
      </c>
      <c r="Z353" s="819" t="e">
        <f t="shared" si="505"/>
        <v>#N/A</v>
      </c>
      <c r="AA353" s="824" t="e">
        <f t="shared" si="506"/>
        <v>#N/A</v>
      </c>
      <c r="AB353" s="822" t="e">
        <f t="shared" si="507"/>
        <v>#N/A</v>
      </c>
      <c r="AC353" s="822"/>
      <c r="AD353" s="823"/>
    </row>
    <row r="354" spans="1:45" ht="18" hidden="1" x14ac:dyDescent="0.2">
      <c r="C354" s="737"/>
      <c r="D354" s="745"/>
      <c r="E354" s="746"/>
      <c r="F354" s="960"/>
      <c r="G354" s="961"/>
      <c r="H354" s="962"/>
      <c r="I354" s="189"/>
      <c r="J354" s="189"/>
      <c r="K354" s="189"/>
      <c r="O354" s="818">
        <f t="shared" si="500"/>
        <v>13</v>
      </c>
      <c r="P354" s="825" t="e">
        <f t="shared" si="501"/>
        <v>#N/A</v>
      </c>
      <c r="Q354" s="824" t="e">
        <f t="shared" si="502"/>
        <v>#N/A</v>
      </c>
      <c r="R354" s="822" t="e">
        <f t="shared" si="503"/>
        <v>#N/A</v>
      </c>
      <c r="S354" s="822"/>
      <c r="T354" s="823"/>
      <c r="U354" s="815"/>
      <c r="V354" s="815"/>
      <c r="W354" s="816"/>
      <c r="X354" s="815"/>
      <c r="Y354" s="818">
        <f t="shared" si="504"/>
        <v>13</v>
      </c>
      <c r="Z354" s="819" t="e">
        <f t="shared" si="505"/>
        <v>#N/A</v>
      </c>
      <c r="AA354" s="824" t="e">
        <f t="shared" si="506"/>
        <v>#N/A</v>
      </c>
      <c r="AB354" s="822" t="e">
        <f t="shared" si="507"/>
        <v>#N/A</v>
      </c>
      <c r="AC354" s="822"/>
      <c r="AD354" s="823"/>
    </row>
    <row r="355" spans="1:45" ht="18" hidden="1" x14ac:dyDescent="0.2">
      <c r="C355" s="737"/>
      <c r="D355" s="745"/>
      <c r="E355" s="746"/>
      <c r="F355" s="960"/>
      <c r="G355" s="961"/>
      <c r="H355" s="962"/>
      <c r="I355" s="189"/>
      <c r="J355" s="189"/>
      <c r="K355" s="189"/>
      <c r="O355" s="818">
        <f t="shared" si="500"/>
        <v>14</v>
      </c>
      <c r="P355" s="825" t="e">
        <f t="shared" si="501"/>
        <v>#N/A</v>
      </c>
      <c r="Q355" s="824" t="e">
        <f t="shared" si="502"/>
        <v>#N/A</v>
      </c>
      <c r="R355" s="822" t="e">
        <f t="shared" si="503"/>
        <v>#N/A</v>
      </c>
      <c r="S355" s="822"/>
      <c r="T355" s="823"/>
      <c r="U355" s="815"/>
      <c r="V355" s="815"/>
      <c r="W355" s="816"/>
      <c r="X355" s="815"/>
      <c r="Y355" s="818">
        <f t="shared" si="504"/>
        <v>14</v>
      </c>
      <c r="Z355" s="819" t="e">
        <f t="shared" si="505"/>
        <v>#N/A</v>
      </c>
      <c r="AA355" s="824" t="e">
        <f t="shared" si="506"/>
        <v>#N/A</v>
      </c>
      <c r="AB355" s="822" t="e">
        <f t="shared" si="507"/>
        <v>#N/A</v>
      </c>
      <c r="AC355" s="822"/>
      <c r="AD355" s="823"/>
    </row>
    <row r="356" spans="1:45" ht="18" hidden="1" x14ac:dyDescent="0.2">
      <c r="C356" s="737"/>
      <c r="D356" s="745"/>
      <c r="E356" s="746"/>
      <c r="F356" s="960"/>
      <c r="G356" s="961"/>
      <c r="H356" s="962"/>
      <c r="I356" s="189"/>
      <c r="J356" s="189"/>
      <c r="K356" s="189"/>
      <c r="O356" s="818">
        <f t="shared" si="500"/>
        <v>15</v>
      </c>
      <c r="P356" s="825" t="e">
        <f t="shared" si="501"/>
        <v>#N/A</v>
      </c>
      <c r="Q356" s="824" t="e">
        <f t="shared" si="502"/>
        <v>#N/A</v>
      </c>
      <c r="R356" s="822" t="e">
        <f t="shared" si="503"/>
        <v>#N/A</v>
      </c>
      <c r="S356" s="822"/>
      <c r="T356" s="823"/>
      <c r="U356" s="815"/>
      <c r="V356" s="815"/>
      <c r="W356" s="816"/>
      <c r="X356" s="815"/>
      <c r="Y356" s="818">
        <f t="shared" si="504"/>
        <v>15</v>
      </c>
      <c r="Z356" s="819" t="e">
        <f t="shared" si="505"/>
        <v>#N/A</v>
      </c>
      <c r="AA356" s="824" t="e">
        <f t="shared" si="506"/>
        <v>#N/A</v>
      </c>
      <c r="AB356" s="822" t="e">
        <f t="shared" si="507"/>
        <v>#N/A</v>
      </c>
      <c r="AC356" s="822"/>
      <c r="AD356" s="823"/>
    </row>
    <row r="357" spans="1:45" ht="18" hidden="1" x14ac:dyDescent="0.2">
      <c r="C357" s="737"/>
      <c r="D357" s="745"/>
      <c r="E357" s="746"/>
      <c r="F357" s="960"/>
      <c r="G357" s="961"/>
      <c r="H357" s="962"/>
      <c r="I357" s="189"/>
      <c r="J357" s="189"/>
      <c r="K357" s="189"/>
      <c r="O357" s="818">
        <f t="shared" si="500"/>
        <v>16</v>
      </c>
      <c r="P357" s="825" t="e">
        <f t="shared" si="501"/>
        <v>#N/A</v>
      </c>
      <c r="Q357" s="824" t="e">
        <f t="shared" si="502"/>
        <v>#N/A</v>
      </c>
      <c r="R357" s="822" t="e">
        <f t="shared" si="503"/>
        <v>#N/A</v>
      </c>
      <c r="S357" s="822"/>
      <c r="T357" s="823"/>
      <c r="U357" s="815"/>
      <c r="V357" s="815"/>
      <c r="W357" s="816"/>
      <c r="X357" s="815"/>
      <c r="Y357" s="818">
        <f t="shared" si="504"/>
        <v>16</v>
      </c>
      <c r="Z357" s="819" t="e">
        <f t="shared" si="505"/>
        <v>#N/A</v>
      </c>
      <c r="AA357" s="824" t="e">
        <f t="shared" si="506"/>
        <v>#N/A</v>
      </c>
      <c r="AB357" s="822" t="e">
        <f t="shared" si="507"/>
        <v>#N/A</v>
      </c>
      <c r="AC357" s="822"/>
      <c r="AD357" s="823"/>
    </row>
    <row r="358" spans="1:45" ht="18" hidden="1" x14ac:dyDescent="0.2">
      <c r="C358" s="737"/>
      <c r="D358" s="745"/>
      <c r="E358" s="746"/>
      <c r="F358" s="960"/>
      <c r="G358" s="961"/>
      <c r="H358" s="962"/>
      <c r="I358" s="189"/>
      <c r="J358" s="189"/>
      <c r="K358" s="189"/>
      <c r="O358" s="818">
        <f t="shared" si="500"/>
        <v>17</v>
      </c>
      <c r="P358" s="825" t="e">
        <f t="shared" si="501"/>
        <v>#N/A</v>
      </c>
      <c r="Q358" s="824" t="e">
        <f t="shared" si="502"/>
        <v>#N/A</v>
      </c>
      <c r="R358" s="822" t="e">
        <f t="shared" si="503"/>
        <v>#N/A</v>
      </c>
      <c r="S358" s="822"/>
      <c r="T358" s="823"/>
      <c r="U358" s="815"/>
      <c r="V358" s="815"/>
      <c r="W358" s="816"/>
      <c r="X358" s="815"/>
      <c r="Y358" s="818">
        <f t="shared" si="504"/>
        <v>17</v>
      </c>
      <c r="Z358" s="819" t="e">
        <f t="shared" si="505"/>
        <v>#N/A</v>
      </c>
      <c r="AA358" s="824" t="e">
        <f t="shared" si="506"/>
        <v>#N/A</v>
      </c>
      <c r="AB358" s="822" t="e">
        <f t="shared" si="507"/>
        <v>#N/A</v>
      </c>
      <c r="AC358" s="822"/>
      <c r="AD358" s="823"/>
    </row>
    <row r="359" spans="1:45" ht="18" hidden="1" x14ac:dyDescent="0.2">
      <c r="C359" s="737"/>
      <c r="D359" s="745"/>
      <c r="E359" s="746"/>
      <c r="F359" s="960"/>
      <c r="G359" s="961"/>
      <c r="H359" s="962"/>
      <c r="I359" s="189"/>
      <c r="J359" s="189"/>
      <c r="K359" s="189"/>
      <c r="O359" s="818">
        <f t="shared" si="500"/>
        <v>18</v>
      </c>
      <c r="P359" s="825" t="e">
        <f t="shared" si="501"/>
        <v>#N/A</v>
      </c>
      <c r="Q359" s="824" t="e">
        <f t="shared" si="502"/>
        <v>#N/A</v>
      </c>
      <c r="R359" s="822" t="e">
        <f t="shared" si="503"/>
        <v>#N/A</v>
      </c>
      <c r="S359" s="822"/>
      <c r="T359" s="823"/>
      <c r="U359" s="815"/>
      <c r="V359" s="815"/>
      <c r="W359" s="816"/>
      <c r="X359" s="815"/>
      <c r="Y359" s="818">
        <f t="shared" si="504"/>
        <v>18</v>
      </c>
      <c r="Z359" s="819" t="e">
        <f t="shared" si="505"/>
        <v>#N/A</v>
      </c>
      <c r="AA359" s="824" t="e">
        <f t="shared" si="506"/>
        <v>#N/A</v>
      </c>
      <c r="AB359" s="822" t="e">
        <f t="shared" si="507"/>
        <v>#N/A</v>
      </c>
      <c r="AC359" s="822"/>
      <c r="AD359" s="823"/>
    </row>
    <row r="360" spans="1:45" ht="19" hidden="1" thickBot="1" x14ac:dyDescent="0.25">
      <c r="C360" s="370" t="str">
        <f>O360</f>
        <v>vs.</v>
      </c>
      <c r="D360" s="371"/>
      <c r="E360" s="372"/>
      <c r="F360" s="372" t="str">
        <f>R360</f>
        <v>at</v>
      </c>
      <c r="G360" s="373"/>
      <c r="H360" s="374"/>
      <c r="I360" s="190"/>
      <c r="J360" s="190"/>
      <c r="K360" s="190"/>
      <c r="O360" s="370" t="str">
        <f t="shared" si="492"/>
        <v>vs.</v>
      </c>
      <c r="P360" s="371">
        <f>Z360</f>
        <v>0</v>
      </c>
      <c r="Q360" s="372"/>
      <c r="R360" s="372" t="str">
        <f>AB360</f>
        <v>at</v>
      </c>
      <c r="S360" s="373">
        <f>AC360</f>
        <v>0</v>
      </c>
      <c r="T360" s="374"/>
      <c r="U360" s="125"/>
      <c r="Y360" s="370" t="str">
        <f>V314</f>
        <v>vs.</v>
      </c>
      <c r="Z360" s="371">
        <f>W314</f>
        <v>0</v>
      </c>
      <c r="AA360" s="372"/>
      <c r="AB360" s="372" t="str">
        <f>Y314</f>
        <v>at</v>
      </c>
      <c r="AC360" s="373">
        <f>Z314</f>
        <v>0</v>
      </c>
      <c r="AD360" s="374"/>
    </row>
    <row r="361" spans="1:45" hidden="1" x14ac:dyDescent="0.1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45" hidden="1" x14ac:dyDescent="0.1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45" hidden="1" x14ac:dyDescent="0.1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45" hidden="1" x14ac:dyDescent="0.1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row>
    <row r="365" spans="1:45" ht="14" hidden="1" thickBot="1" x14ac:dyDescent="0.2"/>
    <row r="366" spans="1:45" ht="28.5" hidden="1" customHeight="1" thickBot="1" x14ac:dyDescent="0.3">
      <c r="A366" s="993" t="str">
        <f>A320</f>
        <v>Rochester Junior Legion Patriots</v>
      </c>
      <c r="B366" s="994" t="e">
        <f>B216</f>
        <v>#N/A</v>
      </c>
      <c r="C366" s="994">
        <f>C216</f>
        <v>0</v>
      </c>
      <c r="D366" s="994" t="e">
        <f>D216</f>
        <v>#N/A</v>
      </c>
      <c r="E366" s="994">
        <f>E216</f>
        <v>0</v>
      </c>
      <c r="F366" s="767" t="s">
        <v>414</v>
      </c>
      <c r="G366" s="768">
        <f>G320</f>
        <v>0</v>
      </c>
      <c r="H366" s="742"/>
      <c r="I366" s="742"/>
      <c r="J366" s="742"/>
      <c r="K366" s="742"/>
      <c r="L366" s="742"/>
      <c r="M366" s="742"/>
      <c r="N366" s="742"/>
      <c r="O366" s="742"/>
      <c r="P366" s="742"/>
      <c r="Q366" s="742"/>
      <c r="R366" s="742"/>
      <c r="S366" s="742"/>
      <c r="T366" s="742"/>
      <c r="U366" s="742"/>
      <c r="V366" s="742"/>
      <c r="W366" s="742"/>
      <c r="X366" s="742"/>
      <c r="Y366" s="742"/>
      <c r="Z366" s="742"/>
      <c r="AA366" s="743"/>
      <c r="AB366" s="743"/>
      <c r="AC366" s="743"/>
      <c r="AD366" s="743"/>
      <c r="AE366" s="744"/>
      <c r="AF366" s="1"/>
      <c r="AG366" s="1"/>
      <c r="AH366" s="1"/>
      <c r="AI366" s="1"/>
      <c r="AJ366" s="1"/>
      <c r="AK366" s="1"/>
      <c r="AL366" s="1"/>
      <c r="AM366" s="1"/>
      <c r="AN366" s="1"/>
      <c r="AO366" s="1"/>
      <c r="AP366" s="1"/>
      <c r="AQ366" s="1"/>
      <c r="AR366" s="1"/>
      <c r="AS366" s="1"/>
    </row>
    <row r="367" spans="1:45" ht="27" hidden="1" customHeight="1" thickBot="1" x14ac:dyDescent="0.25">
      <c r="A367" s="955">
        <f>T341</f>
        <v>0</v>
      </c>
      <c r="B367" s="956"/>
      <c r="C367" s="958" t="str">
        <f t="shared" ref="C367:C378" si="508">C321</f>
        <v>1st</v>
      </c>
      <c r="D367" s="959"/>
      <c r="E367" s="959"/>
      <c r="F367" s="959"/>
      <c r="G367" s="770" t="s">
        <v>415</v>
      </c>
      <c r="H367" s="990" t="str">
        <f>H321</f>
        <v>2nd</v>
      </c>
      <c r="I367" s="991">
        <f>I217</f>
        <v>0</v>
      </c>
      <c r="J367" s="991">
        <f>J217</f>
        <v>0</v>
      </c>
      <c r="K367" s="992">
        <f>K217</f>
        <v>0</v>
      </c>
      <c r="L367" s="990" t="str">
        <f>L321</f>
        <v>3rd</v>
      </c>
      <c r="M367" s="991">
        <f>M217</f>
        <v>0</v>
      </c>
      <c r="N367" s="991">
        <f>N217</f>
        <v>0</v>
      </c>
      <c r="O367" s="992">
        <f>O217</f>
        <v>0</v>
      </c>
      <c r="P367" s="990" t="str">
        <f>P321</f>
        <v>4th</v>
      </c>
      <c r="Q367" s="991">
        <f>Q217</f>
        <v>0</v>
      </c>
      <c r="R367" s="991">
        <f>R217</f>
        <v>0</v>
      </c>
      <c r="S367" s="992">
        <f>S217</f>
        <v>0</v>
      </c>
      <c r="T367" s="990" t="str">
        <f>T321</f>
        <v>5th</v>
      </c>
      <c r="U367" s="991">
        <f>U217</f>
        <v>0</v>
      </c>
      <c r="V367" s="991">
        <f>V217</f>
        <v>0</v>
      </c>
      <c r="W367" s="992">
        <f>W217</f>
        <v>0</v>
      </c>
      <c r="X367" s="990" t="str">
        <f>X321</f>
        <v>6th</v>
      </c>
      <c r="Y367" s="991">
        <f>Y217</f>
        <v>0</v>
      </c>
      <c r="Z367" s="991">
        <f>Z217</f>
        <v>0</v>
      </c>
      <c r="AA367" s="992">
        <f>AA217</f>
        <v>0</v>
      </c>
      <c r="AB367" s="990" t="str">
        <f>AB321</f>
        <v>7th</v>
      </c>
      <c r="AC367" s="991">
        <f>AC217</f>
        <v>0</v>
      </c>
      <c r="AD367" s="991">
        <f>AD217</f>
        <v>0</v>
      </c>
      <c r="AE367" s="992">
        <f>AE217</f>
        <v>0</v>
      </c>
      <c r="AF367" s="1"/>
      <c r="AG367" s="1"/>
      <c r="AH367" s="1"/>
      <c r="AI367" s="1"/>
      <c r="AJ367" s="1"/>
      <c r="AK367" s="1"/>
      <c r="AL367" s="1"/>
      <c r="AM367" s="1"/>
      <c r="AN367" s="1"/>
      <c r="AO367" s="1"/>
      <c r="AP367" s="1"/>
      <c r="AQ367" s="1"/>
      <c r="AR367" s="1"/>
      <c r="AS367" s="1"/>
    </row>
    <row r="368" spans="1:45" ht="50.25" hidden="1" customHeight="1" thickBot="1" x14ac:dyDescent="0.2">
      <c r="A368" s="726">
        <f t="shared" ref="A368:B376" si="509">A322</f>
        <v>1</v>
      </c>
      <c r="B368" s="750" t="e">
        <f t="shared" si="509"/>
        <v>#N/A</v>
      </c>
      <c r="C368" s="975" t="e">
        <f t="shared" si="508"/>
        <v>#N/A</v>
      </c>
      <c r="D368" s="976" t="e">
        <f t="shared" ref="D368:F379" si="510">D223</f>
        <v>#N/A</v>
      </c>
      <c r="E368" s="976">
        <f t="shared" si="510"/>
        <v>0</v>
      </c>
      <c r="F368" s="976">
        <f t="shared" si="510"/>
        <v>0</v>
      </c>
      <c r="G368" s="751" t="e">
        <f t="shared" ref="G368:G378" si="511">G322</f>
        <v>#N/A</v>
      </c>
      <c r="H368" s="986"/>
      <c r="I368" s="987"/>
      <c r="J368" s="987"/>
      <c r="K368" s="752"/>
      <c r="L368" s="986"/>
      <c r="M368" s="987"/>
      <c r="N368" s="987"/>
      <c r="O368" s="752"/>
      <c r="P368" s="986"/>
      <c r="Q368" s="987"/>
      <c r="R368" s="987"/>
      <c r="S368" s="752"/>
      <c r="T368" s="986"/>
      <c r="U368" s="987"/>
      <c r="V368" s="987"/>
      <c r="W368" s="752"/>
      <c r="X368" s="986"/>
      <c r="Y368" s="987"/>
      <c r="Z368" s="987"/>
      <c r="AA368" s="752"/>
      <c r="AB368" s="986"/>
      <c r="AC368" s="987"/>
      <c r="AD368" s="987"/>
      <c r="AE368" s="753"/>
      <c r="AF368" s="1"/>
      <c r="AG368" s="1"/>
      <c r="AH368" s="1"/>
      <c r="AI368" s="1"/>
      <c r="AJ368" s="1"/>
      <c r="AK368" s="1"/>
      <c r="AL368" s="1"/>
      <c r="AM368" s="1"/>
      <c r="AN368" s="1"/>
      <c r="AO368" s="1"/>
      <c r="AP368" s="1"/>
      <c r="AQ368" s="1"/>
      <c r="AR368" s="1"/>
      <c r="AS368" s="1"/>
    </row>
    <row r="369" spans="1:45" ht="50.25" hidden="1" customHeight="1" thickBot="1" x14ac:dyDescent="0.2">
      <c r="A369" s="726">
        <f t="shared" si="509"/>
        <v>2</v>
      </c>
      <c r="B369" s="750" t="e">
        <f t="shared" si="509"/>
        <v>#N/A</v>
      </c>
      <c r="C369" s="975" t="e">
        <f t="shared" si="508"/>
        <v>#N/A</v>
      </c>
      <c r="D369" s="976">
        <f t="shared" si="510"/>
        <v>0</v>
      </c>
      <c r="E369" s="976">
        <f t="shared" si="510"/>
        <v>0</v>
      </c>
      <c r="F369" s="976">
        <f t="shared" si="510"/>
        <v>0</v>
      </c>
      <c r="G369" s="751" t="e">
        <f t="shared" si="511"/>
        <v>#N/A</v>
      </c>
      <c r="H369" s="986"/>
      <c r="I369" s="987"/>
      <c r="J369" s="987"/>
      <c r="K369" s="752"/>
      <c r="L369" s="986"/>
      <c r="M369" s="987"/>
      <c r="N369" s="987"/>
      <c r="O369" s="752"/>
      <c r="P369" s="986"/>
      <c r="Q369" s="987"/>
      <c r="R369" s="987"/>
      <c r="S369" s="752"/>
      <c r="T369" s="986"/>
      <c r="U369" s="987"/>
      <c r="V369" s="987"/>
      <c r="W369" s="752"/>
      <c r="X369" s="986"/>
      <c r="Y369" s="987"/>
      <c r="Z369" s="987"/>
      <c r="AA369" s="752"/>
      <c r="AB369" s="986"/>
      <c r="AC369" s="987"/>
      <c r="AD369" s="987"/>
      <c r="AE369" s="753"/>
      <c r="AF369" s="1"/>
      <c r="AG369" s="1"/>
      <c r="AH369" s="1"/>
      <c r="AI369" s="1"/>
      <c r="AJ369" s="1"/>
      <c r="AK369" s="1"/>
      <c r="AL369" s="1"/>
      <c r="AM369" s="1"/>
      <c r="AN369" s="1"/>
      <c r="AO369" s="1"/>
      <c r="AP369" s="1"/>
      <c r="AQ369" s="1"/>
      <c r="AR369" s="1"/>
      <c r="AS369" s="1"/>
    </row>
    <row r="370" spans="1:45" ht="50.25" hidden="1" customHeight="1" thickBot="1" x14ac:dyDescent="0.2">
      <c r="A370" s="726">
        <f t="shared" si="509"/>
        <v>3</v>
      </c>
      <c r="B370" s="750" t="e">
        <f t="shared" si="509"/>
        <v>#N/A</v>
      </c>
      <c r="C370" s="975" t="e">
        <f t="shared" si="508"/>
        <v>#N/A</v>
      </c>
      <c r="D370" s="976" t="str">
        <f t="shared" si="510"/>
        <v>1st</v>
      </c>
      <c r="E370" s="976" t="str">
        <f t="shared" si="510"/>
        <v>2nd</v>
      </c>
      <c r="F370" s="976" t="str">
        <f t="shared" si="510"/>
        <v>3rd</v>
      </c>
      <c r="G370" s="751" t="e">
        <f t="shared" si="511"/>
        <v>#N/A</v>
      </c>
      <c r="H370" s="986"/>
      <c r="I370" s="987"/>
      <c r="J370" s="987"/>
      <c r="K370" s="752"/>
      <c r="L370" s="986"/>
      <c r="M370" s="987"/>
      <c r="N370" s="987"/>
      <c r="O370" s="752"/>
      <c r="P370" s="986"/>
      <c r="Q370" s="987"/>
      <c r="R370" s="987"/>
      <c r="S370" s="752"/>
      <c r="T370" s="986"/>
      <c r="U370" s="987"/>
      <c r="V370" s="987"/>
      <c r="W370" s="752"/>
      <c r="X370" s="986"/>
      <c r="Y370" s="987"/>
      <c r="Z370" s="987"/>
      <c r="AA370" s="752"/>
      <c r="AB370" s="986"/>
      <c r="AC370" s="987"/>
      <c r="AD370" s="987"/>
      <c r="AE370" s="753"/>
      <c r="AF370" s="1"/>
      <c r="AG370" s="1"/>
      <c r="AH370" s="1"/>
      <c r="AI370" s="1"/>
      <c r="AJ370" s="1"/>
      <c r="AK370" s="1"/>
      <c r="AL370" s="1"/>
      <c r="AM370" s="1"/>
      <c r="AN370" s="1"/>
      <c r="AO370" s="1"/>
      <c r="AP370" s="1"/>
      <c r="AQ370" s="1"/>
      <c r="AR370" s="1"/>
      <c r="AS370" s="1"/>
    </row>
    <row r="371" spans="1:45" ht="50.25" hidden="1" customHeight="1" thickBot="1" x14ac:dyDescent="0.2">
      <c r="A371" s="726">
        <f t="shared" si="509"/>
        <v>4</v>
      </c>
      <c r="B371" s="750" t="e">
        <f t="shared" si="509"/>
        <v>#N/A</v>
      </c>
      <c r="C371" s="975" t="e">
        <f t="shared" si="508"/>
        <v>#N/A</v>
      </c>
      <c r="D371" s="976" t="str">
        <f t="shared" si="510"/>
        <v xml:space="preserve"> </v>
      </c>
      <c r="E371" s="976" t="str">
        <f t="shared" si="510"/>
        <v xml:space="preserve"> </v>
      </c>
      <c r="F371" s="976" t="str">
        <f t="shared" si="510"/>
        <v xml:space="preserve"> </v>
      </c>
      <c r="G371" s="751" t="e">
        <f t="shared" si="511"/>
        <v>#N/A</v>
      </c>
      <c r="H371" s="986"/>
      <c r="I371" s="987"/>
      <c r="J371" s="987"/>
      <c r="K371" s="752"/>
      <c r="L371" s="986"/>
      <c r="M371" s="987"/>
      <c r="N371" s="987"/>
      <c r="O371" s="752"/>
      <c r="P371" s="986"/>
      <c r="Q371" s="987"/>
      <c r="R371" s="987"/>
      <c r="S371" s="752"/>
      <c r="T371" s="986"/>
      <c r="U371" s="987"/>
      <c r="V371" s="987"/>
      <c r="W371" s="752"/>
      <c r="X371" s="986"/>
      <c r="Y371" s="987"/>
      <c r="Z371" s="987"/>
      <c r="AA371" s="752"/>
      <c r="AB371" s="986"/>
      <c r="AC371" s="987"/>
      <c r="AD371" s="987"/>
      <c r="AE371" s="753"/>
      <c r="AF371" s="1"/>
      <c r="AG371" s="1"/>
      <c r="AH371" s="1"/>
      <c r="AI371" s="1"/>
      <c r="AJ371" s="1"/>
      <c r="AK371" s="1"/>
      <c r="AL371" s="1"/>
      <c r="AM371" s="1"/>
      <c r="AN371" s="1"/>
      <c r="AO371" s="1"/>
      <c r="AP371" s="1"/>
      <c r="AQ371" s="1"/>
      <c r="AR371" s="1"/>
      <c r="AS371" s="1"/>
    </row>
    <row r="372" spans="1:45" ht="50.25" hidden="1" customHeight="1" thickBot="1" x14ac:dyDescent="0.2">
      <c r="A372" s="726">
        <f t="shared" si="509"/>
        <v>5</v>
      </c>
      <c r="B372" s="750" t="e">
        <f t="shared" si="509"/>
        <v>#N/A</v>
      </c>
      <c r="C372" s="975" t="e">
        <f t="shared" si="508"/>
        <v>#N/A</v>
      </c>
      <c r="D372" s="976" t="str">
        <f t="shared" si="510"/>
        <v xml:space="preserve"> </v>
      </c>
      <c r="E372" s="976" t="str">
        <f t="shared" si="510"/>
        <v xml:space="preserve"> </v>
      </c>
      <c r="F372" s="976" t="str">
        <f t="shared" si="510"/>
        <v xml:space="preserve"> </v>
      </c>
      <c r="G372" s="751" t="e">
        <f t="shared" si="511"/>
        <v>#N/A</v>
      </c>
      <c r="H372" s="986"/>
      <c r="I372" s="987"/>
      <c r="J372" s="987"/>
      <c r="K372" s="752"/>
      <c r="L372" s="986"/>
      <c r="M372" s="987"/>
      <c r="N372" s="987"/>
      <c r="O372" s="752"/>
      <c r="P372" s="986"/>
      <c r="Q372" s="987"/>
      <c r="R372" s="987"/>
      <c r="S372" s="752"/>
      <c r="T372" s="986"/>
      <c r="U372" s="987"/>
      <c r="V372" s="987"/>
      <c r="W372" s="752"/>
      <c r="X372" s="986"/>
      <c r="Y372" s="987"/>
      <c r="Z372" s="987"/>
      <c r="AA372" s="752"/>
      <c r="AB372" s="986"/>
      <c r="AC372" s="987"/>
      <c r="AD372" s="987"/>
      <c r="AE372" s="753"/>
      <c r="AF372" s="1"/>
      <c r="AG372" s="1"/>
      <c r="AH372" s="1"/>
      <c r="AI372" s="1"/>
      <c r="AJ372" s="1"/>
      <c r="AK372" s="1"/>
      <c r="AL372" s="1"/>
      <c r="AM372" s="1"/>
      <c r="AN372" s="1"/>
      <c r="AO372" s="1"/>
      <c r="AP372" s="1"/>
      <c r="AQ372" s="1"/>
      <c r="AR372" s="1"/>
      <c r="AS372" s="1"/>
    </row>
    <row r="373" spans="1:45" ht="50.25" hidden="1" customHeight="1" thickBot="1" x14ac:dyDescent="0.2">
      <c r="A373" s="726">
        <f t="shared" si="509"/>
        <v>6</v>
      </c>
      <c r="B373" s="750" t="e">
        <f t="shared" si="509"/>
        <v>#N/A</v>
      </c>
      <c r="C373" s="975" t="e">
        <f t="shared" si="508"/>
        <v>#N/A</v>
      </c>
      <c r="D373" s="976" t="str">
        <f t="shared" si="510"/>
        <v xml:space="preserve"> </v>
      </c>
      <c r="E373" s="976" t="str">
        <f t="shared" si="510"/>
        <v xml:space="preserve"> </v>
      </c>
      <c r="F373" s="976" t="str">
        <f t="shared" si="510"/>
        <v xml:space="preserve"> </v>
      </c>
      <c r="G373" s="751" t="e">
        <f t="shared" si="511"/>
        <v>#N/A</v>
      </c>
      <c r="H373" s="986"/>
      <c r="I373" s="987"/>
      <c r="J373" s="987"/>
      <c r="K373" s="752"/>
      <c r="L373" s="986"/>
      <c r="M373" s="987"/>
      <c r="N373" s="987"/>
      <c r="O373" s="752"/>
      <c r="P373" s="986"/>
      <c r="Q373" s="987"/>
      <c r="R373" s="987"/>
      <c r="S373" s="752"/>
      <c r="T373" s="986"/>
      <c r="U373" s="987"/>
      <c r="V373" s="987"/>
      <c r="W373" s="752"/>
      <c r="X373" s="986"/>
      <c r="Y373" s="987"/>
      <c r="Z373" s="987"/>
      <c r="AA373" s="752"/>
      <c r="AB373" s="986"/>
      <c r="AC373" s="987"/>
      <c r="AD373" s="987"/>
      <c r="AE373" s="753"/>
      <c r="AF373" s="1"/>
      <c r="AG373" s="1"/>
      <c r="AH373" s="1"/>
      <c r="AI373" s="1"/>
      <c r="AJ373" s="1"/>
      <c r="AK373" s="1"/>
      <c r="AL373" s="1"/>
      <c r="AM373" s="1"/>
      <c r="AN373" s="1"/>
      <c r="AO373" s="1"/>
      <c r="AP373" s="1"/>
      <c r="AQ373" s="1"/>
      <c r="AR373" s="1"/>
      <c r="AS373" s="1"/>
    </row>
    <row r="374" spans="1:45" ht="50.25" hidden="1" customHeight="1" thickBot="1" x14ac:dyDescent="0.2">
      <c r="A374" s="726">
        <f t="shared" si="509"/>
        <v>7</v>
      </c>
      <c r="B374" s="750" t="e">
        <f t="shared" si="509"/>
        <v>#N/A</v>
      </c>
      <c r="C374" s="975" t="e">
        <f t="shared" si="508"/>
        <v>#N/A</v>
      </c>
      <c r="D374" s="976" t="str">
        <f t="shared" si="510"/>
        <v xml:space="preserve"> </v>
      </c>
      <c r="E374" s="976" t="str">
        <f t="shared" si="510"/>
        <v xml:space="preserve"> </v>
      </c>
      <c r="F374" s="976" t="str">
        <f t="shared" si="510"/>
        <v xml:space="preserve"> </v>
      </c>
      <c r="G374" s="751" t="e">
        <f t="shared" si="511"/>
        <v>#N/A</v>
      </c>
      <c r="H374" s="986"/>
      <c r="I374" s="987"/>
      <c r="J374" s="987"/>
      <c r="K374" s="752"/>
      <c r="L374" s="986"/>
      <c r="M374" s="987"/>
      <c r="N374" s="987"/>
      <c r="O374" s="752"/>
      <c r="P374" s="986"/>
      <c r="Q374" s="987"/>
      <c r="R374" s="987"/>
      <c r="S374" s="752"/>
      <c r="T374" s="986"/>
      <c r="U374" s="987"/>
      <c r="V374" s="987"/>
      <c r="W374" s="752"/>
      <c r="X374" s="986"/>
      <c r="Y374" s="987"/>
      <c r="Z374" s="987"/>
      <c r="AA374" s="752"/>
      <c r="AB374" s="986"/>
      <c r="AC374" s="987"/>
      <c r="AD374" s="987"/>
      <c r="AE374" s="753"/>
      <c r="AF374" s="1"/>
      <c r="AG374" s="1"/>
      <c r="AH374" s="1"/>
      <c r="AI374" s="1"/>
      <c r="AJ374" s="1"/>
      <c r="AK374" s="1"/>
      <c r="AL374" s="1"/>
      <c r="AM374" s="1"/>
      <c r="AN374" s="1"/>
      <c r="AO374" s="1"/>
      <c r="AP374" s="1"/>
      <c r="AQ374" s="1"/>
      <c r="AR374" s="1"/>
      <c r="AS374" s="1"/>
    </row>
    <row r="375" spans="1:45" ht="50.25" hidden="1" customHeight="1" thickBot="1" x14ac:dyDescent="0.2">
      <c r="A375" s="726">
        <f t="shared" si="509"/>
        <v>8</v>
      </c>
      <c r="B375" s="750" t="e">
        <f t="shared" si="509"/>
        <v>#N/A</v>
      </c>
      <c r="C375" s="975" t="e">
        <f t="shared" si="508"/>
        <v>#N/A</v>
      </c>
      <c r="D375" s="976" t="str">
        <f t="shared" si="510"/>
        <v xml:space="preserve"> </v>
      </c>
      <c r="E375" s="976" t="str">
        <f t="shared" si="510"/>
        <v xml:space="preserve"> </v>
      </c>
      <c r="F375" s="976" t="str">
        <f t="shared" si="510"/>
        <v xml:space="preserve"> </v>
      </c>
      <c r="G375" s="751" t="e">
        <f t="shared" si="511"/>
        <v>#N/A</v>
      </c>
      <c r="H375" s="986"/>
      <c r="I375" s="987"/>
      <c r="J375" s="987"/>
      <c r="K375" s="752"/>
      <c r="L375" s="986"/>
      <c r="M375" s="987"/>
      <c r="N375" s="987"/>
      <c r="O375" s="752"/>
      <c r="P375" s="986"/>
      <c r="Q375" s="987"/>
      <c r="R375" s="987"/>
      <c r="S375" s="752"/>
      <c r="T375" s="986"/>
      <c r="U375" s="987"/>
      <c r="V375" s="987"/>
      <c r="W375" s="752"/>
      <c r="X375" s="986"/>
      <c r="Y375" s="987"/>
      <c r="Z375" s="987"/>
      <c r="AA375" s="752"/>
      <c r="AB375" s="986"/>
      <c r="AC375" s="987"/>
      <c r="AD375" s="987"/>
      <c r="AE375" s="753"/>
      <c r="AF375" s="1"/>
      <c r="AG375" s="1"/>
      <c r="AH375" s="1"/>
      <c r="AI375" s="1"/>
      <c r="AJ375" s="1"/>
      <c r="AK375" s="1"/>
      <c r="AL375" s="1"/>
      <c r="AM375" s="1"/>
      <c r="AN375" s="1"/>
      <c r="AO375" s="1"/>
      <c r="AP375" s="1"/>
      <c r="AQ375" s="1"/>
      <c r="AR375" s="1"/>
      <c r="AS375" s="1"/>
    </row>
    <row r="376" spans="1:45" ht="50.25" hidden="1" customHeight="1" thickBot="1" x14ac:dyDescent="0.2">
      <c r="A376" s="762">
        <f t="shared" si="509"/>
        <v>9</v>
      </c>
      <c r="B376" s="763" t="e">
        <f t="shared" si="509"/>
        <v>#N/A</v>
      </c>
      <c r="C376" s="1007" t="e">
        <f t="shared" si="508"/>
        <v>#N/A</v>
      </c>
      <c r="D376" s="1008" t="str">
        <f t="shared" si="510"/>
        <v xml:space="preserve"> </v>
      </c>
      <c r="E376" s="1008" t="str">
        <f t="shared" si="510"/>
        <v xml:space="preserve"> </v>
      </c>
      <c r="F376" s="1008" t="str">
        <f t="shared" si="510"/>
        <v xml:space="preserve"> </v>
      </c>
      <c r="G376" s="764" t="e">
        <f t="shared" si="511"/>
        <v>#N/A</v>
      </c>
      <c r="H376" s="984"/>
      <c r="I376" s="985"/>
      <c r="J376" s="985"/>
      <c r="K376" s="765"/>
      <c r="L376" s="984"/>
      <c r="M376" s="985"/>
      <c r="N376" s="985"/>
      <c r="O376" s="765"/>
      <c r="P376" s="984"/>
      <c r="Q376" s="985"/>
      <c r="R376" s="985"/>
      <c r="S376" s="765"/>
      <c r="T376" s="984"/>
      <c r="U376" s="985"/>
      <c r="V376" s="985"/>
      <c r="W376" s="765"/>
      <c r="X376" s="984"/>
      <c r="Y376" s="985"/>
      <c r="Z376" s="985"/>
      <c r="AA376" s="765"/>
      <c r="AB376" s="984"/>
      <c r="AC376" s="985"/>
      <c r="AD376" s="985"/>
      <c r="AE376" s="766"/>
      <c r="AF376" s="1"/>
      <c r="AG376" s="1"/>
      <c r="AH376" s="1"/>
      <c r="AI376" s="1"/>
      <c r="AJ376" s="1"/>
      <c r="AK376" s="1"/>
      <c r="AL376" s="1"/>
      <c r="AM376" s="1"/>
      <c r="AN376" s="1"/>
      <c r="AO376" s="1"/>
      <c r="AP376" s="1"/>
      <c r="AQ376" s="1"/>
      <c r="AR376" s="1"/>
      <c r="AS376" s="1"/>
    </row>
    <row r="377" spans="1:45" ht="50.25" hidden="1" customHeight="1" thickBot="1" x14ac:dyDescent="0.2">
      <c r="A377" s="759"/>
      <c r="B377" s="760" t="e">
        <f>B331</f>
        <v>#N/A</v>
      </c>
      <c r="C377" s="988" t="e">
        <f t="shared" si="508"/>
        <v>#N/A</v>
      </c>
      <c r="D377" s="989" t="str">
        <f t="shared" si="510"/>
        <v xml:space="preserve"> </v>
      </c>
      <c r="E377" s="989" t="str">
        <f t="shared" si="510"/>
        <v xml:space="preserve"> </v>
      </c>
      <c r="F377" s="989" t="str">
        <f t="shared" si="510"/>
        <v xml:space="preserve"> </v>
      </c>
      <c r="G377" s="761" t="e">
        <f t="shared" si="511"/>
        <v>#N/A</v>
      </c>
      <c r="H377" s="967"/>
      <c r="I377" s="967"/>
      <c r="J377" s="967"/>
      <c r="K377" s="730"/>
      <c r="L377" s="954"/>
      <c r="M377" s="954"/>
      <c r="N377" s="954"/>
      <c r="O377" s="730"/>
      <c r="P377" s="954"/>
      <c r="Q377" s="954"/>
      <c r="R377" s="954"/>
      <c r="S377" s="730"/>
      <c r="T377" s="954"/>
      <c r="U377" s="954"/>
      <c r="V377" s="954"/>
      <c r="W377" s="730"/>
      <c r="X377" s="954"/>
      <c r="Y377" s="954"/>
      <c r="Z377" s="954"/>
      <c r="AA377" s="730"/>
      <c r="AB377" s="954"/>
      <c r="AC377" s="954"/>
      <c r="AD377" s="954"/>
      <c r="AE377" s="735"/>
      <c r="AF377" s="1"/>
      <c r="AG377" s="1"/>
      <c r="AH377" s="1"/>
      <c r="AI377" s="1"/>
      <c r="AJ377" s="1"/>
      <c r="AK377" s="1"/>
      <c r="AL377" s="1"/>
      <c r="AM377" s="1"/>
      <c r="AN377" s="1"/>
      <c r="AO377" s="1"/>
      <c r="AP377" s="1"/>
      <c r="AQ377" s="1"/>
      <c r="AR377" s="1"/>
      <c r="AS377" s="1"/>
    </row>
    <row r="378" spans="1:45" ht="50.25" hidden="1" customHeight="1" thickBot="1" x14ac:dyDescent="0.2">
      <c r="A378" s="363"/>
      <c r="B378" s="755" t="e">
        <f>B332</f>
        <v>#N/A</v>
      </c>
      <c r="C378" s="975" t="e">
        <f t="shared" si="508"/>
        <v>#N/A</v>
      </c>
      <c r="D378" s="976" t="str">
        <f t="shared" si="510"/>
        <v xml:space="preserve"> </v>
      </c>
      <c r="E378" s="976" t="str">
        <f t="shared" si="510"/>
        <v xml:space="preserve"> </v>
      </c>
      <c r="F378" s="976" t="str">
        <f t="shared" si="510"/>
        <v xml:space="preserve"> </v>
      </c>
      <c r="G378" s="754" t="e">
        <f t="shared" si="511"/>
        <v>#N/A</v>
      </c>
      <c r="H378" s="967"/>
      <c r="I378" s="967"/>
      <c r="J378" s="967"/>
      <c r="K378" s="730"/>
      <c r="L378" s="954"/>
      <c r="M378" s="954"/>
      <c r="N378" s="954"/>
      <c r="O378" s="730"/>
      <c r="P378" s="954"/>
      <c r="Q378" s="954"/>
      <c r="R378" s="954"/>
      <c r="S378" s="730"/>
      <c r="T378" s="954"/>
      <c r="U378" s="954"/>
      <c r="V378" s="954"/>
      <c r="W378" s="730"/>
      <c r="X378" s="954"/>
      <c r="Y378" s="954"/>
      <c r="Z378" s="954"/>
      <c r="AA378" s="730"/>
      <c r="AB378" s="954"/>
      <c r="AC378" s="954"/>
      <c r="AD378" s="954"/>
      <c r="AE378" s="735"/>
      <c r="AF378" s="1"/>
      <c r="AG378" s="1"/>
      <c r="AH378" s="1"/>
      <c r="AI378" s="1"/>
      <c r="AJ378" s="1"/>
      <c r="AK378" s="1"/>
      <c r="AL378" s="1"/>
      <c r="AM378" s="1"/>
      <c r="AN378" s="1"/>
      <c r="AO378" s="1"/>
      <c r="AP378" s="1"/>
      <c r="AQ378" s="1"/>
      <c r="AR378" s="1"/>
      <c r="AS378" s="1"/>
    </row>
    <row r="379" spans="1:45" ht="50.25" hidden="1" customHeight="1" thickBot="1" x14ac:dyDescent="0.2">
      <c r="A379" s="749"/>
      <c r="B379" s="756" t="e">
        <f>B339</f>
        <v>#N/A</v>
      </c>
      <c r="C379" s="1007" t="e">
        <f>C339</f>
        <v>#N/A</v>
      </c>
      <c r="D379" s="1008" t="str">
        <f t="shared" si="510"/>
        <v xml:space="preserve"> </v>
      </c>
      <c r="E379" s="1008" t="str">
        <f t="shared" si="510"/>
        <v xml:space="preserve"> </v>
      </c>
      <c r="F379" s="1008" t="str">
        <f t="shared" si="510"/>
        <v xml:space="preserve"> </v>
      </c>
      <c r="G379" s="757" t="e">
        <f>G339</f>
        <v>#N/A</v>
      </c>
      <c r="H379" s="983"/>
      <c r="I379" s="983"/>
      <c r="J379" s="983"/>
      <c r="K379" s="748"/>
      <c r="L379" s="974"/>
      <c r="M379" s="974"/>
      <c r="N379" s="974"/>
      <c r="O379" s="748"/>
      <c r="P379" s="974"/>
      <c r="Q379" s="974"/>
      <c r="R379" s="974"/>
      <c r="S379" s="748"/>
      <c r="T379" s="974"/>
      <c r="U379" s="974"/>
      <c r="V379" s="974"/>
      <c r="W379" s="748"/>
      <c r="X379" s="974"/>
      <c r="Y379" s="974"/>
      <c r="Z379" s="974"/>
      <c r="AA379" s="748"/>
      <c r="AB379" s="974"/>
      <c r="AC379" s="974"/>
      <c r="AD379" s="974"/>
      <c r="AE379" s="736"/>
      <c r="AF379" s="1"/>
      <c r="AG379" s="1"/>
      <c r="AH379" s="1"/>
      <c r="AI379" s="1"/>
      <c r="AJ379" s="1"/>
      <c r="AK379" s="1"/>
      <c r="AL379" s="1"/>
      <c r="AM379" s="1"/>
      <c r="AN379" s="1"/>
      <c r="AO379" s="1"/>
      <c r="AP379" s="1"/>
      <c r="AQ379" s="1"/>
      <c r="AR379" s="1"/>
      <c r="AS379" s="1"/>
    </row>
    <row r="380" spans="1:45" hidden="1" x14ac:dyDescent="0.1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row>
    <row r="381" spans="1:45" hidden="1" x14ac:dyDescent="0.1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row>
    <row r="382" spans="1:45" ht="21" customHeight="1" thickBot="1" x14ac:dyDescent="0.2">
      <c r="W382" s="13" t="s">
        <v>21</v>
      </c>
    </row>
    <row r="383" spans="1:45" ht="42" customHeight="1" thickBot="1" x14ac:dyDescent="0.35">
      <c r="A383" s="7"/>
      <c r="B383" s="1014">
        <f>B5</f>
        <v>0</v>
      </c>
      <c r="C383" s="1015"/>
      <c r="D383" s="1015"/>
      <c r="E383" s="1016"/>
      <c r="F383" s="1017" t="str">
        <f>Input!A1</f>
        <v>Rochester Junior Legion Patriots</v>
      </c>
      <c r="G383" s="1018"/>
      <c r="H383" s="1018"/>
      <c r="I383" s="1018"/>
      <c r="J383" s="1018"/>
      <c r="K383" s="1018"/>
      <c r="L383" s="1020"/>
      <c r="M383" s="244" t="s">
        <v>126</v>
      </c>
      <c r="N383" s="1017">
        <f>D5</f>
        <v>0</v>
      </c>
      <c r="O383" s="1018"/>
      <c r="P383" s="1018"/>
      <c r="Q383" s="1018"/>
      <c r="R383" s="1018"/>
      <c r="S383" s="1019"/>
      <c r="T383"/>
      <c r="U383" s="1009" t="s">
        <v>33</v>
      </c>
      <c r="V383" s="1010"/>
      <c r="W383" s="1010"/>
      <c r="X383" s="1010"/>
      <c r="Y383" s="1011"/>
    </row>
    <row r="384" spans="1:45" ht="19" thickBot="1" x14ac:dyDescent="0.25">
      <c r="A384" s="147" t="s">
        <v>21</v>
      </c>
      <c r="B384" s="1005" t="s">
        <v>125</v>
      </c>
      <c r="C384" s="1006"/>
      <c r="D384" s="242">
        <v>1</v>
      </c>
      <c r="E384" s="243">
        <v>2</v>
      </c>
      <c r="F384" s="243">
        <v>3</v>
      </c>
      <c r="G384" s="243">
        <v>4</v>
      </c>
      <c r="H384" s="243">
        <v>5</v>
      </c>
      <c r="I384" s="243">
        <v>6</v>
      </c>
      <c r="J384" s="242">
        <v>7</v>
      </c>
      <c r="K384" s="243">
        <v>8</v>
      </c>
      <c r="L384" s="243">
        <v>9</v>
      </c>
      <c r="M384" s="243">
        <v>10</v>
      </c>
      <c r="N384" s="243">
        <v>11</v>
      </c>
      <c r="O384" s="243">
        <v>12</v>
      </c>
      <c r="P384" s="242">
        <v>13</v>
      </c>
      <c r="Q384" s="243">
        <v>14</v>
      </c>
      <c r="R384" s="243">
        <v>15</v>
      </c>
      <c r="S384" s="245"/>
      <c r="U384" s="154" t="s">
        <v>126</v>
      </c>
      <c r="V384" s="155">
        <f>D5</f>
        <v>0</v>
      </c>
      <c r="W384" s="152"/>
      <c r="X384" s="152"/>
      <c r="Y384" s="153"/>
    </row>
    <row r="385" spans="1:25" ht="44.25" customHeight="1" thickBot="1" x14ac:dyDescent="0.2">
      <c r="A385" s="148">
        <f t="shared" ref="A385:A402" si="512">C247</f>
        <v>0</v>
      </c>
      <c r="B385" s="357" t="str">
        <f t="shared" ref="B385:B402" si="513">B8</f>
        <v>Player 1</v>
      </c>
      <c r="C385" s="358">
        <f t="shared" ref="C385:C402" si="514">A247</f>
        <v>2</v>
      </c>
      <c r="D385" s="246" t="str">
        <f t="shared" ref="D385:E402" si="515">D247</f>
        <v xml:space="preserve"> </v>
      </c>
      <c r="E385" s="246" t="str">
        <f t="shared" si="515"/>
        <v xml:space="preserve"> </v>
      </c>
      <c r="F385" s="246"/>
      <c r="G385" s="246"/>
      <c r="H385" s="246"/>
      <c r="I385" s="246"/>
      <c r="J385" s="246"/>
      <c r="K385" s="246"/>
      <c r="L385" s="246"/>
      <c r="M385" s="246"/>
      <c r="N385" s="246"/>
      <c r="O385" s="246"/>
      <c r="P385" s="246"/>
      <c r="Q385" s="246"/>
      <c r="R385" s="246"/>
      <c r="S385" s="246"/>
      <c r="T385" s="247"/>
      <c r="U385" s="363">
        <v>1</v>
      </c>
      <c r="V385" s="248" t="e">
        <f t="shared" ref="V385:V402" si="516">VLOOKUP(U385,$A$385:$C$402,3,FALSE)</f>
        <v>#N/A</v>
      </c>
      <c r="W385" s="249" t="e">
        <f t="shared" ref="W385:W395" si="517">VLOOKUP(U385,$A$385:$B$402,2,FALSE)</f>
        <v>#N/A</v>
      </c>
      <c r="X385" s="250"/>
      <c r="Y385" s="251"/>
    </row>
    <row r="386" spans="1:25" ht="44.25" customHeight="1" thickBot="1" x14ac:dyDescent="0.2">
      <c r="A386" s="148">
        <f t="shared" si="512"/>
        <v>0</v>
      </c>
      <c r="B386" s="359" t="str">
        <f t="shared" si="513"/>
        <v>Player 2</v>
      </c>
      <c r="C386" s="360">
        <f t="shared" si="514"/>
        <v>3</v>
      </c>
      <c r="D386" s="246" t="str">
        <f t="shared" si="515"/>
        <v xml:space="preserve"> </v>
      </c>
      <c r="E386" s="246" t="str">
        <f t="shared" si="515"/>
        <v xml:space="preserve"> </v>
      </c>
      <c r="F386" s="246"/>
      <c r="G386" s="246"/>
      <c r="H386" s="246"/>
      <c r="I386" s="246"/>
      <c r="J386" s="246"/>
      <c r="K386" s="246"/>
      <c r="L386" s="246"/>
      <c r="M386" s="246"/>
      <c r="N386" s="246"/>
      <c r="O386" s="246"/>
      <c r="P386" s="246"/>
      <c r="Q386" s="246"/>
      <c r="R386" s="246"/>
      <c r="S386" s="246"/>
      <c r="T386" s="247"/>
      <c r="U386" s="364">
        <v>2</v>
      </c>
      <c r="V386" s="248" t="e">
        <f t="shared" si="516"/>
        <v>#N/A</v>
      </c>
      <c r="W386" s="249" t="e">
        <f t="shared" si="517"/>
        <v>#N/A</v>
      </c>
      <c r="X386" s="250"/>
      <c r="Y386" s="251"/>
    </row>
    <row r="387" spans="1:25" ht="44.25" customHeight="1" thickBot="1" x14ac:dyDescent="0.2">
      <c r="A387" s="148">
        <f t="shared" si="512"/>
        <v>0</v>
      </c>
      <c r="B387" s="359" t="str">
        <f t="shared" si="513"/>
        <v>Player 3</v>
      </c>
      <c r="C387" s="360">
        <f t="shared" si="514"/>
        <v>5</v>
      </c>
      <c r="D387" s="246" t="str">
        <f t="shared" si="515"/>
        <v xml:space="preserve"> </v>
      </c>
      <c r="E387" s="246" t="str">
        <f t="shared" si="515"/>
        <v xml:space="preserve"> </v>
      </c>
      <c r="F387" s="246"/>
      <c r="G387" s="246"/>
      <c r="H387" s="246"/>
      <c r="I387" s="246"/>
      <c r="J387" s="246"/>
      <c r="K387" s="246"/>
      <c r="L387" s="246"/>
      <c r="M387" s="246"/>
      <c r="N387" s="246"/>
      <c r="O387" s="246"/>
      <c r="P387" s="246"/>
      <c r="Q387" s="246"/>
      <c r="R387" s="246"/>
      <c r="S387" s="246"/>
      <c r="T387" s="247"/>
      <c r="U387" s="364">
        <v>3</v>
      </c>
      <c r="V387" s="248" t="e">
        <f t="shared" si="516"/>
        <v>#N/A</v>
      </c>
      <c r="W387" s="249" t="e">
        <f t="shared" si="517"/>
        <v>#N/A</v>
      </c>
      <c r="X387" s="250"/>
      <c r="Y387" s="251"/>
    </row>
    <row r="388" spans="1:25" ht="44.25" customHeight="1" thickBot="1" x14ac:dyDescent="0.2">
      <c r="A388" s="148">
        <f t="shared" si="512"/>
        <v>0</v>
      </c>
      <c r="B388" s="359" t="str">
        <f t="shared" si="513"/>
        <v>Player 4</v>
      </c>
      <c r="C388" s="360">
        <f t="shared" si="514"/>
        <v>9</v>
      </c>
      <c r="D388" s="246" t="str">
        <f t="shared" si="515"/>
        <v xml:space="preserve"> </v>
      </c>
      <c r="E388" s="246" t="str">
        <f t="shared" si="515"/>
        <v xml:space="preserve"> </v>
      </c>
      <c r="F388" s="246"/>
      <c r="G388" s="246"/>
      <c r="H388" s="246"/>
      <c r="I388" s="246"/>
      <c r="J388" s="246"/>
      <c r="K388" s="246"/>
      <c r="L388" s="246"/>
      <c r="M388" s="246"/>
      <c r="N388" s="246"/>
      <c r="O388" s="246"/>
      <c r="P388" s="246"/>
      <c r="Q388" s="246"/>
      <c r="R388" s="246"/>
      <c r="S388" s="246"/>
      <c r="T388" s="247"/>
      <c r="U388" s="364">
        <v>4</v>
      </c>
      <c r="V388" s="248" t="e">
        <f t="shared" si="516"/>
        <v>#N/A</v>
      </c>
      <c r="W388" s="249" t="e">
        <f t="shared" si="517"/>
        <v>#N/A</v>
      </c>
      <c r="X388" s="250"/>
      <c r="Y388" s="251"/>
    </row>
    <row r="389" spans="1:25" ht="44.25" customHeight="1" thickBot="1" x14ac:dyDescent="0.2">
      <c r="A389" s="148">
        <f t="shared" si="512"/>
        <v>0</v>
      </c>
      <c r="B389" s="359" t="str">
        <f t="shared" si="513"/>
        <v>Player 5</v>
      </c>
      <c r="C389" s="360">
        <f t="shared" si="514"/>
        <v>1</v>
      </c>
      <c r="D389" s="246" t="str">
        <f t="shared" si="515"/>
        <v xml:space="preserve"> </v>
      </c>
      <c r="E389" s="246" t="str">
        <f t="shared" si="515"/>
        <v xml:space="preserve"> </v>
      </c>
      <c r="F389" s="246"/>
      <c r="G389" s="246"/>
      <c r="H389" s="246"/>
      <c r="I389" s="246"/>
      <c r="J389" s="246"/>
      <c r="K389" s="246"/>
      <c r="L389" s="246"/>
      <c r="M389" s="246"/>
      <c r="N389" s="246"/>
      <c r="O389" s="246"/>
      <c r="P389" s="246"/>
      <c r="Q389" s="246"/>
      <c r="R389" s="246"/>
      <c r="S389" s="246"/>
      <c r="T389" s="247"/>
      <c r="U389" s="364">
        <v>5</v>
      </c>
      <c r="V389" s="248" t="e">
        <f t="shared" si="516"/>
        <v>#N/A</v>
      </c>
      <c r="W389" s="249" t="e">
        <f t="shared" si="517"/>
        <v>#N/A</v>
      </c>
      <c r="X389" s="250"/>
      <c r="Y389" s="251"/>
    </row>
    <row r="390" spans="1:25" ht="44.25" customHeight="1" thickBot="1" x14ac:dyDescent="0.2">
      <c r="A390" s="148">
        <f t="shared" si="512"/>
        <v>0</v>
      </c>
      <c r="B390" s="359" t="str">
        <f t="shared" si="513"/>
        <v>Player 6</v>
      </c>
      <c r="C390" s="360">
        <f t="shared" si="514"/>
        <v>14</v>
      </c>
      <c r="D390" s="246" t="str">
        <f t="shared" si="515"/>
        <v xml:space="preserve"> </v>
      </c>
      <c r="E390" s="246" t="str">
        <f t="shared" si="515"/>
        <v xml:space="preserve"> </v>
      </c>
      <c r="F390" s="246"/>
      <c r="G390" s="246"/>
      <c r="H390" s="246"/>
      <c r="I390" s="246"/>
      <c r="J390" s="246"/>
      <c r="K390" s="246"/>
      <c r="L390" s="246"/>
      <c r="M390" s="246"/>
      <c r="N390" s="246"/>
      <c r="O390" s="246"/>
      <c r="P390" s="246"/>
      <c r="Q390" s="246"/>
      <c r="R390" s="246"/>
      <c r="S390" s="246"/>
      <c r="T390" s="247"/>
      <c r="U390" s="364">
        <v>6</v>
      </c>
      <c r="V390" s="248" t="e">
        <f t="shared" si="516"/>
        <v>#N/A</v>
      </c>
      <c r="W390" s="249" t="e">
        <f t="shared" si="517"/>
        <v>#N/A</v>
      </c>
      <c r="X390" s="250"/>
      <c r="Y390" s="251"/>
    </row>
    <row r="391" spans="1:25" ht="44.25" customHeight="1" thickBot="1" x14ac:dyDescent="0.2">
      <c r="A391" s="148">
        <f t="shared" si="512"/>
        <v>0</v>
      </c>
      <c r="B391" s="359" t="str">
        <f t="shared" si="513"/>
        <v>Player 7</v>
      </c>
      <c r="C391" s="360">
        <f t="shared" si="514"/>
        <v>15</v>
      </c>
      <c r="D391" s="246" t="str">
        <f t="shared" si="515"/>
        <v xml:space="preserve"> </v>
      </c>
      <c r="E391" s="246" t="str">
        <f t="shared" si="515"/>
        <v xml:space="preserve"> </v>
      </c>
      <c r="F391" s="246"/>
      <c r="G391" s="246"/>
      <c r="H391" s="246"/>
      <c r="I391" s="246"/>
      <c r="J391" s="246"/>
      <c r="K391" s="246"/>
      <c r="L391" s="246"/>
      <c r="M391" s="246"/>
      <c r="N391" s="246"/>
      <c r="O391" s="246"/>
      <c r="P391" s="246"/>
      <c r="Q391" s="246"/>
      <c r="R391" s="246"/>
      <c r="S391" s="246"/>
      <c r="T391" s="247"/>
      <c r="U391" s="364">
        <v>7</v>
      </c>
      <c r="V391" s="248" t="e">
        <f t="shared" si="516"/>
        <v>#N/A</v>
      </c>
      <c r="W391" s="249" t="e">
        <f t="shared" si="517"/>
        <v>#N/A</v>
      </c>
      <c r="X391" s="250"/>
      <c r="Y391" s="251"/>
    </row>
    <row r="392" spans="1:25" ht="44.25" customHeight="1" thickBot="1" x14ac:dyDescent="0.2">
      <c r="A392" s="148">
        <f t="shared" si="512"/>
        <v>0</v>
      </c>
      <c r="B392" s="359" t="str">
        <f t="shared" si="513"/>
        <v>Player 8</v>
      </c>
      <c r="C392" s="360">
        <f t="shared" si="514"/>
        <v>22</v>
      </c>
      <c r="D392" s="246" t="str">
        <f t="shared" si="515"/>
        <v xml:space="preserve"> </v>
      </c>
      <c r="E392" s="246" t="str">
        <f t="shared" si="515"/>
        <v xml:space="preserve"> </v>
      </c>
      <c r="F392" s="246"/>
      <c r="G392" s="246"/>
      <c r="H392" s="246"/>
      <c r="I392" s="246"/>
      <c r="J392" s="246"/>
      <c r="K392" s="246"/>
      <c r="L392" s="246"/>
      <c r="M392" s="246"/>
      <c r="N392" s="246"/>
      <c r="O392" s="246"/>
      <c r="P392" s="246"/>
      <c r="Q392" s="246"/>
      <c r="R392" s="246"/>
      <c r="S392" s="246"/>
      <c r="T392" s="247"/>
      <c r="U392" s="364">
        <v>8</v>
      </c>
      <c r="V392" s="248" t="e">
        <f t="shared" si="516"/>
        <v>#N/A</v>
      </c>
      <c r="W392" s="249" t="e">
        <f t="shared" si="517"/>
        <v>#N/A</v>
      </c>
      <c r="X392" s="250"/>
      <c r="Y392" s="251"/>
    </row>
    <row r="393" spans="1:25" ht="44.25" customHeight="1" thickBot="1" x14ac:dyDescent="0.2">
      <c r="A393" s="148">
        <f t="shared" si="512"/>
        <v>0</v>
      </c>
      <c r="B393" s="359" t="str">
        <f t="shared" si="513"/>
        <v>Player 9</v>
      </c>
      <c r="C393" s="360">
        <f t="shared" si="514"/>
        <v>23</v>
      </c>
      <c r="D393" s="246" t="str">
        <f t="shared" si="515"/>
        <v xml:space="preserve"> </v>
      </c>
      <c r="E393" s="246" t="str">
        <f t="shared" si="515"/>
        <v xml:space="preserve"> </v>
      </c>
      <c r="F393" s="246"/>
      <c r="G393" s="246"/>
      <c r="H393" s="246"/>
      <c r="I393" s="246"/>
      <c r="J393" s="246"/>
      <c r="K393" s="246"/>
      <c r="L393" s="246"/>
      <c r="M393" s="246"/>
      <c r="N393" s="246"/>
      <c r="O393" s="246"/>
      <c r="P393" s="246"/>
      <c r="Q393" s="246"/>
      <c r="R393" s="246"/>
      <c r="S393" s="246"/>
      <c r="T393" s="247"/>
      <c r="U393" s="364">
        <v>9</v>
      </c>
      <c r="V393" s="248" t="e">
        <f t="shared" si="516"/>
        <v>#N/A</v>
      </c>
      <c r="W393" s="249" t="e">
        <f t="shared" si="517"/>
        <v>#N/A</v>
      </c>
      <c r="X393" s="250"/>
      <c r="Y393" s="251"/>
    </row>
    <row r="394" spans="1:25" ht="44.25" customHeight="1" thickBot="1" x14ac:dyDescent="0.2">
      <c r="A394" s="148">
        <f t="shared" si="512"/>
        <v>0</v>
      </c>
      <c r="B394" s="359" t="str">
        <f t="shared" si="513"/>
        <v>Player 10</v>
      </c>
      <c r="C394" s="360">
        <f t="shared" si="514"/>
        <v>24</v>
      </c>
      <c r="D394" s="246" t="str">
        <f t="shared" si="515"/>
        <v xml:space="preserve"> </v>
      </c>
      <c r="E394" s="246" t="str">
        <f t="shared" si="515"/>
        <v xml:space="preserve"> </v>
      </c>
      <c r="F394" s="246"/>
      <c r="G394" s="246"/>
      <c r="H394" s="246"/>
      <c r="I394" s="246"/>
      <c r="J394" s="246"/>
      <c r="K394" s="246"/>
      <c r="L394" s="246"/>
      <c r="M394" s="246"/>
      <c r="N394" s="246"/>
      <c r="O394" s="246"/>
      <c r="P394" s="246"/>
      <c r="Q394" s="246"/>
      <c r="R394" s="246"/>
      <c r="S394" s="246"/>
      <c r="T394" s="247"/>
      <c r="U394" s="364">
        <v>10</v>
      </c>
      <c r="V394" s="248" t="e">
        <f t="shared" si="516"/>
        <v>#N/A</v>
      </c>
      <c r="W394" s="249" t="e">
        <f t="shared" si="517"/>
        <v>#N/A</v>
      </c>
      <c r="X394" s="250"/>
      <c r="Y394" s="251"/>
    </row>
    <row r="395" spans="1:25" ht="44.25" customHeight="1" thickBot="1" x14ac:dyDescent="0.2">
      <c r="A395" s="148">
        <f t="shared" si="512"/>
        <v>0</v>
      </c>
      <c r="B395" s="359" t="str">
        <f t="shared" si="513"/>
        <v>Player 11</v>
      </c>
      <c r="C395" s="360">
        <f t="shared" si="514"/>
        <v>25</v>
      </c>
      <c r="D395" s="246" t="str">
        <f t="shared" si="515"/>
        <v xml:space="preserve"> </v>
      </c>
      <c r="E395" s="246" t="str">
        <f t="shared" si="515"/>
        <v xml:space="preserve"> </v>
      </c>
      <c r="F395" s="246"/>
      <c r="G395" s="246"/>
      <c r="H395" s="246"/>
      <c r="I395" s="246"/>
      <c r="J395" s="246"/>
      <c r="K395" s="246"/>
      <c r="L395" s="246"/>
      <c r="M395" s="246"/>
      <c r="N395" s="246"/>
      <c r="O395" s="246"/>
      <c r="P395" s="246"/>
      <c r="Q395" s="246"/>
      <c r="R395" s="246"/>
      <c r="S395" s="246"/>
      <c r="T395" s="247"/>
      <c r="U395" s="364">
        <v>11</v>
      </c>
      <c r="V395" s="248" t="e">
        <f t="shared" si="516"/>
        <v>#N/A</v>
      </c>
      <c r="W395" s="249" t="e">
        <f t="shared" si="517"/>
        <v>#N/A</v>
      </c>
      <c r="X395" s="250"/>
      <c r="Y395" s="251"/>
    </row>
    <row r="396" spans="1:25" ht="44.25" customHeight="1" thickBot="1" x14ac:dyDescent="0.2">
      <c r="A396" s="148">
        <f t="shared" si="512"/>
        <v>0</v>
      </c>
      <c r="B396" s="359" t="str">
        <f t="shared" si="513"/>
        <v>Player 12</v>
      </c>
      <c r="C396" s="360">
        <f t="shared" si="514"/>
        <v>29</v>
      </c>
      <c r="D396" s="246" t="str">
        <f t="shared" si="515"/>
        <v xml:space="preserve"> </v>
      </c>
      <c r="E396" s="246" t="str">
        <f t="shared" si="515"/>
        <v xml:space="preserve"> </v>
      </c>
      <c r="F396" s="246"/>
      <c r="G396" s="246"/>
      <c r="H396" s="246"/>
      <c r="I396" s="246"/>
      <c r="J396" s="246"/>
      <c r="K396" s="246"/>
      <c r="L396" s="246"/>
      <c r="M396" s="246"/>
      <c r="N396" s="246"/>
      <c r="O396" s="246"/>
      <c r="P396" s="246"/>
      <c r="Q396" s="246"/>
      <c r="R396" s="246"/>
      <c r="S396" s="246"/>
      <c r="T396" s="247"/>
      <c r="U396" s="364">
        <v>12</v>
      </c>
      <c r="V396" s="248" t="e">
        <f t="shared" si="516"/>
        <v>#N/A</v>
      </c>
      <c r="W396" s="249" t="e">
        <f t="shared" ref="W396:W402" si="518">VLOOKUP(U396,$A$385:$B$402,2,FALSE)</f>
        <v>#N/A</v>
      </c>
      <c r="X396" s="250"/>
      <c r="Y396" s="251"/>
    </row>
    <row r="397" spans="1:25" ht="44.25" customHeight="1" thickBot="1" x14ac:dyDescent="0.2">
      <c r="A397" s="148">
        <f t="shared" si="512"/>
        <v>0</v>
      </c>
      <c r="B397" s="359" t="str">
        <f t="shared" si="513"/>
        <v>Player 13</v>
      </c>
      <c r="C397" s="360">
        <f t="shared" si="514"/>
        <v>30</v>
      </c>
      <c r="D397" s="246" t="str">
        <f t="shared" si="515"/>
        <v xml:space="preserve"> </v>
      </c>
      <c r="E397" s="246" t="str">
        <f t="shared" si="515"/>
        <v xml:space="preserve"> </v>
      </c>
      <c r="F397" s="246"/>
      <c r="G397" s="246"/>
      <c r="H397" s="246"/>
      <c r="I397" s="246"/>
      <c r="J397" s="246"/>
      <c r="K397" s="246"/>
      <c r="L397" s="246"/>
      <c r="M397" s="246"/>
      <c r="N397" s="246"/>
      <c r="O397" s="246"/>
      <c r="P397" s="246"/>
      <c r="Q397" s="246"/>
      <c r="R397" s="246"/>
      <c r="S397" s="246"/>
      <c r="T397" s="247"/>
      <c r="U397" s="364">
        <v>13</v>
      </c>
      <c r="V397" s="248" t="e">
        <f t="shared" si="516"/>
        <v>#N/A</v>
      </c>
      <c r="W397" s="249" t="e">
        <f t="shared" si="518"/>
        <v>#N/A</v>
      </c>
      <c r="X397" s="250"/>
      <c r="Y397" s="251"/>
    </row>
    <row r="398" spans="1:25" ht="44.25" customHeight="1" thickBot="1" x14ac:dyDescent="0.2">
      <c r="A398" s="148">
        <f t="shared" si="512"/>
        <v>0</v>
      </c>
      <c r="B398" s="359" t="str">
        <f t="shared" si="513"/>
        <v>Player 14</v>
      </c>
      <c r="C398" s="360">
        <f t="shared" si="514"/>
        <v>32</v>
      </c>
      <c r="D398" s="246" t="str">
        <f t="shared" si="515"/>
        <v xml:space="preserve"> </v>
      </c>
      <c r="E398" s="246" t="str">
        <f t="shared" si="515"/>
        <v xml:space="preserve"> </v>
      </c>
      <c r="F398" s="246"/>
      <c r="G398" s="246"/>
      <c r="H398" s="246"/>
      <c r="I398" s="246"/>
      <c r="J398" s="246"/>
      <c r="K398" s="246"/>
      <c r="L398" s="246"/>
      <c r="M398" s="246"/>
      <c r="N398" s="246"/>
      <c r="O398" s="246"/>
      <c r="P398" s="246"/>
      <c r="Q398" s="246"/>
      <c r="R398" s="246"/>
      <c r="S398" s="246"/>
      <c r="T398" s="247"/>
      <c r="U398" s="364">
        <v>14</v>
      </c>
      <c r="V398" s="248" t="e">
        <f t="shared" si="516"/>
        <v>#N/A</v>
      </c>
      <c r="W398" s="249" t="e">
        <f t="shared" si="518"/>
        <v>#N/A</v>
      </c>
      <c r="X398" s="250"/>
      <c r="Y398" s="251"/>
    </row>
    <row r="399" spans="1:25" ht="44.25" customHeight="1" thickBot="1" x14ac:dyDescent="0.2">
      <c r="A399" s="148">
        <f t="shared" si="512"/>
        <v>0</v>
      </c>
      <c r="B399" s="359">
        <f t="shared" si="513"/>
        <v>0</v>
      </c>
      <c r="C399" s="360">
        <f t="shared" si="514"/>
        <v>0</v>
      </c>
      <c r="D399" s="246" t="str">
        <f t="shared" si="515"/>
        <v xml:space="preserve"> </v>
      </c>
      <c r="E399" s="246" t="str">
        <f t="shared" si="515"/>
        <v xml:space="preserve"> </v>
      </c>
      <c r="F399" s="246"/>
      <c r="G399" s="246"/>
      <c r="H399" s="246"/>
      <c r="I399" s="246"/>
      <c r="J399" s="246"/>
      <c r="K399" s="246"/>
      <c r="L399" s="246"/>
      <c r="M399" s="246"/>
      <c r="N399" s="246"/>
      <c r="O399" s="246"/>
      <c r="P399" s="246"/>
      <c r="Q399" s="246"/>
      <c r="R399" s="246"/>
      <c r="S399" s="246"/>
      <c r="T399" s="247"/>
      <c r="U399" s="364">
        <v>15</v>
      </c>
      <c r="V399" s="248" t="e">
        <f t="shared" si="516"/>
        <v>#N/A</v>
      </c>
      <c r="W399" s="249" t="e">
        <f t="shared" si="518"/>
        <v>#N/A</v>
      </c>
      <c r="X399" s="250"/>
      <c r="Y399" s="251"/>
    </row>
    <row r="400" spans="1:25" ht="44.25" customHeight="1" thickBot="1" x14ac:dyDescent="0.2">
      <c r="A400" s="148">
        <f t="shared" si="512"/>
        <v>0</v>
      </c>
      <c r="B400" s="359">
        <f t="shared" si="513"/>
        <v>0</v>
      </c>
      <c r="C400" s="360">
        <f t="shared" si="514"/>
        <v>0</v>
      </c>
      <c r="D400" s="246" t="str">
        <f t="shared" si="515"/>
        <v xml:space="preserve"> </v>
      </c>
      <c r="E400" s="246" t="str">
        <f t="shared" si="515"/>
        <v xml:space="preserve"> </v>
      </c>
      <c r="F400" s="246"/>
      <c r="G400" s="246"/>
      <c r="H400" s="246"/>
      <c r="I400" s="246"/>
      <c r="J400" s="246"/>
      <c r="K400" s="246"/>
      <c r="L400" s="246"/>
      <c r="M400" s="246"/>
      <c r="N400" s="246"/>
      <c r="O400" s="246"/>
      <c r="P400" s="246"/>
      <c r="Q400" s="246"/>
      <c r="R400" s="246"/>
      <c r="S400" s="246"/>
      <c r="T400" s="247"/>
      <c r="U400" s="364">
        <v>16</v>
      </c>
      <c r="V400" s="248" t="e">
        <f t="shared" si="516"/>
        <v>#N/A</v>
      </c>
      <c r="W400" s="249" t="e">
        <f t="shared" si="518"/>
        <v>#N/A</v>
      </c>
      <c r="X400" s="250"/>
      <c r="Y400" s="251"/>
    </row>
    <row r="401" spans="1:45" ht="44.25" customHeight="1" thickBot="1" x14ac:dyDescent="0.2">
      <c r="A401" s="148">
        <f t="shared" si="512"/>
        <v>0</v>
      </c>
      <c r="B401" s="359">
        <f t="shared" si="513"/>
        <v>0</v>
      </c>
      <c r="C401" s="360">
        <f t="shared" si="514"/>
        <v>0</v>
      </c>
      <c r="D401" s="246" t="str">
        <f t="shared" si="515"/>
        <v xml:space="preserve"> </v>
      </c>
      <c r="E401" s="246" t="str">
        <f t="shared" si="515"/>
        <v xml:space="preserve"> </v>
      </c>
      <c r="F401" s="246"/>
      <c r="G401" s="246"/>
      <c r="H401" s="246"/>
      <c r="I401" s="246"/>
      <c r="J401" s="246"/>
      <c r="K401" s="246"/>
      <c r="L401" s="246"/>
      <c r="M401" s="246"/>
      <c r="N401" s="246"/>
      <c r="O401" s="246"/>
      <c r="P401" s="246"/>
      <c r="Q401" s="246"/>
      <c r="R401" s="246"/>
      <c r="S401" s="246"/>
      <c r="T401" s="247"/>
      <c r="U401" s="364">
        <v>17</v>
      </c>
      <c r="V401" s="248" t="e">
        <f t="shared" si="516"/>
        <v>#N/A</v>
      </c>
      <c r="W401" s="249" t="e">
        <f t="shared" si="518"/>
        <v>#N/A</v>
      </c>
      <c r="X401" s="250"/>
      <c r="Y401" s="251"/>
    </row>
    <row r="402" spans="1:45" ht="44.25" customHeight="1" thickBot="1" x14ac:dyDescent="0.2">
      <c r="A402" s="148">
        <f t="shared" si="512"/>
        <v>0</v>
      </c>
      <c r="B402" s="361">
        <f t="shared" si="513"/>
        <v>0</v>
      </c>
      <c r="C402" s="362">
        <f t="shared" si="514"/>
        <v>0</v>
      </c>
      <c r="D402" s="262" t="str">
        <f t="shared" si="515"/>
        <v xml:space="preserve"> </v>
      </c>
      <c r="E402" s="262" t="str">
        <f t="shared" si="515"/>
        <v xml:space="preserve"> </v>
      </c>
      <c r="F402" s="262"/>
      <c r="G402" s="262"/>
      <c r="H402" s="262"/>
      <c r="I402" s="262"/>
      <c r="J402" s="262"/>
      <c r="K402" s="246"/>
      <c r="L402" s="246"/>
      <c r="M402" s="246"/>
      <c r="N402" s="246"/>
      <c r="O402" s="246"/>
      <c r="P402" s="246"/>
      <c r="Q402" s="246"/>
      <c r="R402" s="246"/>
      <c r="S402" s="246"/>
      <c r="T402" s="247"/>
      <c r="U402" s="364">
        <v>18</v>
      </c>
      <c r="V402" s="248" t="e">
        <f t="shared" si="516"/>
        <v>#N/A</v>
      </c>
      <c r="W402" s="249" t="e">
        <f t="shared" si="518"/>
        <v>#N/A</v>
      </c>
      <c r="X402" s="250"/>
      <c r="Y402" s="251"/>
    </row>
    <row r="403" spans="1:45" ht="30" customHeight="1" x14ac:dyDescent="0.2">
      <c r="A403" s="135" t="s">
        <v>21</v>
      </c>
      <c r="B403" s="1002" t="s">
        <v>36</v>
      </c>
      <c r="C403" s="1003"/>
      <c r="D403" s="1003"/>
      <c r="E403" s="1003"/>
      <c r="F403" s="1003"/>
      <c r="G403" s="1003"/>
      <c r="H403" s="1003"/>
      <c r="I403" s="1003"/>
      <c r="J403" s="1004"/>
      <c r="L403" s="135" t="s">
        <v>21</v>
      </c>
    </row>
    <row r="404" spans="1:45" x14ac:dyDescent="0.15">
      <c r="A404" s="1" t="s">
        <v>21</v>
      </c>
      <c r="B404" s="263" t="s">
        <v>19</v>
      </c>
      <c r="C404" s="256">
        <v>1</v>
      </c>
      <c r="D404" s="12"/>
      <c r="E404" s="258"/>
      <c r="F404" s="259" t="s">
        <v>156</v>
      </c>
      <c r="G404" s="256">
        <v>4</v>
      </c>
      <c r="H404" s="261"/>
      <c r="I404" s="259" t="s">
        <v>158</v>
      </c>
      <c r="J404" s="264">
        <v>7</v>
      </c>
      <c r="M404" t="s">
        <v>409</v>
      </c>
      <c r="N404">
        <f>Input!C22</f>
        <v>16</v>
      </c>
      <c r="O404">
        <f>Input!D22</f>
        <v>0</v>
      </c>
    </row>
    <row r="405" spans="1:45" x14ac:dyDescent="0.15">
      <c r="B405" s="265" t="s">
        <v>20</v>
      </c>
      <c r="C405" s="257">
        <v>2</v>
      </c>
      <c r="D405" s="260"/>
      <c r="E405" s="8"/>
      <c r="F405" s="255" t="s">
        <v>157</v>
      </c>
      <c r="G405" s="257">
        <v>5</v>
      </c>
      <c r="H405" s="260"/>
      <c r="I405" s="255" t="s">
        <v>159</v>
      </c>
      <c r="J405" s="266">
        <v>8</v>
      </c>
    </row>
    <row r="406" spans="1:45" ht="14" thickBot="1" x14ac:dyDescent="0.2">
      <c r="B406" s="267" t="s">
        <v>155</v>
      </c>
      <c r="C406" s="268">
        <v>3</v>
      </c>
      <c r="D406" s="269"/>
      <c r="E406" s="9"/>
      <c r="F406" s="270" t="s">
        <v>31</v>
      </c>
      <c r="G406" s="268">
        <v>6</v>
      </c>
      <c r="H406" s="269"/>
      <c r="I406" s="270" t="s">
        <v>160</v>
      </c>
      <c r="J406" s="271">
        <v>9</v>
      </c>
    </row>
    <row r="412" spans="1:45" x14ac:dyDescent="0.1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row>
    <row r="413" spans="1:45" x14ac:dyDescent="0.1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row>
  </sheetData>
  <sheetProtection sheet="1" objects="1" scenarios="1"/>
  <mergeCells count="387">
    <mergeCell ref="L336:N336"/>
    <mergeCell ref="P336:R336"/>
    <mergeCell ref="C325:F325"/>
    <mergeCell ref="H332:J332"/>
    <mergeCell ref="L332:N332"/>
    <mergeCell ref="P332:R332"/>
    <mergeCell ref="T338:V338"/>
    <mergeCell ref="X338:Z338"/>
    <mergeCell ref="AB338:AD338"/>
    <mergeCell ref="C338:F338"/>
    <mergeCell ref="H338:J338"/>
    <mergeCell ref="L338:N338"/>
    <mergeCell ref="P338:R338"/>
    <mergeCell ref="T336:V336"/>
    <mergeCell ref="X336:Z336"/>
    <mergeCell ref="AB336:AD336"/>
    <mergeCell ref="C337:F337"/>
    <mergeCell ref="H337:J337"/>
    <mergeCell ref="L337:N337"/>
    <mergeCell ref="P337:R337"/>
    <mergeCell ref="T337:V337"/>
    <mergeCell ref="X337:Z337"/>
    <mergeCell ref="AB337:AD337"/>
    <mergeCell ref="AB210:AD210"/>
    <mergeCell ref="T211:V211"/>
    <mergeCell ref="X211:Z211"/>
    <mergeCell ref="AB211:AD211"/>
    <mergeCell ref="AB321:AE321"/>
    <mergeCell ref="T322:V322"/>
    <mergeCell ref="X322:Z322"/>
    <mergeCell ref="T321:W321"/>
    <mergeCell ref="AB322:AD322"/>
    <mergeCell ref="C206:F206"/>
    <mergeCell ref="H206:J206"/>
    <mergeCell ref="L206:N206"/>
    <mergeCell ref="P206:R206"/>
    <mergeCell ref="C207:F207"/>
    <mergeCell ref="H207:J207"/>
    <mergeCell ref="P207:R207"/>
    <mergeCell ref="T209:V209"/>
    <mergeCell ref="X210:Z210"/>
    <mergeCell ref="A367:B367"/>
    <mergeCell ref="A321:B321"/>
    <mergeCell ref="C367:F367"/>
    <mergeCell ref="F349:H349"/>
    <mergeCell ref="F350:H350"/>
    <mergeCell ref="F351:H351"/>
    <mergeCell ref="F352:H352"/>
    <mergeCell ref="C323:F323"/>
    <mergeCell ref="F348:H348"/>
    <mergeCell ref="C326:F326"/>
    <mergeCell ref="C324:F324"/>
    <mergeCell ref="C322:F322"/>
    <mergeCell ref="C332:F332"/>
    <mergeCell ref="H334:J334"/>
    <mergeCell ref="C333:F333"/>
    <mergeCell ref="H333:J333"/>
    <mergeCell ref="C334:F334"/>
    <mergeCell ref="C335:F335"/>
    <mergeCell ref="H335:J335"/>
    <mergeCell ref="C336:F336"/>
    <mergeCell ref="H336:J336"/>
    <mergeCell ref="AB379:AD379"/>
    <mergeCell ref="F342:H342"/>
    <mergeCell ref="F343:H343"/>
    <mergeCell ref="F344:H344"/>
    <mergeCell ref="F345:H345"/>
    <mergeCell ref="F346:H346"/>
    <mergeCell ref="F347:H347"/>
    <mergeCell ref="C379:F379"/>
    <mergeCell ref="H379:J379"/>
    <mergeCell ref="L379:N379"/>
    <mergeCell ref="P379:R379"/>
    <mergeCell ref="T377:V377"/>
    <mergeCell ref="X377:Z377"/>
    <mergeCell ref="L377:N377"/>
    <mergeCell ref="P377:R377"/>
    <mergeCell ref="AB377:AD377"/>
    <mergeCell ref="C378:F378"/>
    <mergeCell ref="H378:J378"/>
    <mergeCell ref="L378:N378"/>
    <mergeCell ref="P378:R378"/>
    <mergeCell ref="T378:V378"/>
    <mergeCell ref="X378:Z378"/>
    <mergeCell ref="AB378:AD378"/>
    <mergeCell ref="C377:F377"/>
    <mergeCell ref="H377:J377"/>
    <mergeCell ref="AB375:AD375"/>
    <mergeCell ref="C376:F376"/>
    <mergeCell ref="H376:J376"/>
    <mergeCell ref="L376:N376"/>
    <mergeCell ref="P376:R376"/>
    <mergeCell ref="T376:V376"/>
    <mergeCell ref="X376:Z376"/>
    <mergeCell ref="AB376:AD376"/>
    <mergeCell ref="C375:F375"/>
    <mergeCell ref="H375:J375"/>
    <mergeCell ref="L375:N375"/>
    <mergeCell ref="P375:R375"/>
    <mergeCell ref="AB373:AD373"/>
    <mergeCell ref="C374:F374"/>
    <mergeCell ref="H374:J374"/>
    <mergeCell ref="L374:N374"/>
    <mergeCell ref="P374:R374"/>
    <mergeCell ref="T374:V374"/>
    <mergeCell ref="X374:Z374"/>
    <mergeCell ref="AB374:AD374"/>
    <mergeCell ref="C373:F373"/>
    <mergeCell ref="H373:J373"/>
    <mergeCell ref="AB370:AD370"/>
    <mergeCell ref="P369:R369"/>
    <mergeCell ref="T369:V369"/>
    <mergeCell ref="X369:Z369"/>
    <mergeCell ref="AB369:AD369"/>
    <mergeCell ref="X371:Z371"/>
    <mergeCell ref="AB371:AD371"/>
    <mergeCell ref="C372:F372"/>
    <mergeCell ref="H372:J372"/>
    <mergeCell ref="L372:N372"/>
    <mergeCell ref="P372:R372"/>
    <mergeCell ref="T372:V372"/>
    <mergeCell ref="X372:Z372"/>
    <mergeCell ref="AB372:AD372"/>
    <mergeCell ref="H371:J371"/>
    <mergeCell ref="L371:N371"/>
    <mergeCell ref="P371:R371"/>
    <mergeCell ref="T371:V371"/>
    <mergeCell ref="X367:AA367"/>
    <mergeCell ref="AB367:AE367"/>
    <mergeCell ref="C368:F368"/>
    <mergeCell ref="H368:J368"/>
    <mergeCell ref="L368:N368"/>
    <mergeCell ref="P368:R368"/>
    <mergeCell ref="T368:V368"/>
    <mergeCell ref="X368:Z368"/>
    <mergeCell ref="AB368:AD368"/>
    <mergeCell ref="H367:K367"/>
    <mergeCell ref="T367:W367"/>
    <mergeCell ref="L367:O367"/>
    <mergeCell ref="P322:R322"/>
    <mergeCell ref="L321:O321"/>
    <mergeCell ref="X321:AA321"/>
    <mergeCell ref="H324:J324"/>
    <mergeCell ref="L324:N324"/>
    <mergeCell ref="P324:R324"/>
    <mergeCell ref="H322:J322"/>
    <mergeCell ref="L322:N322"/>
    <mergeCell ref="T203:V203"/>
    <mergeCell ref="H204:J204"/>
    <mergeCell ref="L204:N204"/>
    <mergeCell ref="P204:R204"/>
    <mergeCell ref="P321:S321"/>
    <mergeCell ref="L205:N205"/>
    <mergeCell ref="P205:R205"/>
    <mergeCell ref="H211:J211"/>
    <mergeCell ref="L211:N211"/>
    <mergeCell ref="P211:R211"/>
    <mergeCell ref="X194:AA194"/>
    <mergeCell ref="P194:S194"/>
    <mergeCell ref="H194:K194"/>
    <mergeCell ref="H195:J195"/>
    <mergeCell ref="L194:O194"/>
    <mergeCell ref="T194:W194"/>
    <mergeCell ref="X195:Z195"/>
    <mergeCell ref="L195:N195"/>
    <mergeCell ref="L196:N196"/>
    <mergeCell ref="C194:G194"/>
    <mergeCell ref="A320:E320"/>
    <mergeCell ref="C321:G321"/>
    <mergeCell ref="H321:K321"/>
    <mergeCell ref="C195:F195"/>
    <mergeCell ref="C196:F196"/>
    <mergeCell ref="C197:F197"/>
    <mergeCell ref="H196:J196"/>
    <mergeCell ref="H197:J197"/>
    <mergeCell ref="H199:J199"/>
    <mergeCell ref="H200:J200"/>
    <mergeCell ref="H209:J209"/>
    <mergeCell ref="H212:J212"/>
    <mergeCell ref="H201:J201"/>
    <mergeCell ref="H202:J202"/>
    <mergeCell ref="H203:J203"/>
    <mergeCell ref="H208:J208"/>
    <mergeCell ref="H210:J210"/>
    <mergeCell ref="H205:J205"/>
    <mergeCell ref="H198:J198"/>
    <mergeCell ref="C204:F204"/>
    <mergeCell ref="C205:F205"/>
    <mergeCell ref="C210:F210"/>
    <mergeCell ref="C211:F211"/>
    <mergeCell ref="H325:J325"/>
    <mergeCell ref="X325:Z325"/>
    <mergeCell ref="AB325:AD325"/>
    <mergeCell ref="AB323:AD323"/>
    <mergeCell ref="T324:V324"/>
    <mergeCell ref="X324:Z324"/>
    <mergeCell ref="AB324:AD324"/>
    <mergeCell ref="X323:Z323"/>
    <mergeCell ref="H323:J323"/>
    <mergeCell ref="T325:V325"/>
    <mergeCell ref="L323:N323"/>
    <mergeCell ref="P323:R323"/>
    <mergeCell ref="T323:V323"/>
    <mergeCell ref="L325:N325"/>
    <mergeCell ref="P325:R325"/>
    <mergeCell ref="T327:V327"/>
    <mergeCell ref="X327:Z327"/>
    <mergeCell ref="H326:J326"/>
    <mergeCell ref="L326:N326"/>
    <mergeCell ref="P326:R326"/>
    <mergeCell ref="X326:Z326"/>
    <mergeCell ref="AB327:AD327"/>
    <mergeCell ref="C328:F328"/>
    <mergeCell ref="H328:J328"/>
    <mergeCell ref="L328:N328"/>
    <mergeCell ref="P328:R328"/>
    <mergeCell ref="T328:V328"/>
    <mergeCell ref="X328:Z328"/>
    <mergeCell ref="AB328:AD328"/>
    <mergeCell ref="C327:F327"/>
    <mergeCell ref="H327:J327"/>
    <mergeCell ref="AB326:AD326"/>
    <mergeCell ref="T326:V326"/>
    <mergeCell ref="L327:N327"/>
    <mergeCell ref="P327:R327"/>
    <mergeCell ref="X330:Z330"/>
    <mergeCell ref="AB330:AD330"/>
    <mergeCell ref="C329:F329"/>
    <mergeCell ref="H329:J329"/>
    <mergeCell ref="L329:N329"/>
    <mergeCell ref="P329:R329"/>
    <mergeCell ref="T329:V329"/>
    <mergeCell ref="X329:Z329"/>
    <mergeCell ref="L331:N331"/>
    <mergeCell ref="P331:R331"/>
    <mergeCell ref="T331:V331"/>
    <mergeCell ref="X331:Z331"/>
    <mergeCell ref="AB329:AD329"/>
    <mergeCell ref="C330:F330"/>
    <mergeCell ref="H330:J330"/>
    <mergeCell ref="L330:N330"/>
    <mergeCell ref="P330:R330"/>
    <mergeCell ref="T330:V330"/>
    <mergeCell ref="AB331:AD331"/>
    <mergeCell ref="T332:V332"/>
    <mergeCell ref="X332:Z332"/>
    <mergeCell ref="AB332:AD332"/>
    <mergeCell ref="C331:F331"/>
    <mergeCell ref="H331:J331"/>
    <mergeCell ref="T339:V339"/>
    <mergeCell ref="X339:Z339"/>
    <mergeCell ref="AB339:AD339"/>
    <mergeCell ref="T333:V333"/>
    <mergeCell ref="X333:Z333"/>
    <mergeCell ref="AB333:AD333"/>
    <mergeCell ref="T334:V334"/>
    <mergeCell ref="AB335:AD335"/>
    <mergeCell ref="T335:V335"/>
    <mergeCell ref="X335:Z335"/>
    <mergeCell ref="P339:R339"/>
    <mergeCell ref="X334:Z334"/>
    <mergeCell ref="AB334:AD334"/>
    <mergeCell ref="L334:N334"/>
    <mergeCell ref="P334:R334"/>
    <mergeCell ref="L333:N333"/>
    <mergeCell ref="P333:R333"/>
    <mergeCell ref="L335:N335"/>
    <mergeCell ref="P335:R335"/>
    <mergeCell ref="A366:E366"/>
    <mergeCell ref="C339:F339"/>
    <mergeCell ref="H339:J339"/>
    <mergeCell ref="L339:N339"/>
    <mergeCell ref="F354:H354"/>
    <mergeCell ref="F355:H355"/>
    <mergeCell ref="F356:H356"/>
    <mergeCell ref="F357:H357"/>
    <mergeCell ref="F358:H358"/>
    <mergeCell ref="F359:H359"/>
    <mergeCell ref="F353:H353"/>
    <mergeCell ref="B403:J403"/>
    <mergeCell ref="B384:C384"/>
    <mergeCell ref="C369:F369"/>
    <mergeCell ref="H369:J369"/>
    <mergeCell ref="L369:N369"/>
    <mergeCell ref="C370:F370"/>
    <mergeCell ref="H370:J370"/>
    <mergeCell ref="C371:F371"/>
    <mergeCell ref="U383:Y383"/>
    <mergeCell ref="P370:R370"/>
    <mergeCell ref="T370:V370"/>
    <mergeCell ref="L370:N370"/>
    <mergeCell ref="X370:Z370"/>
    <mergeCell ref="T373:V373"/>
    <mergeCell ref="X373:Z373"/>
    <mergeCell ref="L373:N373"/>
    <mergeCell ref="P373:R373"/>
    <mergeCell ref="T375:V375"/>
    <mergeCell ref="X375:Z375"/>
    <mergeCell ref="T379:V379"/>
    <mergeCell ref="X379:Z379"/>
    <mergeCell ref="A1:B1"/>
    <mergeCell ref="B383:E383"/>
    <mergeCell ref="N383:S383"/>
    <mergeCell ref="F383:L383"/>
    <mergeCell ref="T201:V201"/>
    <mergeCell ref="X201:Z201"/>
    <mergeCell ref="P367:S367"/>
    <mergeCell ref="C201:F201"/>
    <mergeCell ref="A193:E193"/>
    <mergeCell ref="L209:N209"/>
    <mergeCell ref="L210:N210"/>
    <mergeCell ref="P210:R210"/>
    <mergeCell ref="L207:N207"/>
    <mergeCell ref="X196:Z196"/>
    <mergeCell ref="P195:R195"/>
    <mergeCell ref="P196:R196"/>
    <mergeCell ref="T195:V195"/>
    <mergeCell ref="T196:V196"/>
    <mergeCell ref="T197:V197"/>
    <mergeCell ref="T198:V198"/>
    <mergeCell ref="T199:V199"/>
    <mergeCell ref="T200:V200"/>
    <mergeCell ref="T202:V202"/>
    <mergeCell ref="X202:Z202"/>
    <mergeCell ref="AB194:AE194"/>
    <mergeCell ref="C212:F212"/>
    <mergeCell ref="C202:F202"/>
    <mergeCell ref="C203:F203"/>
    <mergeCell ref="C208:F208"/>
    <mergeCell ref="C209:F209"/>
    <mergeCell ref="C198:F198"/>
    <mergeCell ref="C199:F199"/>
    <mergeCell ref="C200:F200"/>
    <mergeCell ref="L197:N197"/>
    <mergeCell ref="L198:N198"/>
    <mergeCell ref="P197:R197"/>
    <mergeCell ref="P198:R198"/>
    <mergeCell ref="P199:R199"/>
    <mergeCell ref="P200:R200"/>
    <mergeCell ref="L203:N203"/>
    <mergeCell ref="L199:N199"/>
    <mergeCell ref="L200:N200"/>
    <mergeCell ref="L212:N212"/>
    <mergeCell ref="P201:R201"/>
    <mergeCell ref="P202:R202"/>
    <mergeCell ref="L201:N201"/>
    <mergeCell ref="L202:N202"/>
    <mergeCell ref="L208:N208"/>
    <mergeCell ref="T208:V208"/>
    <mergeCell ref="X206:Z206"/>
    <mergeCell ref="X204:Z204"/>
    <mergeCell ref="X205:Z205"/>
    <mergeCell ref="X207:Z207"/>
    <mergeCell ref="T212:V212"/>
    <mergeCell ref="P203:R203"/>
    <mergeCell ref="P208:R208"/>
    <mergeCell ref="P209:R209"/>
    <mergeCell ref="P212:R212"/>
    <mergeCell ref="T206:V206"/>
    <mergeCell ref="T204:V204"/>
    <mergeCell ref="T210:V210"/>
    <mergeCell ref="T207:V207"/>
    <mergeCell ref="T205:V205"/>
    <mergeCell ref="X197:Z197"/>
    <mergeCell ref="X198:Z198"/>
    <mergeCell ref="X199:Z199"/>
    <mergeCell ref="X200:Z200"/>
    <mergeCell ref="X209:Z209"/>
    <mergeCell ref="X212:Z212"/>
    <mergeCell ref="X203:Z203"/>
    <mergeCell ref="X208:Z208"/>
    <mergeCell ref="AB195:AD195"/>
    <mergeCell ref="AB196:AD196"/>
    <mergeCell ref="AB197:AD197"/>
    <mergeCell ref="AB198:AD198"/>
    <mergeCell ref="AB199:AD199"/>
    <mergeCell ref="AB200:AD200"/>
    <mergeCell ref="AB201:AD201"/>
    <mergeCell ref="AB202:AD202"/>
    <mergeCell ref="AB203:AD203"/>
    <mergeCell ref="AB208:AD208"/>
    <mergeCell ref="AB209:AD209"/>
    <mergeCell ref="AB212:AD212"/>
    <mergeCell ref="AB206:AD206"/>
    <mergeCell ref="AB204:AD204"/>
    <mergeCell ref="AB205:AD205"/>
    <mergeCell ref="AB207:AD207"/>
  </mergeCells>
  <phoneticPr fontId="2" type="noConversion"/>
  <conditionalFormatting sqref="H195:J203">
    <cfRule type="cellIs" dxfId="16" priority="1" stopIfTrue="1" operator="notEqual">
      <formula>C195</formula>
    </cfRule>
  </conditionalFormatting>
  <conditionalFormatting sqref="L195:L203 T195:V203 X195:Z203 P195:R203 AB195:AD203">
    <cfRule type="cellIs" dxfId="15" priority="2" stopIfTrue="1" operator="notEqual">
      <formula>H195</formula>
    </cfRule>
  </conditionalFormatting>
  <conditionalFormatting sqref="V256:V264 O351:O359 V311:V313 V284:V292 C351:C359 V235:V243 V305:V306 Y351:Y359">
    <cfRule type="expression" dxfId="14" priority="3" stopIfTrue="1">
      <formula>$N$404=14</formula>
    </cfRule>
  </conditionalFormatting>
  <conditionalFormatting sqref="U394:U402">
    <cfRule type="expression" dxfId="13" priority="4" stopIfTrue="1">
      <formula>$N$404=14</formula>
    </cfRule>
  </conditionalFormatting>
  <conditionalFormatting sqref="AC225:AH251 AG62:AH65 AG51:AH59">
    <cfRule type="expression" dxfId="12" priority="5" stopIfTrue="1">
      <formula>$AC$226=1</formula>
    </cfRule>
    <cfRule type="expression" dxfId="11" priority="6" stopIfTrue="1">
      <formula>$AC$226=0</formula>
    </cfRule>
  </conditionalFormatting>
  <conditionalFormatting sqref="K322:AE330">
    <cfRule type="cellIs" dxfId="10" priority="7" stopIfTrue="1" operator="notEqual">
      <formula>G322</formula>
    </cfRule>
  </conditionalFormatting>
  <conditionalFormatting sqref="H322:J330">
    <cfRule type="cellIs" dxfId="9" priority="8" stopIfTrue="1" operator="notEqual">
      <formula>C322</formula>
    </cfRule>
  </conditionalFormatting>
  <conditionalFormatting sqref="C69:T69">
    <cfRule type="cellIs" dxfId="8" priority="9" stopIfTrue="1" operator="equal">
      <formula>0</formula>
    </cfRule>
    <cfRule type="cellIs" dxfId="7" priority="10" stopIfTrue="1" operator="equal">
      <formula>45</formula>
    </cfRule>
    <cfRule type="cellIs" dxfId="6" priority="11" stopIfTrue="1" operator="notEqual">
      <formula>45</formula>
    </cfRule>
  </conditionalFormatting>
  <conditionalFormatting sqref="D51:T68">
    <cfRule type="cellIs" dxfId="5" priority="12" stopIfTrue="1" operator="equal">
      <formula>0</formula>
    </cfRule>
  </conditionalFormatting>
  <conditionalFormatting sqref="AE47">
    <cfRule type="cellIs" dxfId="4" priority="13" stopIfTrue="1" operator="equal">
      <formula>0</formula>
    </cfRule>
  </conditionalFormatting>
  <conditionalFormatting sqref="I27">
    <cfRule type="cellIs" dxfId="3" priority="14" stopIfTrue="1" operator="equal">
      <formula>"x"</formula>
    </cfRule>
  </conditionalFormatting>
  <conditionalFormatting sqref="I191">
    <cfRule type="cellIs" dxfId="2" priority="15" stopIfTrue="1" operator="equal">
      <formula>" "</formula>
    </cfRule>
  </conditionalFormatting>
  <pageMargins left="0.75" right="0.75" top="1" bottom="1" header="0.5" footer="0.5"/>
  <pageSetup scale="50" fitToHeight="4" orientation="landscape" verticalDpi="96" r:id="rId1"/>
  <headerFooter alignWithMargins="0"/>
  <rowBreaks count="6" manualBreakCount="6">
    <brk id="223" max="16383" man="1"/>
    <brk id="271" max="30" man="1"/>
    <brk id="318" max="30" man="1"/>
    <brk id="340" max="30" man="1"/>
    <brk id="363" max="16383" man="1"/>
    <brk id="38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58"/>
  <sheetViews>
    <sheetView workbookViewId="0">
      <selection activeCell="A2" sqref="A2"/>
    </sheetView>
  </sheetViews>
  <sheetFormatPr baseColWidth="10" defaultColWidth="8.83203125" defaultRowHeight="13" x14ac:dyDescent="0.15"/>
  <cols>
    <col min="1" max="1" width="18.1640625" customWidth="1"/>
    <col min="2" max="2" width="22.6640625" bestFit="1" customWidth="1"/>
    <col min="3" max="3" width="15.33203125" bestFit="1" customWidth="1"/>
    <col min="4" max="4" width="12.5" bestFit="1" customWidth="1"/>
    <col min="5" max="5" width="6" bestFit="1" customWidth="1"/>
    <col min="6" max="6" width="14.1640625" customWidth="1"/>
    <col min="7" max="7" width="10.1640625" bestFit="1" customWidth="1"/>
    <col min="8" max="8" width="28.5" bestFit="1" customWidth="1"/>
    <col min="9" max="9" width="13" customWidth="1"/>
    <col min="10" max="10" width="10.5" style="31" bestFit="1" customWidth="1"/>
    <col min="11" max="11" width="37.5" bestFit="1" customWidth="1"/>
    <col min="12" max="12" width="37.1640625" bestFit="1" customWidth="1"/>
    <col min="13" max="13" width="28.1640625" bestFit="1" customWidth="1"/>
    <col min="14" max="14" width="27.5" bestFit="1" customWidth="1"/>
  </cols>
  <sheetData>
    <row r="1" spans="1:17" ht="18" x14ac:dyDescent="0.2">
      <c r="A1" s="913" t="s">
        <v>516</v>
      </c>
      <c r="B1" s="872"/>
      <c r="C1" s="865"/>
      <c r="D1" s="14"/>
      <c r="E1" s="14"/>
      <c r="F1" s="909" t="str">
        <f>CONCATENATE("Coach: ",F25," ", G25)</f>
        <v xml:space="preserve">Coach: Ryan Goll </v>
      </c>
      <c r="G1" s="910"/>
      <c r="H1" s="910"/>
      <c r="I1" s="873"/>
      <c r="J1" s="860"/>
      <c r="K1" s="14"/>
      <c r="L1" s="14"/>
      <c r="M1" s="14"/>
    </row>
    <row r="2" spans="1:17" x14ac:dyDescent="0.15">
      <c r="A2" s="14" t="s">
        <v>252</v>
      </c>
      <c r="B2" s="14" t="s">
        <v>22</v>
      </c>
      <c r="C2" s="14" t="s">
        <v>253</v>
      </c>
      <c r="D2" s="14" t="s">
        <v>439</v>
      </c>
      <c r="E2" s="14" t="s">
        <v>237</v>
      </c>
      <c r="F2" s="14" t="s">
        <v>443</v>
      </c>
      <c r="G2" s="14" t="s">
        <v>238</v>
      </c>
      <c r="H2" s="14" t="s">
        <v>94</v>
      </c>
      <c r="I2" s="14" t="s">
        <v>239</v>
      </c>
      <c r="J2" s="14" t="s">
        <v>95</v>
      </c>
      <c r="K2" s="14" t="s">
        <v>441</v>
      </c>
      <c r="L2" s="860" t="s">
        <v>240</v>
      </c>
      <c r="M2" s="14" t="s">
        <v>442</v>
      </c>
      <c r="N2" s="14" t="s">
        <v>440</v>
      </c>
      <c r="O2" s="14" t="s">
        <v>444</v>
      </c>
    </row>
    <row r="3" spans="1:17" x14ac:dyDescent="0.15">
      <c r="A3" s="868">
        <v>2</v>
      </c>
      <c r="B3" s="867" t="s">
        <v>501</v>
      </c>
      <c r="C3" s="867"/>
      <c r="D3" s="867"/>
      <c r="E3" s="892"/>
      <c r="F3" s="870"/>
      <c r="G3" s="869"/>
      <c r="H3" s="867"/>
      <c r="I3" s="867"/>
      <c r="J3" s="867"/>
      <c r="K3" s="867"/>
      <c r="L3" s="867"/>
      <c r="M3" s="867"/>
      <c r="N3" s="953"/>
      <c r="O3" s="867"/>
      <c r="Q3" t="str">
        <f>CONCATENATE(M3,",",M4,",",M5,",",M6,",",M7,",",M8,",",M9,",",M10,",",M11,",",M12,",",M13,",",M20,",",)</f>
        <v>,,,,,,,,,,,,</v>
      </c>
    </row>
    <row r="4" spans="1:17" x14ac:dyDescent="0.15">
      <c r="A4" s="868">
        <v>3</v>
      </c>
      <c r="B4" s="867" t="s">
        <v>502</v>
      </c>
      <c r="C4" s="867"/>
      <c r="D4" s="867"/>
      <c r="E4" s="892"/>
      <c r="F4" s="870"/>
      <c r="G4" s="869"/>
      <c r="H4" s="867"/>
      <c r="I4" s="867"/>
      <c r="J4" s="867"/>
      <c r="K4" s="867"/>
      <c r="L4" s="867"/>
      <c r="M4" s="867"/>
      <c r="N4" s="953"/>
      <c r="O4" s="953"/>
      <c r="Q4" s="724" t="str">
        <f>CONCATENATE(N3,",",N4,",",N5,",",N6,",",N7,",",N8,",",N9,",",N10,",",N11,",",N12,",",N13,",",N20,",",)</f>
        <v>,,,,,,,,,,,,</v>
      </c>
    </row>
    <row r="5" spans="1:17" x14ac:dyDescent="0.15">
      <c r="A5" s="868">
        <v>5</v>
      </c>
      <c r="B5" s="867" t="s">
        <v>503</v>
      </c>
      <c r="C5" s="867"/>
      <c r="D5" s="867"/>
      <c r="E5" s="892"/>
      <c r="F5" s="870"/>
      <c r="G5" s="869"/>
      <c r="H5" s="867"/>
      <c r="I5" s="867"/>
      <c r="J5" s="867"/>
      <c r="K5" s="867"/>
      <c r="L5" s="867"/>
      <c r="M5" s="915"/>
      <c r="N5" s="867"/>
      <c r="O5" s="867"/>
      <c r="Q5" t="str">
        <f>CONCATENATE(O3,",",O4,",",O5,",",O6,",",O7,",",O8,",",O9,",",O10,",",O11,",",O12,",",O13,",",O20,",",)</f>
        <v>,,,,,,,,,,,,</v>
      </c>
    </row>
    <row r="6" spans="1:17" x14ac:dyDescent="0.15">
      <c r="A6" s="868">
        <v>9</v>
      </c>
      <c r="B6" s="867" t="s">
        <v>504</v>
      </c>
      <c r="C6" s="867"/>
      <c r="D6" s="867"/>
      <c r="E6" s="892"/>
      <c r="F6" s="870"/>
      <c r="G6" s="869"/>
      <c r="H6" s="867"/>
      <c r="I6" s="867"/>
      <c r="J6" s="867"/>
      <c r="K6" s="867"/>
      <c r="L6" s="867"/>
      <c r="M6" s="867"/>
      <c r="N6" s="929"/>
      <c r="O6" s="953"/>
    </row>
    <row r="7" spans="1:17" x14ac:dyDescent="0.15">
      <c r="A7" s="868">
        <v>1</v>
      </c>
      <c r="B7" s="867" t="s">
        <v>505</v>
      </c>
      <c r="C7" s="867"/>
      <c r="D7" s="867"/>
      <c r="E7" s="892"/>
      <c r="F7" s="870"/>
      <c r="G7" s="869"/>
      <c r="H7" s="867"/>
      <c r="I7" s="867"/>
      <c r="J7" s="867"/>
      <c r="K7" s="867"/>
      <c r="L7" s="867"/>
      <c r="M7" s="867"/>
      <c r="N7" s="867"/>
      <c r="O7" s="867"/>
      <c r="Q7" t="str">
        <f>CONCATENATE(Q3,",",Q4,",",Q5)</f>
        <v>,,,,,,,,,,,,,,,,,,,,,,,,,,,,,,,,,,,,,,</v>
      </c>
    </row>
    <row r="8" spans="1:17" x14ac:dyDescent="0.15">
      <c r="A8" s="868">
        <v>14</v>
      </c>
      <c r="B8" s="867" t="s">
        <v>506</v>
      </c>
      <c r="C8" s="867"/>
      <c r="D8" s="867"/>
      <c r="E8" s="892"/>
      <c r="F8" s="870"/>
      <c r="G8" s="869"/>
      <c r="H8" s="867"/>
      <c r="I8" s="867"/>
      <c r="J8" s="867"/>
      <c r="K8" s="867"/>
      <c r="L8" s="867"/>
      <c r="M8" s="867"/>
      <c r="N8" s="867"/>
      <c r="O8" s="867"/>
    </row>
    <row r="9" spans="1:17" x14ac:dyDescent="0.15">
      <c r="A9" s="868">
        <v>15</v>
      </c>
      <c r="B9" s="867" t="s">
        <v>507</v>
      </c>
      <c r="C9" s="867"/>
      <c r="D9" s="867"/>
      <c r="E9" s="892"/>
      <c r="F9" s="870"/>
      <c r="G9" s="869"/>
      <c r="H9" s="867"/>
      <c r="I9" s="867"/>
      <c r="J9" s="867"/>
      <c r="K9" s="867"/>
      <c r="L9" s="867"/>
      <c r="M9" s="867"/>
      <c r="N9" s="867"/>
      <c r="O9" s="867"/>
    </row>
    <row r="10" spans="1:17" x14ac:dyDescent="0.15">
      <c r="A10" s="868">
        <v>22</v>
      </c>
      <c r="B10" s="867" t="s">
        <v>508</v>
      </c>
      <c r="C10" s="867"/>
      <c r="D10" s="867"/>
      <c r="E10" s="892"/>
      <c r="F10" s="870"/>
      <c r="G10" s="869"/>
      <c r="H10" s="867"/>
      <c r="I10" s="867"/>
      <c r="J10" s="867"/>
      <c r="K10" s="867"/>
      <c r="L10" s="867"/>
      <c r="M10" s="867"/>
      <c r="N10" s="867"/>
      <c r="O10" s="953"/>
    </row>
    <row r="11" spans="1:17" x14ac:dyDescent="0.15">
      <c r="A11" s="868">
        <v>23</v>
      </c>
      <c r="B11" s="867" t="s">
        <v>509</v>
      </c>
      <c r="C11" s="867"/>
      <c r="D11" s="867"/>
      <c r="E11" s="892"/>
      <c r="F11" s="870"/>
      <c r="G11" s="869"/>
      <c r="H11" s="867"/>
      <c r="I11" s="867"/>
      <c r="J11" s="867"/>
      <c r="K11" s="867"/>
      <c r="L11" s="867"/>
      <c r="M11" s="867"/>
      <c r="N11" s="867"/>
      <c r="O11" s="867"/>
    </row>
    <row r="12" spans="1:17" x14ac:dyDescent="0.15">
      <c r="A12" s="868">
        <v>24</v>
      </c>
      <c r="B12" s="867" t="s">
        <v>510</v>
      </c>
      <c r="C12" s="867"/>
      <c r="D12" s="867"/>
      <c r="E12" s="892"/>
      <c r="F12" s="870"/>
      <c r="G12" s="869"/>
      <c r="H12" s="867"/>
      <c r="I12" s="867"/>
      <c r="J12" s="867"/>
      <c r="K12" s="867"/>
      <c r="L12" s="867"/>
      <c r="M12" s="867"/>
      <c r="N12" s="867"/>
      <c r="O12" s="867"/>
    </row>
    <row r="13" spans="1:17" x14ac:dyDescent="0.15">
      <c r="A13" s="868">
        <v>25</v>
      </c>
      <c r="B13" s="867" t="s">
        <v>511</v>
      </c>
      <c r="C13" s="869"/>
      <c r="D13" s="869"/>
      <c r="E13" s="870"/>
      <c r="F13" s="870"/>
      <c r="G13" s="869"/>
      <c r="H13" s="867"/>
      <c r="I13" s="867"/>
      <c r="J13" s="867"/>
      <c r="K13" s="867"/>
      <c r="L13" s="867"/>
      <c r="M13" s="867"/>
      <c r="N13" s="867"/>
      <c r="O13" s="867"/>
    </row>
    <row r="14" spans="1:17" x14ac:dyDescent="0.15">
      <c r="A14" s="868">
        <v>29</v>
      </c>
      <c r="B14" s="867" t="s">
        <v>512</v>
      </c>
      <c r="C14" s="869"/>
      <c r="D14" s="869"/>
      <c r="E14" s="870"/>
      <c r="F14" s="870"/>
      <c r="G14" s="869"/>
      <c r="H14" s="867"/>
      <c r="I14" s="867"/>
      <c r="J14" s="867"/>
      <c r="K14" s="867"/>
      <c r="L14" s="867"/>
      <c r="M14" s="867"/>
      <c r="N14" s="867"/>
      <c r="O14" s="953"/>
    </row>
    <row r="15" spans="1:17" x14ac:dyDescent="0.15">
      <c r="A15" s="868">
        <v>30</v>
      </c>
      <c r="B15" s="867" t="s">
        <v>513</v>
      </c>
      <c r="C15" s="869"/>
      <c r="D15" s="869"/>
      <c r="E15" s="870"/>
      <c r="F15" s="870"/>
      <c r="G15" s="869"/>
      <c r="H15" s="867"/>
      <c r="I15" s="867"/>
      <c r="J15" s="867"/>
      <c r="K15" s="867"/>
      <c r="L15" s="867"/>
      <c r="M15" s="867"/>
      <c r="N15" s="867"/>
      <c r="O15" s="867"/>
    </row>
    <row r="16" spans="1:17" x14ac:dyDescent="0.15">
      <c r="A16" s="868">
        <v>32</v>
      </c>
      <c r="B16" s="867" t="s">
        <v>514</v>
      </c>
      <c r="C16" s="869"/>
      <c r="D16" s="869"/>
      <c r="E16" s="870"/>
      <c r="F16" s="870"/>
      <c r="G16" s="869"/>
      <c r="H16" s="867"/>
      <c r="I16" s="867"/>
      <c r="J16" s="867"/>
      <c r="K16" s="867"/>
      <c r="L16" s="867"/>
      <c r="M16" s="867"/>
      <c r="N16" s="867"/>
      <c r="O16" s="867"/>
    </row>
    <row r="17" spans="1:15" x14ac:dyDescent="0.15">
      <c r="A17" s="868"/>
      <c r="B17" s="867"/>
      <c r="C17" s="869"/>
      <c r="D17" s="869"/>
      <c r="E17" s="870"/>
      <c r="F17" s="870"/>
      <c r="G17" s="869"/>
      <c r="H17" s="867"/>
      <c r="I17" s="867"/>
      <c r="J17" s="867"/>
      <c r="K17" s="867"/>
      <c r="L17" s="867"/>
      <c r="M17" s="867"/>
      <c r="N17" s="867"/>
      <c r="O17" s="867"/>
    </row>
    <row r="18" spans="1:15" x14ac:dyDescent="0.15">
      <c r="A18" s="868"/>
      <c r="B18" s="867"/>
      <c r="C18" s="869"/>
      <c r="D18" s="869"/>
      <c r="E18" s="870"/>
      <c r="F18" s="870"/>
      <c r="G18" s="869"/>
      <c r="H18" s="867"/>
      <c r="I18" s="867"/>
      <c r="J18" s="867"/>
      <c r="K18" s="867"/>
      <c r="L18" s="867"/>
      <c r="M18" s="867"/>
      <c r="N18" s="867"/>
      <c r="O18" s="867"/>
    </row>
    <row r="19" spans="1:15" x14ac:dyDescent="0.15">
      <c r="A19" s="868"/>
      <c r="B19" s="867"/>
      <c r="C19" s="869"/>
      <c r="D19" s="869"/>
      <c r="E19" s="870"/>
      <c r="F19" s="870"/>
      <c r="G19" s="869"/>
      <c r="H19" s="867"/>
      <c r="I19" s="867"/>
      <c r="J19" s="867"/>
      <c r="K19" s="867"/>
      <c r="L19" s="867"/>
      <c r="M19" s="867"/>
      <c r="N19" s="867"/>
      <c r="O19" s="867"/>
    </row>
    <row r="20" spans="1:15" x14ac:dyDescent="0.15">
      <c r="A20" s="868"/>
      <c r="B20" s="867"/>
      <c r="C20" s="869"/>
      <c r="D20" s="869"/>
      <c r="E20" s="870"/>
      <c r="F20" s="870"/>
      <c r="G20" s="869"/>
      <c r="H20" s="867"/>
      <c r="I20" s="867"/>
      <c r="J20" s="867"/>
      <c r="K20" s="886"/>
      <c r="L20" s="867"/>
      <c r="M20" s="867"/>
      <c r="N20" s="867"/>
      <c r="O20" s="867"/>
    </row>
    <row r="21" spans="1:15" x14ac:dyDescent="0.15">
      <c r="A21" s="832" t="s">
        <v>445</v>
      </c>
      <c r="B21" s="441" t="str">
        <f>Q7</f>
        <v>,,,,,,,,,,,,,,,,,,,,,,,,,,,,,,,,,,,,,,</v>
      </c>
      <c r="C21" s="441"/>
      <c r="D21" s="441"/>
      <c r="E21" s="441"/>
      <c r="F21" s="441"/>
      <c r="G21" s="441"/>
      <c r="H21" s="441"/>
      <c r="I21" s="441"/>
      <c r="J21" s="833"/>
      <c r="K21" s="441"/>
      <c r="L21" s="441"/>
      <c r="M21" s="441"/>
      <c r="N21" s="441"/>
    </row>
    <row r="22" spans="1:15" ht="20" thickBot="1" x14ac:dyDescent="0.25">
      <c r="A22" s="861"/>
      <c r="B22" s="14" t="s">
        <v>408</v>
      </c>
      <c r="C22" s="871">
        <v>16</v>
      </c>
      <c r="D22" s="914"/>
      <c r="E22" s="14"/>
      <c r="F22" s="14" t="s">
        <v>433</v>
      </c>
      <c r="G22" s="871">
        <v>7</v>
      </c>
      <c r="H22" s="14"/>
      <c r="I22" s="14"/>
      <c r="J22" s="860"/>
      <c r="K22" s="14"/>
      <c r="L22" s="14"/>
    </row>
    <row r="23" spans="1:15" x14ac:dyDescent="0.15">
      <c r="A23" s="862" t="s">
        <v>446</v>
      </c>
      <c r="B23" s="863" t="s">
        <v>447</v>
      </c>
      <c r="C23" s="863"/>
      <c r="D23" s="863"/>
      <c r="E23" s="863"/>
      <c r="F23" s="863"/>
      <c r="G23" s="863"/>
      <c r="H23" s="863"/>
      <c r="I23" s="864"/>
      <c r="J23" s="448"/>
    </row>
    <row r="24" spans="1:15" ht="16" x14ac:dyDescent="0.2">
      <c r="A24" s="866" t="s">
        <v>43</v>
      </c>
      <c r="B24" s="866" t="s">
        <v>493</v>
      </c>
      <c r="C24" s="836"/>
      <c r="D24" s="837"/>
      <c r="E24" s="837"/>
      <c r="F24" s="838" t="s">
        <v>257</v>
      </c>
      <c r="G24" s="837"/>
      <c r="H24" s="839"/>
      <c r="I24" s="840" t="s">
        <v>407</v>
      </c>
      <c r="J24" s="448"/>
    </row>
    <row r="25" spans="1:15" ht="16" x14ac:dyDescent="0.2">
      <c r="A25" s="866" t="s">
        <v>485</v>
      </c>
      <c r="B25" s="866" t="s">
        <v>494</v>
      </c>
      <c r="C25" s="837"/>
      <c r="D25" s="837"/>
      <c r="E25" s="837"/>
      <c r="F25" s="911" t="s">
        <v>515</v>
      </c>
      <c r="G25" s="912"/>
      <c r="H25" s="839"/>
      <c r="I25" s="841"/>
      <c r="J25" s="448"/>
    </row>
    <row r="26" spans="1:15" ht="16" x14ac:dyDescent="0.2">
      <c r="A26" s="867" t="s">
        <v>486</v>
      </c>
      <c r="B26" s="866" t="s">
        <v>495</v>
      </c>
      <c r="C26" s="842"/>
      <c r="D26" s="837"/>
      <c r="E26" s="837"/>
      <c r="F26" s="839"/>
      <c r="G26" s="837"/>
      <c r="H26" s="839"/>
      <c r="I26" s="841"/>
    </row>
    <row r="27" spans="1:15" ht="16" x14ac:dyDescent="0.2">
      <c r="A27" s="867" t="s">
        <v>487</v>
      </c>
      <c r="B27" s="866" t="s">
        <v>496</v>
      </c>
      <c r="C27" s="842"/>
      <c r="D27" s="837"/>
      <c r="E27" s="837"/>
      <c r="F27" s="839"/>
      <c r="G27" s="837"/>
      <c r="H27" s="839"/>
      <c r="I27" s="62"/>
    </row>
    <row r="28" spans="1:15" ht="16" x14ac:dyDescent="0.2">
      <c r="A28" s="867" t="s">
        <v>488</v>
      </c>
      <c r="B28" s="866" t="s">
        <v>497</v>
      </c>
      <c r="C28" s="842"/>
      <c r="D28" s="837"/>
      <c r="E28" s="837"/>
      <c r="F28" s="839"/>
      <c r="G28" s="837"/>
      <c r="H28" s="839"/>
      <c r="I28" s="841"/>
    </row>
    <row r="29" spans="1:15" ht="17" thickBot="1" x14ac:dyDescent="0.25">
      <c r="A29" s="867" t="s">
        <v>480</v>
      </c>
      <c r="B29" s="866" t="s">
        <v>498</v>
      </c>
      <c r="C29" s="844"/>
      <c r="D29" s="837"/>
      <c r="E29" s="837"/>
      <c r="F29" s="839"/>
      <c r="G29" s="837"/>
      <c r="H29" s="837"/>
      <c r="I29" s="845"/>
    </row>
    <row r="30" spans="1:15" ht="17" thickBot="1" x14ac:dyDescent="0.25">
      <c r="A30" s="867" t="s">
        <v>500</v>
      </c>
      <c r="B30" s="866" t="s">
        <v>499</v>
      </c>
      <c r="C30" s="844"/>
      <c r="D30" s="837"/>
      <c r="E30" s="837"/>
      <c r="F30" s="848"/>
      <c r="G30" s="837"/>
      <c r="H30" s="849"/>
      <c r="I30" s="845"/>
    </row>
    <row r="31" spans="1:15" ht="17" thickBot="1" x14ac:dyDescent="0.25">
      <c r="A31" s="846"/>
      <c r="B31" s="847"/>
      <c r="C31" s="844"/>
      <c r="D31" s="844"/>
      <c r="E31" s="844"/>
      <c r="F31" s="850"/>
      <c r="G31" s="844"/>
      <c r="H31" s="851"/>
      <c r="I31" s="841"/>
    </row>
    <row r="32" spans="1:15" ht="16" x14ac:dyDescent="0.2">
      <c r="E32" s="8"/>
      <c r="F32" s="1"/>
      <c r="G32" s="8"/>
      <c r="H32" s="444"/>
      <c r="I32" s="725"/>
    </row>
    <row r="33" spans="2:9" ht="14" thickBot="1" x14ac:dyDescent="0.2">
      <c r="E33" s="8"/>
      <c r="F33" s="1"/>
      <c r="G33" s="8"/>
      <c r="H33" s="8"/>
      <c r="I33" s="8"/>
    </row>
    <row r="34" spans="2:9" x14ac:dyDescent="0.15">
      <c r="B34" s="852"/>
      <c r="C34" s="843"/>
      <c r="D34" s="834"/>
      <c r="E34" s="835"/>
      <c r="F34" s="853"/>
      <c r="G34" s="854"/>
      <c r="H34" s="834"/>
      <c r="I34" s="835"/>
    </row>
    <row r="35" spans="2:9" x14ac:dyDescent="0.15">
      <c r="C35" s="837"/>
      <c r="D35" s="837"/>
      <c r="E35" s="855"/>
      <c r="F35" s="856"/>
      <c r="G35" s="837"/>
      <c r="H35" s="837"/>
      <c r="I35" s="855"/>
    </row>
    <row r="36" spans="2:9" x14ac:dyDescent="0.15">
      <c r="B36" s="843"/>
      <c r="C36" s="837"/>
      <c r="D36" s="837"/>
      <c r="E36" s="855"/>
      <c r="F36" s="843"/>
      <c r="G36" s="837"/>
      <c r="H36" s="837"/>
      <c r="I36" s="855"/>
    </row>
    <row r="37" spans="2:9" x14ac:dyDescent="0.15">
      <c r="B37" s="843"/>
      <c r="C37" s="930"/>
      <c r="D37" s="837"/>
      <c r="E37" s="855"/>
      <c r="F37" s="843"/>
      <c r="G37" s="837"/>
      <c r="H37" s="837"/>
      <c r="I37" s="855"/>
    </row>
    <row r="38" spans="2:9" x14ac:dyDescent="0.15">
      <c r="C38" s="837"/>
      <c r="D38" s="837"/>
      <c r="E38" s="855"/>
      <c r="F38" s="843"/>
      <c r="G38" s="837"/>
      <c r="H38" s="837"/>
      <c r="I38" s="855"/>
    </row>
    <row r="39" spans="2:9" x14ac:dyDescent="0.15">
      <c r="B39" s="843"/>
      <c r="C39" s="837"/>
      <c r="D39" s="837"/>
      <c r="E39" s="855"/>
      <c r="F39" s="843"/>
      <c r="G39" s="837"/>
      <c r="H39" s="837"/>
      <c r="I39" s="855"/>
    </row>
    <row r="40" spans="2:9" x14ac:dyDescent="0.15">
      <c r="B40" s="843"/>
      <c r="C40" s="837"/>
      <c r="D40" s="837"/>
      <c r="E40" s="855"/>
      <c r="F40" s="843"/>
      <c r="G40" s="837"/>
      <c r="H40" s="837"/>
      <c r="I40" s="855"/>
    </row>
    <row r="41" spans="2:9" x14ac:dyDescent="0.15">
      <c r="B41" s="843"/>
      <c r="C41" s="837"/>
      <c r="D41" s="837"/>
      <c r="E41" s="855"/>
      <c r="F41" s="843"/>
      <c r="G41" s="837"/>
      <c r="H41" s="837"/>
      <c r="I41" s="855"/>
    </row>
    <row r="42" spans="2:9" ht="14" thickBot="1" x14ac:dyDescent="0.2">
      <c r="B42" s="857"/>
      <c r="C42" s="844"/>
      <c r="D42" s="844"/>
      <c r="E42" s="858"/>
      <c r="F42" s="857"/>
      <c r="G42" s="844"/>
      <c r="H42" s="844"/>
      <c r="I42" s="858"/>
    </row>
    <row r="50" spans="2:2" x14ac:dyDescent="0.15">
      <c r="B50" s="724"/>
    </row>
    <row r="51" spans="2:2" x14ac:dyDescent="0.15">
      <c r="B51" s="916"/>
    </row>
    <row r="52" spans="2:2" x14ac:dyDescent="0.15">
      <c r="B52" s="917"/>
    </row>
    <row r="53" spans="2:2" x14ac:dyDescent="0.15">
      <c r="B53" s="917"/>
    </row>
    <row r="54" spans="2:2" x14ac:dyDescent="0.15">
      <c r="B54" s="917"/>
    </row>
    <row r="55" spans="2:2" x14ac:dyDescent="0.15">
      <c r="B55" s="917"/>
    </row>
    <row r="56" spans="2:2" x14ac:dyDescent="0.15">
      <c r="B56" s="917"/>
    </row>
    <row r="57" spans="2:2" x14ac:dyDescent="0.15">
      <c r="B57" s="917"/>
    </row>
    <row r="58" spans="2:2" x14ac:dyDescent="0.15">
      <c r="B58" s="917"/>
    </row>
  </sheetData>
  <sheetProtection sheet="1" objects="1" scenarios="1"/>
  <phoneticPr fontId="2" type="noConversion"/>
  <conditionalFormatting sqref="D22 F3:G20 C3:D20">
    <cfRule type="cellIs" dxfId="52" priority="1" stopIfTrue="1" operator="equal">
      <formula>1</formula>
    </cfRule>
    <cfRule type="cellIs" dxfId="51" priority="2" stopIfTrue="1" operator="equal">
      <formula>2</formula>
    </cfRule>
  </conditionalFormatting>
  <hyperlinks>
    <hyperlink ref="Q4" r:id="rId1" display="=@CONCATENATE(N3,&quot;,&quot;,N4,&quot;,&quot;,N5,&quot;,&quot;,N6,&quot;,&quot;,N7,&quot;,&quot;,N8,&quot;,&quot;,N9,&quot;,&quot;,N10,&quot;,&quot;,N11,&quot;,&quot;,N12,&quot;,&quot;,N13,&quot;,&quot;,N14,&quot;,&quot;,)"/>
  </hyperlinks>
  <pageMargins left="0.75" right="0.75" top="1" bottom="1" header="0.5" footer="0.5"/>
  <pageSetup scale="15" orientation="landscape" verticalDpi="96"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row r="1" spans="1:1" x14ac:dyDescent="0.15">
      <c r="A1" t="s">
        <v>241</v>
      </c>
    </row>
  </sheetData>
  <phoneticPr fontId="2"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3"/>
  <sheetViews>
    <sheetView tabSelected="1" topLeftCell="A22" workbookViewId="0">
      <selection activeCell="AC38" sqref="AC38"/>
    </sheetView>
  </sheetViews>
  <sheetFormatPr baseColWidth="10" defaultColWidth="8.83203125" defaultRowHeight="13" x14ac:dyDescent="0.15"/>
  <cols>
    <col min="1" max="1" width="14.6640625" style="1" bestFit="1" customWidth="1"/>
    <col min="2" max="2" width="16.1640625" bestFit="1" customWidth="1"/>
    <col min="3" max="3" width="5.33203125" customWidth="1"/>
    <col min="4" max="4" width="5.83203125" bestFit="1" customWidth="1"/>
    <col min="5" max="6" width="5.83203125" customWidth="1"/>
    <col min="7" max="7" width="9" customWidth="1"/>
    <col min="8" max="13" width="5.5" customWidth="1"/>
    <col min="14" max="14" width="6.5" customWidth="1"/>
    <col min="15" max="17" width="5.5" customWidth="1"/>
    <col min="18" max="18" width="6.1640625" customWidth="1"/>
    <col min="19" max="19" width="7.83203125" bestFit="1" customWidth="1"/>
    <col min="20" max="20" width="9.5" style="13" customWidth="1"/>
    <col min="21" max="21" width="7.33203125" customWidth="1"/>
    <col min="22" max="22" width="7.6640625" bestFit="1" customWidth="1"/>
    <col min="23" max="23" width="8.5" style="13" bestFit="1" customWidth="1"/>
    <col min="24" max="24" width="7.6640625" bestFit="1" customWidth="1"/>
    <col min="25" max="25" width="10.1640625" bestFit="1" customWidth="1"/>
    <col min="26" max="26" width="8.5" customWidth="1"/>
    <col min="28" max="28" width="7.6640625" bestFit="1" customWidth="1"/>
    <col min="29" max="29" width="7.33203125" bestFit="1" customWidth="1"/>
    <col min="30" max="30" width="8.1640625" customWidth="1"/>
    <col min="31" max="31" width="5.83203125" bestFit="1" customWidth="1"/>
    <col min="32" max="32" width="10" bestFit="1" customWidth="1"/>
    <col min="33" max="33" width="5.6640625" customWidth="1"/>
    <col min="34" max="34" width="7.1640625" bestFit="1" customWidth="1"/>
    <col min="35" max="35" width="9.33203125" bestFit="1" customWidth="1"/>
    <col min="38" max="38" width="9.33203125" bestFit="1" customWidth="1"/>
  </cols>
  <sheetData>
    <row r="1" spans="1:31" ht="17" thickBot="1" x14ac:dyDescent="0.25">
      <c r="A1" s="1012" t="s">
        <v>153</v>
      </c>
      <c r="B1" s="1013"/>
      <c r="C1" s="239" t="s">
        <v>99</v>
      </c>
      <c r="D1" s="239" t="s">
        <v>131</v>
      </c>
      <c r="E1" s="239" t="s">
        <v>132</v>
      </c>
      <c r="F1" s="336" t="s">
        <v>130</v>
      </c>
      <c r="G1" s="324" t="s">
        <v>168</v>
      </c>
      <c r="H1" s="325"/>
      <c r="I1" s="326" t="s">
        <v>172</v>
      </c>
      <c r="J1" s="327">
        <f>IF($P$5=2,IF($C$2&gt;$C$3,1,0),0)</f>
        <v>0</v>
      </c>
      <c r="K1" s="324" t="s">
        <v>175</v>
      </c>
      <c r="L1" s="326" t="s">
        <v>172</v>
      </c>
      <c r="M1" s="341">
        <f>IF($P$5=1,IF($C$2&gt;$C$3,1,0),0)</f>
        <v>0</v>
      </c>
      <c r="N1" s="342" t="s">
        <v>176</v>
      </c>
      <c r="O1" s="325"/>
      <c r="P1" s="326" t="s">
        <v>172</v>
      </c>
      <c r="Q1" s="341">
        <f>IF($P$5=0,IF($C$2&gt;$C$3,1,0),0)</f>
        <v>0</v>
      </c>
      <c r="R1" s="342" t="s">
        <v>177</v>
      </c>
      <c r="S1" s="326" t="s">
        <v>172</v>
      </c>
      <c r="T1" s="327">
        <f>M1+Q1</f>
        <v>0</v>
      </c>
      <c r="U1" s="344" t="s">
        <v>173</v>
      </c>
      <c r="V1" s="326" t="s">
        <v>134</v>
      </c>
      <c r="W1" s="327">
        <f>J1+M1+Q1+AD1</f>
        <v>0</v>
      </c>
      <c r="X1" s="344" t="s">
        <v>179</v>
      </c>
      <c r="Y1" s="325"/>
      <c r="Z1" s="327">
        <f>IF(ABS($C$2-$C$3)&lt;=3, IF($W$1=1,1,0),0)</f>
        <v>0</v>
      </c>
      <c r="AA1" s="390" t="s">
        <v>319</v>
      </c>
      <c r="AB1" s="390"/>
      <c r="AC1" s="390" t="s">
        <v>172</v>
      </c>
      <c r="AD1" s="390">
        <f>IF($P$5=3,IF($C$2&gt;$C$3,1,0),0)</f>
        <v>0</v>
      </c>
    </row>
    <row r="2" spans="1:31" ht="16" x14ac:dyDescent="0.2">
      <c r="A2" s="323"/>
      <c r="B2" s="391" t="str">
        <f>Input!A1</f>
        <v>Rochester Junior Legion Patriots</v>
      </c>
      <c r="C2" s="393">
        <f>E26</f>
        <v>0</v>
      </c>
      <c r="D2" s="237">
        <f>F26</f>
        <v>0</v>
      </c>
      <c r="E2" s="238">
        <f>SUM(Z29:Z46)</f>
        <v>0</v>
      </c>
      <c r="F2" s="337">
        <f>SUM(V8:V25)</f>
        <v>0</v>
      </c>
      <c r="G2" s="328" t="s">
        <v>174</v>
      </c>
      <c r="H2" s="329"/>
      <c r="I2" s="330" t="s">
        <v>170</v>
      </c>
      <c r="J2" s="331">
        <f>IF($P$5=2,IF($C$2&lt;$C$3,1,0),0)</f>
        <v>0</v>
      </c>
      <c r="K2" s="328" t="s">
        <v>174</v>
      </c>
      <c r="L2" s="330" t="s">
        <v>170</v>
      </c>
      <c r="M2" s="340">
        <f>IF($P$5=1,IF($C$2&lt;$C$3,1,0),0)</f>
        <v>0</v>
      </c>
      <c r="N2" s="329" t="s">
        <v>174</v>
      </c>
      <c r="O2" s="329"/>
      <c r="P2" s="330" t="s">
        <v>170</v>
      </c>
      <c r="Q2" s="340">
        <f>IF($P$5=0,IF($C$2&lt;$C$3,1,0),0)</f>
        <v>0</v>
      </c>
      <c r="R2" s="329" t="s">
        <v>178</v>
      </c>
      <c r="S2" s="330" t="s">
        <v>170</v>
      </c>
      <c r="T2" s="331">
        <f>M2+Q2</f>
        <v>0</v>
      </c>
      <c r="U2" s="328" t="s">
        <v>163</v>
      </c>
      <c r="V2" s="330" t="s">
        <v>170</v>
      </c>
      <c r="W2" s="331">
        <f>J2+M2+Q2+AD2</f>
        <v>0</v>
      </c>
      <c r="X2" s="328" t="s">
        <v>180</v>
      </c>
      <c r="Y2" s="329"/>
      <c r="Z2" s="331">
        <f>IF(ABS($C$2-$C$3)&lt;=3, IF($W$2=1,1,0),0)</f>
        <v>0</v>
      </c>
      <c r="AA2" s="390"/>
      <c r="AB2" s="390"/>
      <c r="AC2" s="390" t="s">
        <v>170</v>
      </c>
      <c r="AD2" s="390">
        <f>IF($P$5=3,IF($C$2&lt;$C$3,1,0),0)</f>
        <v>0</v>
      </c>
    </row>
    <row r="3" spans="1:31" ht="17" thickBot="1" x14ac:dyDescent="0.25">
      <c r="A3" s="397"/>
      <c r="B3" s="392">
        <f>D5</f>
        <v>0</v>
      </c>
      <c r="C3" s="394">
        <f>M47</f>
        <v>0</v>
      </c>
      <c r="D3" s="198">
        <f>L47</f>
        <v>0</v>
      </c>
      <c r="E3" s="193" t="e">
        <f>I26+I27</f>
        <v>#VALUE!</v>
      </c>
      <c r="F3" s="338">
        <f>SUM(V29:V46)</f>
        <v>0</v>
      </c>
      <c r="G3" s="332"/>
      <c r="H3" s="333"/>
      <c r="I3" s="334" t="s">
        <v>171</v>
      </c>
      <c r="J3" s="335">
        <f>IF($P$5=2,IF($C$2=$C$3,1,0),0)</f>
        <v>0</v>
      </c>
      <c r="K3" s="332"/>
      <c r="L3" s="334" t="s">
        <v>171</v>
      </c>
      <c r="M3" s="343">
        <f>IF($P$5=1,IF($C$2=$C$3,1,0),0)</f>
        <v>0</v>
      </c>
      <c r="N3" s="333"/>
      <c r="O3" s="333"/>
      <c r="P3" s="334" t="s">
        <v>171</v>
      </c>
      <c r="Q3" s="343">
        <f>IF($P$5=0,IF($C$2=$C$3,1,0),0)</f>
        <v>1</v>
      </c>
      <c r="R3" s="333" t="s">
        <v>174</v>
      </c>
      <c r="S3" s="334" t="s">
        <v>171</v>
      </c>
      <c r="T3" s="335">
        <f>M3+Q3</f>
        <v>1</v>
      </c>
      <c r="U3" s="332"/>
      <c r="V3" s="334" t="s">
        <v>171</v>
      </c>
      <c r="W3" s="335">
        <f>J3+M3+Q3+AD3</f>
        <v>1</v>
      </c>
      <c r="X3" s="332"/>
      <c r="Y3" s="333"/>
      <c r="Z3" s="335"/>
      <c r="AA3" s="390"/>
      <c r="AB3" s="390"/>
      <c r="AC3" s="390" t="s">
        <v>171</v>
      </c>
      <c r="AD3" s="390">
        <f>IF($P$5=3,IF($C$2=$C$3,1,0),0)</f>
        <v>0</v>
      </c>
    </row>
    <row r="4" spans="1:31" ht="6.75" customHeight="1" thickBot="1" x14ac:dyDescent="0.25">
      <c r="A4" s="395"/>
      <c r="B4" s="396"/>
      <c r="C4" s="204"/>
      <c r="D4" s="204"/>
      <c r="E4" s="203"/>
      <c r="F4" s="205"/>
      <c r="G4" s="199"/>
      <c r="H4" s="199"/>
      <c r="I4" s="199"/>
      <c r="J4" s="199"/>
      <c r="K4" s="199"/>
      <c r="L4" s="199"/>
      <c r="M4" s="199"/>
      <c r="N4" s="199"/>
      <c r="O4" s="199"/>
      <c r="P4" s="199"/>
      <c r="Q4" s="199"/>
      <c r="R4" s="199"/>
      <c r="S4" s="199"/>
      <c r="T4" s="339"/>
      <c r="U4" s="199"/>
      <c r="V4" s="199"/>
      <c r="W4" s="153"/>
    </row>
    <row r="5" spans="1:31" ht="21" customHeight="1" x14ac:dyDescent="0.2">
      <c r="A5" s="207" t="s">
        <v>69</v>
      </c>
      <c r="B5" s="878"/>
      <c r="C5" s="200" t="s">
        <v>126</v>
      </c>
      <c r="D5" s="879"/>
      <c r="E5" s="880"/>
      <c r="F5" s="881"/>
      <c r="G5" s="881"/>
      <c r="H5" s="882"/>
      <c r="I5" s="200" t="s">
        <v>127</v>
      </c>
      <c r="J5" s="879"/>
      <c r="K5" s="881"/>
      <c r="L5" s="881"/>
      <c r="M5" s="882"/>
      <c r="N5" s="201" t="s">
        <v>133</v>
      </c>
      <c r="O5" s="201"/>
      <c r="P5" s="883"/>
      <c r="Q5" s="202" t="s">
        <v>318</v>
      </c>
      <c r="R5" s="194"/>
      <c r="S5" s="194"/>
      <c r="T5" s="195"/>
      <c r="U5" s="196"/>
      <c r="V5" s="199"/>
      <c r="W5" s="153"/>
      <c r="Y5" s="13"/>
      <c r="Z5" s="8"/>
      <c r="AA5" s="231" t="s">
        <v>87</v>
      </c>
      <c r="AB5" s="232" t="s">
        <v>86</v>
      </c>
      <c r="AC5" s="232" t="s">
        <v>85</v>
      </c>
      <c r="AD5" s="233" t="s">
        <v>85</v>
      </c>
      <c r="AE5" s="25" t="s">
        <v>193</v>
      </c>
    </row>
    <row r="6" spans="1:31" ht="6" customHeight="1" thickBot="1" x14ac:dyDescent="0.25">
      <c r="A6" s="208"/>
      <c r="B6" s="209"/>
      <c r="C6" s="210"/>
      <c r="D6" s="211"/>
      <c r="E6" s="212"/>
      <c r="F6" s="210"/>
      <c r="G6" s="210"/>
      <c r="H6" s="210"/>
      <c r="I6" s="211"/>
      <c r="J6" s="212"/>
      <c r="K6" s="210"/>
      <c r="L6" s="210"/>
      <c r="M6" s="210"/>
      <c r="N6" s="213"/>
      <c r="O6" s="213"/>
      <c r="P6" s="214"/>
      <c r="Q6" s="215"/>
      <c r="R6" s="210"/>
      <c r="S6" s="210"/>
      <c r="T6" s="216"/>
      <c r="U6" s="217"/>
      <c r="V6" s="218"/>
      <c r="W6" s="219"/>
      <c r="Y6" s="13"/>
      <c r="Z6" s="7"/>
      <c r="AA6" s="234"/>
      <c r="AB6" s="25"/>
      <c r="AC6" s="25"/>
      <c r="AD6" s="235"/>
      <c r="AE6" t="s">
        <v>21</v>
      </c>
    </row>
    <row r="7" spans="1:31" ht="14" thickBot="1" x14ac:dyDescent="0.2">
      <c r="A7" s="17" t="s">
        <v>71</v>
      </c>
      <c r="B7" s="84" t="s">
        <v>22</v>
      </c>
      <c r="C7" s="25" t="s">
        <v>84</v>
      </c>
      <c r="D7" s="25" t="s">
        <v>37</v>
      </c>
      <c r="E7" s="25" t="s">
        <v>38</v>
      </c>
      <c r="F7" s="25" t="s">
        <v>39</v>
      </c>
      <c r="G7" s="25" t="s">
        <v>51</v>
      </c>
      <c r="H7" s="25" t="s">
        <v>50</v>
      </c>
      <c r="I7" s="25" t="s">
        <v>70</v>
      </c>
      <c r="J7" s="25" t="s">
        <v>40</v>
      </c>
      <c r="K7" s="25" t="s">
        <v>41</v>
      </c>
      <c r="L7" s="25" t="s">
        <v>42</v>
      </c>
      <c r="M7" s="25" t="s">
        <v>45</v>
      </c>
      <c r="N7" s="25" t="s">
        <v>46</v>
      </c>
      <c r="O7" s="25" t="s">
        <v>128</v>
      </c>
      <c r="P7" s="25" t="s">
        <v>43</v>
      </c>
      <c r="Q7" s="25" t="s">
        <v>124</v>
      </c>
      <c r="R7" s="25" t="s">
        <v>44</v>
      </c>
      <c r="S7" s="25" t="s">
        <v>48</v>
      </c>
      <c r="T7" s="25" t="s">
        <v>74</v>
      </c>
      <c r="U7" s="25" t="s">
        <v>75</v>
      </c>
      <c r="V7" s="25" t="s">
        <v>130</v>
      </c>
      <c r="W7" s="25" t="s">
        <v>135</v>
      </c>
      <c r="X7" s="26" t="s">
        <v>49</v>
      </c>
      <c r="Y7" s="26" t="s">
        <v>52</v>
      </c>
      <c r="Z7" s="26" t="s">
        <v>78</v>
      </c>
      <c r="AA7" s="576" t="s">
        <v>49</v>
      </c>
      <c r="AB7" s="577" t="s">
        <v>37</v>
      </c>
      <c r="AC7" s="577" t="s">
        <v>37</v>
      </c>
      <c r="AD7" s="578" t="s">
        <v>44</v>
      </c>
      <c r="AE7" s="29" t="s">
        <v>131</v>
      </c>
    </row>
    <row r="8" spans="1:31" ht="18" customHeight="1" thickBot="1" x14ac:dyDescent="0.2">
      <c r="A8" s="580">
        <f>Input!A3</f>
        <v>2</v>
      </c>
      <c r="B8" s="581" t="str">
        <f>Input!B3</f>
        <v>Player 1</v>
      </c>
      <c r="C8" s="874"/>
      <c r="D8" s="582"/>
      <c r="E8" s="582"/>
      <c r="F8" s="582"/>
      <c r="G8" s="583">
        <f t="shared" ref="G8:G25" si="0">D8+O8+P8</f>
        <v>0</v>
      </c>
      <c r="H8" s="583">
        <f t="shared" ref="H8:H25" si="1">F8+O8+P8+I8</f>
        <v>0</v>
      </c>
      <c r="I8" s="582"/>
      <c r="J8" s="582"/>
      <c r="K8" s="582"/>
      <c r="L8" s="582"/>
      <c r="M8" s="582"/>
      <c r="N8" s="582"/>
      <c r="O8" s="582"/>
      <c r="P8" s="582"/>
      <c r="Q8" s="582"/>
      <c r="R8" s="582"/>
      <c r="S8" s="582"/>
      <c r="T8" s="582"/>
      <c r="U8" s="584"/>
      <c r="V8" s="584"/>
      <c r="W8" s="584"/>
      <c r="X8" s="585">
        <f t="shared" ref="X8:X26" si="2">IF(D8&gt;0,F8/D8,0)</f>
        <v>0</v>
      </c>
      <c r="Y8" s="585">
        <f t="shared" ref="Y8:Y26" si="3">IF(G8&gt;0,H8/G8,0)</f>
        <v>0</v>
      </c>
      <c r="Z8" s="585">
        <f t="shared" ref="Z8:Z26" si="4">IF(D8&gt;0,(F8+J8+K8+K8+L8+L8+L8)/D8,0)</f>
        <v>0</v>
      </c>
      <c r="AA8" s="585">
        <f t="shared" ref="AA8:AA26" si="5">IF(T8&gt;0,U8/T8,0)</f>
        <v>0</v>
      </c>
      <c r="AB8" s="586">
        <f t="shared" ref="AB8:AB26" si="6">IF(D8&gt;0,R8/D8,0)</f>
        <v>0</v>
      </c>
      <c r="AC8" s="586">
        <f t="shared" ref="AC8:AC26" si="7">IF(D8&gt;0,P8/D8,0)</f>
        <v>0</v>
      </c>
      <c r="AD8" s="587">
        <f t="shared" ref="AD8:AD26" si="8">IF(R8&gt;0,P8/R8,0)</f>
        <v>0</v>
      </c>
      <c r="AE8" s="588"/>
    </row>
    <row r="9" spans="1:31" ht="18" customHeight="1" thickBot="1" x14ac:dyDescent="0.2">
      <c r="A9" s="589">
        <f>Input!A4</f>
        <v>3</v>
      </c>
      <c r="B9" s="499" t="str">
        <f>Input!B4</f>
        <v>Player 2</v>
      </c>
      <c r="C9" s="776"/>
      <c r="D9" s="500"/>
      <c r="E9" s="500"/>
      <c r="F9" s="500"/>
      <c r="G9" s="583">
        <f t="shared" si="0"/>
        <v>0</v>
      </c>
      <c r="H9" s="446">
        <f t="shared" si="1"/>
        <v>0</v>
      </c>
      <c r="I9" s="500"/>
      <c r="J9" s="500"/>
      <c r="K9" s="500"/>
      <c r="L9" s="500"/>
      <c r="M9" s="500"/>
      <c r="N9" s="500"/>
      <c r="O9" s="500"/>
      <c r="P9" s="500"/>
      <c r="Q9" s="500"/>
      <c r="R9" s="500"/>
      <c r="S9" s="500"/>
      <c r="T9" s="500"/>
      <c r="U9" s="501"/>
      <c r="V9" s="501"/>
      <c r="W9" s="501"/>
      <c r="X9" s="345">
        <f t="shared" si="2"/>
        <v>0</v>
      </c>
      <c r="Y9" s="345">
        <f t="shared" si="3"/>
        <v>0</v>
      </c>
      <c r="Z9" s="345">
        <f t="shared" si="4"/>
        <v>0</v>
      </c>
      <c r="AA9" s="345">
        <f t="shared" si="5"/>
        <v>0</v>
      </c>
      <c r="AB9" s="349">
        <f t="shared" si="6"/>
        <v>0</v>
      </c>
      <c r="AC9" s="349">
        <f t="shared" si="7"/>
        <v>0</v>
      </c>
      <c r="AD9" s="350">
        <f t="shared" si="8"/>
        <v>0</v>
      </c>
      <c r="AE9" s="590"/>
    </row>
    <row r="10" spans="1:31" ht="18" customHeight="1" thickBot="1" x14ac:dyDescent="0.2">
      <c r="A10" s="591">
        <f>Input!A5</f>
        <v>5</v>
      </c>
      <c r="B10" s="592" t="str">
        <f>Input!B5</f>
        <v>Player 3</v>
      </c>
      <c r="C10" s="875"/>
      <c r="D10" s="593"/>
      <c r="E10" s="593"/>
      <c r="F10" s="593"/>
      <c r="G10" s="583">
        <f t="shared" si="0"/>
        <v>0</v>
      </c>
      <c r="H10" s="594">
        <f t="shared" si="1"/>
        <v>0</v>
      </c>
      <c r="I10" s="593"/>
      <c r="J10" s="593"/>
      <c r="K10" s="593"/>
      <c r="L10" s="593"/>
      <c r="M10" s="593"/>
      <c r="N10" s="593"/>
      <c r="O10" s="593"/>
      <c r="P10" s="593"/>
      <c r="Q10" s="593"/>
      <c r="R10" s="593"/>
      <c r="S10" s="593"/>
      <c r="T10" s="593"/>
      <c r="U10" s="595"/>
      <c r="V10" s="595"/>
      <c r="W10" s="595"/>
      <c r="X10" s="596">
        <f t="shared" si="2"/>
        <v>0</v>
      </c>
      <c r="Y10" s="596">
        <f t="shared" si="3"/>
        <v>0</v>
      </c>
      <c r="Z10" s="596">
        <f t="shared" si="4"/>
        <v>0</v>
      </c>
      <c r="AA10" s="596">
        <f t="shared" si="5"/>
        <v>0</v>
      </c>
      <c r="AB10" s="597">
        <f t="shared" si="6"/>
        <v>0</v>
      </c>
      <c r="AC10" s="597">
        <f t="shared" si="7"/>
        <v>0</v>
      </c>
      <c r="AD10" s="598">
        <f t="shared" si="8"/>
        <v>0</v>
      </c>
      <c r="AE10" s="599"/>
    </row>
    <row r="11" spans="1:31" ht="18" customHeight="1" thickBot="1" x14ac:dyDescent="0.2">
      <c r="A11" s="558">
        <f>Input!A6</f>
        <v>9</v>
      </c>
      <c r="B11" s="558" t="str">
        <f>Input!B6</f>
        <v>Player 4</v>
      </c>
      <c r="C11" s="876"/>
      <c r="D11" s="559"/>
      <c r="E11" s="559"/>
      <c r="F11" s="559"/>
      <c r="G11" s="583">
        <f t="shared" si="0"/>
        <v>0</v>
      </c>
      <c r="H11" s="446">
        <f t="shared" si="1"/>
        <v>0</v>
      </c>
      <c r="I11" s="559"/>
      <c r="J11" s="559"/>
      <c r="K11" s="559"/>
      <c r="L11" s="559"/>
      <c r="M11" s="559"/>
      <c r="N11" s="559"/>
      <c r="O11" s="559"/>
      <c r="P11" s="559"/>
      <c r="Q11" s="559"/>
      <c r="R11" s="559"/>
      <c r="S11" s="559"/>
      <c r="T11" s="559"/>
      <c r="U11" s="579"/>
      <c r="V11" s="579"/>
      <c r="W11" s="579"/>
      <c r="X11" s="346">
        <f t="shared" si="2"/>
        <v>0</v>
      </c>
      <c r="Y11" s="346">
        <f t="shared" si="3"/>
        <v>0</v>
      </c>
      <c r="Z11" s="346">
        <f t="shared" si="4"/>
        <v>0</v>
      </c>
      <c r="AA11" s="346">
        <f t="shared" si="5"/>
        <v>0</v>
      </c>
      <c r="AB11" s="347">
        <f t="shared" si="6"/>
        <v>0</v>
      </c>
      <c r="AC11" s="347">
        <f t="shared" si="7"/>
        <v>0</v>
      </c>
      <c r="AD11" s="348">
        <f t="shared" si="8"/>
        <v>0</v>
      </c>
      <c r="AE11" s="62"/>
    </row>
    <row r="12" spans="1:31" ht="18" customHeight="1" thickBot="1" x14ac:dyDescent="0.2">
      <c r="A12" s="558">
        <f>Input!A7</f>
        <v>1</v>
      </c>
      <c r="B12" s="558" t="str">
        <f>Input!B7</f>
        <v>Player 5</v>
      </c>
      <c r="C12" s="776"/>
      <c r="D12" s="560"/>
      <c r="E12" s="560"/>
      <c r="F12" s="560"/>
      <c r="G12" s="583">
        <f t="shared" si="0"/>
        <v>0</v>
      </c>
      <c r="H12" s="446">
        <f t="shared" si="1"/>
        <v>0</v>
      </c>
      <c r="I12" s="560"/>
      <c r="J12" s="560"/>
      <c r="K12" s="560"/>
      <c r="L12" s="560"/>
      <c r="M12" s="560"/>
      <c r="N12" s="560"/>
      <c r="O12" s="560"/>
      <c r="P12" s="560"/>
      <c r="Q12" s="560"/>
      <c r="R12" s="560"/>
      <c r="S12" s="560"/>
      <c r="T12" s="560"/>
      <c r="U12" s="561"/>
      <c r="V12" s="561"/>
      <c r="W12" s="561"/>
      <c r="X12" s="345">
        <f t="shared" si="2"/>
        <v>0</v>
      </c>
      <c r="Y12" s="345">
        <f t="shared" si="3"/>
        <v>0</v>
      </c>
      <c r="Z12" s="345">
        <f t="shared" si="4"/>
        <v>0</v>
      </c>
      <c r="AA12" s="345">
        <f t="shared" si="5"/>
        <v>0</v>
      </c>
      <c r="AB12" s="349">
        <f t="shared" si="6"/>
        <v>0</v>
      </c>
      <c r="AC12" s="349">
        <f t="shared" si="7"/>
        <v>0</v>
      </c>
      <c r="AD12" s="350">
        <f t="shared" si="8"/>
        <v>0</v>
      </c>
      <c r="AE12" s="62"/>
    </row>
    <row r="13" spans="1:31" ht="18" customHeight="1" thickBot="1" x14ac:dyDescent="0.2">
      <c r="A13" s="600">
        <f>Input!A8</f>
        <v>14</v>
      </c>
      <c r="B13" s="600" t="str">
        <f>Input!B8</f>
        <v>Player 6</v>
      </c>
      <c r="C13" s="877"/>
      <c r="D13" s="601"/>
      <c r="E13" s="601"/>
      <c r="F13" s="601"/>
      <c r="G13" s="583">
        <f t="shared" si="0"/>
        <v>0</v>
      </c>
      <c r="H13" s="602">
        <f t="shared" si="1"/>
        <v>0</v>
      </c>
      <c r="I13" s="601"/>
      <c r="J13" s="601"/>
      <c r="K13" s="601"/>
      <c r="L13" s="601"/>
      <c r="M13" s="601"/>
      <c r="N13" s="601"/>
      <c r="O13" s="601"/>
      <c r="P13" s="601"/>
      <c r="Q13" s="601"/>
      <c r="R13" s="601"/>
      <c r="S13" s="601"/>
      <c r="T13" s="601"/>
      <c r="U13" s="603"/>
      <c r="V13" s="603"/>
      <c r="W13" s="603"/>
      <c r="X13" s="604">
        <f t="shared" si="2"/>
        <v>0</v>
      </c>
      <c r="Y13" s="604">
        <f t="shared" si="3"/>
        <v>0</v>
      </c>
      <c r="Z13" s="604">
        <f t="shared" si="4"/>
        <v>0</v>
      </c>
      <c r="AA13" s="604">
        <f t="shared" si="5"/>
        <v>0</v>
      </c>
      <c r="AB13" s="605">
        <f t="shared" si="6"/>
        <v>0</v>
      </c>
      <c r="AC13" s="605">
        <f t="shared" si="7"/>
        <v>0</v>
      </c>
      <c r="AD13" s="606">
        <f t="shared" si="8"/>
        <v>0</v>
      </c>
      <c r="AE13" s="62"/>
    </row>
    <row r="14" spans="1:31" ht="18" customHeight="1" thickBot="1" x14ac:dyDescent="0.2">
      <c r="A14" s="580">
        <f>Input!A9</f>
        <v>15</v>
      </c>
      <c r="B14" s="581" t="str">
        <f>Input!B9</f>
        <v>Player 7</v>
      </c>
      <c r="C14" s="874"/>
      <c r="D14" s="582"/>
      <c r="E14" s="582"/>
      <c r="F14" s="582"/>
      <c r="G14" s="583">
        <f t="shared" si="0"/>
        <v>0</v>
      </c>
      <c r="H14" s="583">
        <f t="shared" si="1"/>
        <v>0</v>
      </c>
      <c r="I14" s="582"/>
      <c r="J14" s="582"/>
      <c r="K14" s="582"/>
      <c r="L14" s="582"/>
      <c r="M14" s="582"/>
      <c r="N14" s="582"/>
      <c r="O14" s="582"/>
      <c r="P14" s="582"/>
      <c r="Q14" s="582"/>
      <c r="R14" s="582"/>
      <c r="S14" s="582"/>
      <c r="T14" s="582"/>
      <c r="U14" s="584"/>
      <c r="V14" s="584"/>
      <c r="W14" s="584"/>
      <c r="X14" s="585">
        <f t="shared" si="2"/>
        <v>0</v>
      </c>
      <c r="Y14" s="585">
        <f t="shared" si="3"/>
        <v>0</v>
      </c>
      <c r="Z14" s="585">
        <f t="shared" si="4"/>
        <v>0</v>
      </c>
      <c r="AA14" s="585">
        <f t="shared" si="5"/>
        <v>0</v>
      </c>
      <c r="AB14" s="586">
        <f t="shared" si="6"/>
        <v>0</v>
      </c>
      <c r="AC14" s="586">
        <f t="shared" si="7"/>
        <v>0</v>
      </c>
      <c r="AD14" s="587">
        <f t="shared" si="8"/>
        <v>0</v>
      </c>
      <c r="AE14" s="588"/>
    </row>
    <row r="15" spans="1:31" ht="18" customHeight="1" thickBot="1" x14ac:dyDescent="0.2">
      <c r="A15" s="608">
        <f>Input!A10</f>
        <v>22</v>
      </c>
      <c r="B15" s="609" t="str">
        <f>Input!B10</f>
        <v>Player 8</v>
      </c>
      <c r="C15" s="877"/>
      <c r="D15" s="610"/>
      <c r="E15" s="610"/>
      <c r="F15" s="610"/>
      <c r="G15" s="583">
        <f t="shared" si="0"/>
        <v>0</v>
      </c>
      <c r="H15" s="602">
        <f t="shared" si="1"/>
        <v>0</v>
      </c>
      <c r="I15" s="610"/>
      <c r="J15" s="610"/>
      <c r="K15" s="610"/>
      <c r="L15" s="610"/>
      <c r="M15" s="610"/>
      <c r="N15" s="610"/>
      <c r="O15" s="610"/>
      <c r="P15" s="610"/>
      <c r="Q15" s="610"/>
      <c r="R15" s="610"/>
      <c r="S15" s="610"/>
      <c r="T15" s="610"/>
      <c r="U15" s="611"/>
      <c r="V15" s="611"/>
      <c r="W15" s="611"/>
      <c r="X15" s="604">
        <f t="shared" si="2"/>
        <v>0</v>
      </c>
      <c r="Y15" s="604">
        <f t="shared" si="3"/>
        <v>0</v>
      </c>
      <c r="Z15" s="604">
        <f t="shared" si="4"/>
        <v>0</v>
      </c>
      <c r="AA15" s="604">
        <f t="shared" si="5"/>
        <v>0</v>
      </c>
      <c r="AB15" s="605">
        <f t="shared" si="6"/>
        <v>0</v>
      </c>
      <c r="AC15" s="605">
        <f t="shared" si="7"/>
        <v>0</v>
      </c>
      <c r="AD15" s="606">
        <f t="shared" si="8"/>
        <v>0</v>
      </c>
      <c r="AE15" s="590"/>
    </row>
    <row r="16" spans="1:31" ht="18" customHeight="1" thickBot="1" x14ac:dyDescent="0.2">
      <c r="A16" s="612">
        <f>Input!A11</f>
        <v>23</v>
      </c>
      <c r="B16" s="613" t="str">
        <f>Input!B11</f>
        <v>Player 9</v>
      </c>
      <c r="C16" s="875"/>
      <c r="D16" s="593"/>
      <c r="E16" s="593"/>
      <c r="F16" s="593"/>
      <c r="G16" s="583">
        <f t="shared" si="0"/>
        <v>0</v>
      </c>
      <c r="H16" s="614">
        <f t="shared" si="1"/>
        <v>0</v>
      </c>
      <c r="I16" s="593"/>
      <c r="J16" s="593"/>
      <c r="K16" s="593"/>
      <c r="L16" s="593"/>
      <c r="M16" s="593"/>
      <c r="N16" s="593"/>
      <c r="O16" s="593"/>
      <c r="P16" s="593"/>
      <c r="Q16" s="593"/>
      <c r="R16" s="593"/>
      <c r="S16" s="593"/>
      <c r="T16" s="593"/>
      <c r="U16" s="595"/>
      <c r="V16" s="595"/>
      <c r="W16" s="595"/>
      <c r="X16" s="596">
        <f t="shared" si="2"/>
        <v>0</v>
      </c>
      <c r="Y16" s="596">
        <f t="shared" si="3"/>
        <v>0</v>
      </c>
      <c r="Z16" s="596">
        <f t="shared" si="4"/>
        <v>0</v>
      </c>
      <c r="AA16" s="596">
        <f t="shared" si="5"/>
        <v>0</v>
      </c>
      <c r="AB16" s="597">
        <f t="shared" si="6"/>
        <v>0</v>
      </c>
      <c r="AC16" s="597">
        <f t="shared" si="7"/>
        <v>0</v>
      </c>
      <c r="AD16" s="598">
        <f t="shared" si="8"/>
        <v>0</v>
      </c>
      <c r="AE16" s="615"/>
    </row>
    <row r="17" spans="1:32" ht="18" customHeight="1" thickBot="1" x14ac:dyDescent="0.2">
      <c r="A17" s="558">
        <f>Input!A12</f>
        <v>24</v>
      </c>
      <c r="B17" s="558" t="str">
        <f>Input!B12</f>
        <v>Player 10</v>
      </c>
      <c r="C17" s="876"/>
      <c r="D17" s="559"/>
      <c r="E17" s="559"/>
      <c r="F17" s="559"/>
      <c r="G17" s="583">
        <f t="shared" si="0"/>
        <v>0</v>
      </c>
      <c r="H17" s="446">
        <f t="shared" si="1"/>
        <v>0</v>
      </c>
      <c r="I17" s="559"/>
      <c r="J17" s="559"/>
      <c r="K17" s="559"/>
      <c r="L17" s="559"/>
      <c r="M17" s="559"/>
      <c r="N17" s="559"/>
      <c r="O17" s="559"/>
      <c r="P17" s="559"/>
      <c r="Q17" s="559"/>
      <c r="R17" s="559"/>
      <c r="S17" s="559"/>
      <c r="T17" s="559"/>
      <c r="U17" s="579"/>
      <c r="V17" s="579"/>
      <c r="W17" s="579"/>
      <c r="X17" s="346">
        <f t="shared" si="2"/>
        <v>0</v>
      </c>
      <c r="Y17" s="346">
        <f t="shared" si="3"/>
        <v>0</v>
      </c>
      <c r="Z17" s="346">
        <f t="shared" si="4"/>
        <v>0</v>
      </c>
      <c r="AA17" s="346">
        <f t="shared" si="5"/>
        <v>0</v>
      </c>
      <c r="AB17" s="347">
        <f t="shared" si="6"/>
        <v>0</v>
      </c>
      <c r="AC17" s="347">
        <f t="shared" si="7"/>
        <v>0</v>
      </c>
      <c r="AD17" s="348">
        <f t="shared" si="8"/>
        <v>0</v>
      </c>
      <c r="AE17" s="607"/>
    </row>
    <row r="18" spans="1:32" ht="18" customHeight="1" thickBot="1" x14ac:dyDescent="0.2">
      <c r="A18" s="558">
        <f>Input!A13</f>
        <v>25</v>
      </c>
      <c r="B18" s="558" t="str">
        <f>Input!B13</f>
        <v>Player 11</v>
      </c>
      <c r="C18" s="776"/>
      <c r="D18" s="560"/>
      <c r="E18" s="560"/>
      <c r="F18" s="560"/>
      <c r="G18" s="583">
        <f t="shared" si="0"/>
        <v>0</v>
      </c>
      <c r="H18" s="446">
        <f t="shared" si="1"/>
        <v>0</v>
      </c>
      <c r="I18" s="560"/>
      <c r="J18" s="560"/>
      <c r="K18" s="560"/>
      <c r="L18" s="560"/>
      <c r="M18" s="560"/>
      <c r="N18" s="560"/>
      <c r="O18" s="560"/>
      <c r="P18" s="560"/>
      <c r="Q18" s="560"/>
      <c r="R18" s="560"/>
      <c r="S18" s="560"/>
      <c r="T18" s="560"/>
      <c r="U18" s="561"/>
      <c r="V18" s="561"/>
      <c r="W18" s="561"/>
      <c r="X18" s="345">
        <f t="shared" si="2"/>
        <v>0</v>
      </c>
      <c r="Y18" s="345">
        <f t="shared" si="3"/>
        <v>0</v>
      </c>
      <c r="Z18" s="345">
        <f t="shared" si="4"/>
        <v>0</v>
      </c>
      <c r="AA18" s="345">
        <f t="shared" si="5"/>
        <v>0</v>
      </c>
      <c r="AB18" s="349">
        <f t="shared" si="6"/>
        <v>0</v>
      </c>
      <c r="AC18" s="349">
        <f t="shared" si="7"/>
        <v>0</v>
      </c>
      <c r="AD18" s="350">
        <f t="shared" si="8"/>
        <v>0</v>
      </c>
      <c r="AE18" s="62"/>
    </row>
    <row r="19" spans="1:32" ht="18" customHeight="1" thickBot="1" x14ac:dyDescent="0.2">
      <c r="A19" s="600">
        <f>Input!A14</f>
        <v>29</v>
      </c>
      <c r="B19" s="600" t="str">
        <f>Input!B14</f>
        <v>Player 12</v>
      </c>
      <c r="C19" s="877"/>
      <c r="D19" s="601"/>
      <c r="E19" s="601"/>
      <c r="F19" s="601"/>
      <c r="G19" s="583">
        <f t="shared" si="0"/>
        <v>0</v>
      </c>
      <c r="H19" s="602">
        <f t="shared" si="1"/>
        <v>0</v>
      </c>
      <c r="I19" s="601"/>
      <c r="J19" s="601"/>
      <c r="K19" s="601"/>
      <c r="L19" s="601"/>
      <c r="M19" s="601"/>
      <c r="N19" s="601"/>
      <c r="O19" s="601"/>
      <c r="P19" s="601"/>
      <c r="Q19" s="601"/>
      <c r="R19" s="601"/>
      <c r="S19" s="601"/>
      <c r="T19" s="601"/>
      <c r="U19" s="603"/>
      <c r="V19" s="603"/>
      <c r="W19" s="603"/>
      <c r="X19" s="604">
        <f t="shared" si="2"/>
        <v>0</v>
      </c>
      <c r="Y19" s="604">
        <f t="shared" si="3"/>
        <v>0</v>
      </c>
      <c r="Z19" s="604">
        <f t="shared" si="4"/>
        <v>0</v>
      </c>
      <c r="AA19" s="604">
        <f t="shared" si="5"/>
        <v>0</v>
      </c>
      <c r="AB19" s="605">
        <f t="shared" si="6"/>
        <v>0</v>
      </c>
      <c r="AC19" s="605">
        <f t="shared" si="7"/>
        <v>0</v>
      </c>
      <c r="AD19" s="606">
        <f t="shared" si="8"/>
        <v>0</v>
      </c>
      <c r="AE19" s="62"/>
    </row>
    <row r="20" spans="1:32" ht="18" customHeight="1" thickBot="1" x14ac:dyDescent="0.2">
      <c r="A20" s="580">
        <f>Input!A15</f>
        <v>30</v>
      </c>
      <c r="B20" s="581" t="str">
        <f>Input!B15</f>
        <v>Player 13</v>
      </c>
      <c r="C20" s="874"/>
      <c r="D20" s="582"/>
      <c r="E20" s="582"/>
      <c r="F20" s="582"/>
      <c r="G20" s="583">
        <f t="shared" si="0"/>
        <v>0</v>
      </c>
      <c r="H20" s="583">
        <f t="shared" si="1"/>
        <v>0</v>
      </c>
      <c r="I20" s="582"/>
      <c r="J20" s="582"/>
      <c r="K20" s="582"/>
      <c r="L20" s="582"/>
      <c r="M20" s="582"/>
      <c r="N20" s="582"/>
      <c r="O20" s="582"/>
      <c r="P20" s="582"/>
      <c r="Q20" s="582"/>
      <c r="R20" s="582"/>
      <c r="S20" s="582"/>
      <c r="T20" s="582"/>
      <c r="U20" s="584"/>
      <c r="V20" s="584"/>
      <c r="W20" s="584"/>
      <c r="X20" s="585">
        <f t="shared" si="2"/>
        <v>0</v>
      </c>
      <c r="Y20" s="585">
        <f t="shared" si="3"/>
        <v>0</v>
      </c>
      <c r="Z20" s="585">
        <f t="shared" si="4"/>
        <v>0</v>
      </c>
      <c r="AA20" s="585">
        <f t="shared" si="5"/>
        <v>0</v>
      </c>
      <c r="AB20" s="586">
        <f t="shared" si="6"/>
        <v>0</v>
      </c>
      <c r="AC20" s="586">
        <f t="shared" si="7"/>
        <v>0</v>
      </c>
      <c r="AD20" s="587">
        <f t="shared" si="8"/>
        <v>0</v>
      </c>
      <c r="AE20" s="588"/>
    </row>
    <row r="21" spans="1:32" ht="18" customHeight="1" thickBot="1" x14ac:dyDescent="0.2">
      <c r="A21" s="608">
        <f>Input!A16</f>
        <v>32</v>
      </c>
      <c r="B21" s="609" t="str">
        <f>Input!B16</f>
        <v>Player 14</v>
      </c>
      <c r="C21" s="877"/>
      <c r="D21" s="610"/>
      <c r="E21" s="610"/>
      <c r="F21" s="610"/>
      <c r="G21" s="583">
        <f t="shared" si="0"/>
        <v>0</v>
      </c>
      <c r="H21" s="602">
        <f t="shared" si="1"/>
        <v>0</v>
      </c>
      <c r="I21" s="610"/>
      <c r="J21" s="610"/>
      <c r="K21" s="610"/>
      <c r="L21" s="610"/>
      <c r="M21" s="610"/>
      <c r="N21" s="610"/>
      <c r="O21" s="610"/>
      <c r="P21" s="610"/>
      <c r="Q21" s="610"/>
      <c r="R21" s="610"/>
      <c r="S21" s="610"/>
      <c r="T21" s="610"/>
      <c r="U21" s="611"/>
      <c r="V21" s="611"/>
      <c r="W21" s="611"/>
      <c r="X21" s="604">
        <f t="shared" si="2"/>
        <v>0</v>
      </c>
      <c r="Y21" s="604">
        <f t="shared" si="3"/>
        <v>0</v>
      </c>
      <c r="Z21" s="604">
        <f t="shared" si="4"/>
        <v>0</v>
      </c>
      <c r="AA21" s="604">
        <f t="shared" si="5"/>
        <v>0</v>
      </c>
      <c r="AB21" s="605">
        <f t="shared" si="6"/>
        <v>0</v>
      </c>
      <c r="AC21" s="605">
        <f t="shared" si="7"/>
        <v>0</v>
      </c>
      <c r="AD21" s="606">
        <f t="shared" si="8"/>
        <v>0</v>
      </c>
      <c r="AE21" s="590"/>
    </row>
    <row r="22" spans="1:32" ht="18" customHeight="1" thickBot="1" x14ac:dyDescent="0.2">
      <c r="A22" s="612">
        <f>Input!A17</f>
        <v>0</v>
      </c>
      <c r="B22" s="613">
        <f>Input!B17</f>
        <v>0</v>
      </c>
      <c r="C22" s="875"/>
      <c r="D22" s="593"/>
      <c r="E22" s="593"/>
      <c r="F22" s="593"/>
      <c r="G22" s="583">
        <f t="shared" si="0"/>
        <v>0</v>
      </c>
      <c r="H22" s="614">
        <f t="shared" si="1"/>
        <v>0</v>
      </c>
      <c r="I22" s="593"/>
      <c r="J22" s="593"/>
      <c r="K22" s="593"/>
      <c r="L22" s="593"/>
      <c r="M22" s="593"/>
      <c r="N22" s="593"/>
      <c r="O22" s="593"/>
      <c r="P22" s="593"/>
      <c r="Q22" s="593"/>
      <c r="R22" s="593"/>
      <c r="S22" s="593"/>
      <c r="T22" s="593"/>
      <c r="U22" s="595"/>
      <c r="V22" s="595"/>
      <c r="W22" s="595"/>
      <c r="X22" s="596">
        <f t="shared" si="2"/>
        <v>0</v>
      </c>
      <c r="Y22" s="596">
        <f t="shared" si="3"/>
        <v>0</v>
      </c>
      <c r="Z22" s="596">
        <f t="shared" si="4"/>
        <v>0</v>
      </c>
      <c r="AA22" s="596">
        <f t="shared" si="5"/>
        <v>0</v>
      </c>
      <c r="AB22" s="597">
        <f t="shared" si="6"/>
        <v>0</v>
      </c>
      <c r="AC22" s="597">
        <f t="shared" si="7"/>
        <v>0</v>
      </c>
      <c r="AD22" s="598">
        <f t="shared" si="8"/>
        <v>0</v>
      </c>
      <c r="AE22" s="615"/>
    </row>
    <row r="23" spans="1:32" ht="18" hidden="1" customHeight="1" thickBot="1" x14ac:dyDescent="0.2">
      <c r="A23" s="558">
        <f>Input!A18</f>
        <v>0</v>
      </c>
      <c r="B23" s="558">
        <f>Input!B18</f>
        <v>0</v>
      </c>
      <c r="C23" s="876"/>
      <c r="D23" s="559"/>
      <c r="E23" s="559"/>
      <c r="F23" s="559"/>
      <c r="G23" s="583">
        <f t="shared" si="0"/>
        <v>0</v>
      </c>
      <c r="H23" s="446">
        <f t="shared" si="1"/>
        <v>0</v>
      </c>
      <c r="I23" s="559"/>
      <c r="J23" s="559"/>
      <c r="K23" s="559"/>
      <c r="L23" s="559"/>
      <c r="M23" s="559"/>
      <c r="N23" s="559"/>
      <c r="O23" s="559"/>
      <c r="P23" s="559"/>
      <c r="Q23" s="559"/>
      <c r="R23" s="559"/>
      <c r="S23" s="559"/>
      <c r="T23" s="559"/>
      <c r="U23" s="579"/>
      <c r="V23" s="579"/>
      <c r="W23" s="579"/>
      <c r="X23" s="346">
        <f t="shared" si="2"/>
        <v>0</v>
      </c>
      <c r="Y23" s="346">
        <f t="shared" si="3"/>
        <v>0</v>
      </c>
      <c r="Z23" s="346">
        <f t="shared" si="4"/>
        <v>0</v>
      </c>
      <c r="AA23" s="346">
        <f t="shared" si="5"/>
        <v>0</v>
      </c>
      <c r="AB23" s="347">
        <f t="shared" si="6"/>
        <v>0</v>
      </c>
      <c r="AC23" s="347">
        <f t="shared" si="7"/>
        <v>0</v>
      </c>
      <c r="AD23" s="348">
        <f t="shared" si="8"/>
        <v>0</v>
      </c>
      <c r="AE23" s="607"/>
    </row>
    <row r="24" spans="1:32" ht="18" hidden="1" customHeight="1" thickBot="1" x14ac:dyDescent="0.2">
      <c r="A24" s="558">
        <f>Input!A19</f>
        <v>0</v>
      </c>
      <c r="B24" s="558">
        <f>Input!B19</f>
        <v>0</v>
      </c>
      <c r="C24" s="776"/>
      <c r="D24" s="560"/>
      <c r="E24" s="560"/>
      <c r="F24" s="560"/>
      <c r="G24" s="583">
        <f t="shared" si="0"/>
        <v>0</v>
      </c>
      <c r="H24" s="446">
        <f t="shared" si="1"/>
        <v>0</v>
      </c>
      <c r="I24" s="560"/>
      <c r="J24" s="560"/>
      <c r="K24" s="560"/>
      <c r="L24" s="560"/>
      <c r="M24" s="560"/>
      <c r="N24" s="560"/>
      <c r="O24" s="560"/>
      <c r="P24" s="560"/>
      <c r="Q24" s="560"/>
      <c r="R24" s="560"/>
      <c r="S24" s="560"/>
      <c r="T24" s="560"/>
      <c r="U24" s="561"/>
      <c r="V24" s="561"/>
      <c r="W24" s="561"/>
      <c r="X24" s="345">
        <f t="shared" si="2"/>
        <v>0</v>
      </c>
      <c r="Y24" s="345">
        <f t="shared" si="3"/>
        <v>0</v>
      </c>
      <c r="Z24" s="345">
        <f t="shared" si="4"/>
        <v>0</v>
      </c>
      <c r="AA24" s="345">
        <f t="shared" si="5"/>
        <v>0</v>
      </c>
      <c r="AB24" s="349">
        <f t="shared" si="6"/>
        <v>0</v>
      </c>
      <c r="AC24" s="349">
        <f t="shared" si="7"/>
        <v>0</v>
      </c>
      <c r="AD24" s="350">
        <f t="shared" si="8"/>
        <v>0</v>
      </c>
      <c r="AE24" s="62"/>
    </row>
    <row r="25" spans="1:32" ht="18" hidden="1" customHeight="1" x14ac:dyDescent="0.15">
      <c r="A25" s="558">
        <f>Input!A20</f>
        <v>0</v>
      </c>
      <c r="B25" s="558">
        <f>Input!B20</f>
        <v>0</v>
      </c>
      <c r="C25" s="776"/>
      <c r="D25" s="560"/>
      <c r="E25" s="560"/>
      <c r="F25" s="560"/>
      <c r="G25" s="583">
        <f t="shared" si="0"/>
        <v>0</v>
      </c>
      <c r="H25" s="446">
        <f t="shared" si="1"/>
        <v>0</v>
      </c>
      <c r="I25" s="560"/>
      <c r="J25" s="560"/>
      <c r="K25" s="560"/>
      <c r="L25" s="560"/>
      <c r="M25" s="560"/>
      <c r="N25" s="560"/>
      <c r="O25" s="560"/>
      <c r="P25" s="560"/>
      <c r="Q25" s="560"/>
      <c r="R25" s="560"/>
      <c r="S25" s="560"/>
      <c r="T25" s="560"/>
      <c r="U25" s="561"/>
      <c r="V25" s="561"/>
      <c r="W25" s="561"/>
      <c r="X25" s="345">
        <f t="shared" si="2"/>
        <v>0</v>
      </c>
      <c r="Y25" s="345">
        <f t="shared" si="3"/>
        <v>0</v>
      </c>
      <c r="Z25" s="345">
        <f t="shared" si="4"/>
        <v>0</v>
      </c>
      <c r="AA25" s="345">
        <f t="shared" si="5"/>
        <v>0</v>
      </c>
      <c r="AB25" s="349">
        <f t="shared" si="6"/>
        <v>0</v>
      </c>
      <c r="AC25" s="349">
        <f t="shared" si="7"/>
        <v>0</v>
      </c>
      <c r="AD25" s="350">
        <f t="shared" si="8"/>
        <v>0</v>
      </c>
      <c r="AE25" s="62"/>
    </row>
    <row r="26" spans="1:32" ht="12.75" customHeight="1" thickBot="1" x14ac:dyDescent="0.2">
      <c r="A26" s="17"/>
      <c r="B26" s="14" t="s">
        <v>53</v>
      </c>
      <c r="C26" s="17"/>
      <c r="D26" s="17">
        <f t="shared" ref="D26:W26" si="9">SUM(D8:D25)</f>
        <v>0</v>
      </c>
      <c r="E26" s="17">
        <f t="shared" si="9"/>
        <v>0</v>
      </c>
      <c r="F26" s="17">
        <f t="shared" si="9"/>
        <v>0</v>
      </c>
      <c r="G26" s="17">
        <f t="shared" si="9"/>
        <v>0</v>
      </c>
      <c r="H26" s="17">
        <f t="shared" si="9"/>
        <v>0</v>
      </c>
      <c r="I26" s="17">
        <f t="shared" si="9"/>
        <v>0</v>
      </c>
      <c r="J26" s="17">
        <f t="shared" si="9"/>
        <v>0</v>
      </c>
      <c r="K26" s="17">
        <f t="shared" si="9"/>
        <v>0</v>
      </c>
      <c r="L26" s="17">
        <f t="shared" si="9"/>
        <v>0</v>
      </c>
      <c r="M26" s="17">
        <f t="shared" si="9"/>
        <v>0</v>
      </c>
      <c r="N26" s="17">
        <f t="shared" si="9"/>
        <v>0</v>
      </c>
      <c r="O26" s="17">
        <f t="shared" si="9"/>
        <v>0</v>
      </c>
      <c r="P26" s="17">
        <f t="shared" si="9"/>
        <v>0</v>
      </c>
      <c r="Q26" s="17">
        <f t="shared" si="9"/>
        <v>0</v>
      </c>
      <c r="R26" s="17">
        <f t="shared" si="9"/>
        <v>0</v>
      </c>
      <c r="S26" s="17">
        <f t="shared" si="9"/>
        <v>0</v>
      </c>
      <c r="T26" s="17">
        <f t="shared" si="9"/>
        <v>0</v>
      </c>
      <c r="U26" s="17">
        <f t="shared" si="9"/>
        <v>0</v>
      </c>
      <c r="V26" s="17">
        <f t="shared" si="9"/>
        <v>0</v>
      </c>
      <c r="W26" s="17">
        <f t="shared" si="9"/>
        <v>0</v>
      </c>
      <c r="X26" s="28">
        <f t="shared" si="2"/>
        <v>0</v>
      </c>
      <c r="Y26" s="28">
        <f t="shared" si="3"/>
        <v>0</v>
      </c>
      <c r="Z26" s="28">
        <f t="shared" si="4"/>
        <v>0</v>
      </c>
      <c r="AA26" s="66">
        <f t="shared" si="5"/>
        <v>0</v>
      </c>
      <c r="AB26" s="224">
        <f t="shared" si="6"/>
        <v>0</v>
      </c>
      <c r="AC26" s="224">
        <f t="shared" si="7"/>
        <v>0</v>
      </c>
      <c r="AD26" s="225">
        <f t="shared" si="8"/>
        <v>0</v>
      </c>
    </row>
    <row r="27" spans="1:32" ht="14" thickBot="1" x14ac:dyDescent="0.2">
      <c r="A27" s="6"/>
      <c r="B27" s="2"/>
      <c r="C27" s="2"/>
      <c r="G27" s="220" t="s">
        <v>154</v>
      </c>
      <c r="H27" s="221"/>
      <c r="I27" s="470" t="s">
        <v>194</v>
      </c>
      <c r="K27" s="240" t="s">
        <v>161</v>
      </c>
      <c r="L27" s="241"/>
      <c r="M27" s="931">
        <f>Input!G22</f>
        <v>7</v>
      </c>
      <c r="S27" s="46" t="s">
        <v>89</v>
      </c>
      <c r="T27"/>
      <c r="U27" s="13"/>
      <c r="W27"/>
      <c r="Y27" s="13"/>
      <c r="AA27" s="226"/>
      <c r="AB27" s="227"/>
      <c r="AC27" s="228" t="s">
        <v>88</v>
      </c>
      <c r="AD27" s="229" t="s">
        <v>85</v>
      </c>
      <c r="AE27" s="14" t="s">
        <v>329</v>
      </c>
      <c r="AF27" s="464"/>
    </row>
    <row r="28" spans="1:32" ht="14" thickBot="1" x14ac:dyDescent="0.2">
      <c r="A28" s="323" t="s">
        <v>71</v>
      </c>
      <c r="B28" s="649" t="s">
        <v>22</v>
      </c>
      <c r="C28" s="649"/>
      <c r="D28" s="45" t="s">
        <v>54</v>
      </c>
      <c r="E28" s="45" t="s">
        <v>55</v>
      </c>
      <c r="F28" s="45" t="s">
        <v>114</v>
      </c>
      <c r="G28" s="25" t="s">
        <v>56</v>
      </c>
      <c r="H28" s="25" t="s">
        <v>37</v>
      </c>
      <c r="I28" s="25" t="s">
        <v>44</v>
      </c>
      <c r="J28" s="45" t="s">
        <v>43</v>
      </c>
      <c r="K28" s="45" t="s">
        <v>124</v>
      </c>
      <c r="L28" s="45" t="s">
        <v>39</v>
      </c>
      <c r="M28" s="45" t="s">
        <v>38</v>
      </c>
      <c r="N28" s="45" t="s">
        <v>57</v>
      </c>
      <c r="O28" s="45" t="s">
        <v>72</v>
      </c>
      <c r="P28" s="45" t="s">
        <v>47</v>
      </c>
      <c r="Q28" s="45" t="s">
        <v>73</v>
      </c>
      <c r="R28" s="45" t="s">
        <v>70</v>
      </c>
      <c r="S28" s="51" t="s">
        <v>162</v>
      </c>
      <c r="T28" s="45" t="s">
        <v>74</v>
      </c>
      <c r="U28" s="26" t="s">
        <v>75</v>
      </c>
      <c r="V28" s="26" t="s">
        <v>130</v>
      </c>
      <c r="W28" s="138" t="s">
        <v>120</v>
      </c>
      <c r="X28" s="139" t="s">
        <v>117</v>
      </c>
      <c r="Y28" s="140" t="s">
        <v>121</v>
      </c>
      <c r="Z28" s="139" t="s">
        <v>136</v>
      </c>
      <c r="AA28" s="650" t="s">
        <v>58</v>
      </c>
      <c r="AB28" s="651" t="s">
        <v>49</v>
      </c>
      <c r="AC28" s="651" t="s">
        <v>52</v>
      </c>
      <c r="AD28" s="652" t="s">
        <v>56</v>
      </c>
      <c r="AE28" s="25" t="s">
        <v>330</v>
      </c>
      <c r="AF28" s="7"/>
    </row>
    <row r="29" spans="1:32" ht="15.75" customHeight="1" thickBot="1" x14ac:dyDescent="0.2">
      <c r="A29" s="628">
        <f t="shared" ref="A29:B46" si="10">A8</f>
        <v>2</v>
      </c>
      <c r="B29" s="629" t="str">
        <f t="shared" si="10"/>
        <v>Player 1</v>
      </c>
      <c r="C29" s="630"/>
      <c r="D29" s="582"/>
      <c r="E29" s="582"/>
      <c r="F29" s="582"/>
      <c r="G29" s="582"/>
      <c r="H29" s="582"/>
      <c r="I29" s="582"/>
      <c r="J29" s="582"/>
      <c r="K29" s="582"/>
      <c r="L29" s="582"/>
      <c r="M29" s="582"/>
      <c r="N29" s="582"/>
      <c r="O29" s="582"/>
      <c r="P29" s="582"/>
      <c r="Q29" s="583">
        <f t="shared" ref="Q29:Q46" si="11">H29+J29+P29</f>
        <v>0</v>
      </c>
      <c r="R29" s="582"/>
      <c r="S29" s="631"/>
      <c r="T29" s="632"/>
      <c r="U29" s="633"/>
      <c r="V29" s="633"/>
      <c r="W29" s="632"/>
      <c r="X29" s="632"/>
      <c r="Y29" s="634">
        <f t="shared" ref="Y29:Y46" si="12">W29+X29</f>
        <v>0</v>
      </c>
      <c r="Z29" s="632"/>
      <c r="AA29" s="585">
        <f>IF(G29&gt;0,(N29*Input!$G$22)/G29,0)</f>
        <v>0</v>
      </c>
      <c r="AB29" s="635">
        <f t="shared" ref="AB29:AB47" si="13">IF(H29&gt;0,L29/H29,0)</f>
        <v>0</v>
      </c>
      <c r="AC29" s="585">
        <f>IF((H29+J29+L29+P29)&gt;0, (J29+L29+P29+R29)/(H29+J29+P29),0)</f>
        <v>0</v>
      </c>
      <c r="AD29" s="586">
        <f t="shared" ref="AD29:AD47" si="14">IF(G29&gt;0,Q29/G29,0)</f>
        <v>0</v>
      </c>
      <c r="AE29" s="636"/>
    </row>
    <row r="30" spans="1:32" ht="15.75" customHeight="1" thickBot="1" x14ac:dyDescent="0.2">
      <c r="A30" s="637">
        <f t="shared" si="10"/>
        <v>3</v>
      </c>
      <c r="B30" s="502" t="str">
        <f t="shared" si="10"/>
        <v>Player 2</v>
      </c>
      <c r="C30" s="503"/>
      <c r="D30" s="500"/>
      <c r="E30" s="500"/>
      <c r="F30" s="500"/>
      <c r="G30" s="500"/>
      <c r="H30" s="500"/>
      <c r="I30" s="500"/>
      <c r="J30" s="500"/>
      <c r="K30" s="500"/>
      <c r="L30" s="500"/>
      <c r="M30" s="500"/>
      <c r="N30" s="500"/>
      <c r="O30" s="500"/>
      <c r="P30" s="500"/>
      <c r="Q30" s="446">
        <f t="shared" si="11"/>
        <v>0</v>
      </c>
      <c r="R30" s="500"/>
      <c r="S30" s="504"/>
      <c r="T30" s="505"/>
      <c r="U30" s="506"/>
      <c r="V30" s="506"/>
      <c r="W30" s="505"/>
      <c r="X30" s="507"/>
      <c r="Y30" s="351">
        <f t="shared" si="12"/>
        <v>0</v>
      </c>
      <c r="Z30" s="505"/>
      <c r="AA30" s="585">
        <f>IF(G30&gt;0,(N30*Input!$G$22)/G30,0)</f>
        <v>0</v>
      </c>
      <c r="AB30" s="353">
        <f t="shared" si="13"/>
        <v>0</v>
      </c>
      <c r="AC30" s="585">
        <f t="shared" ref="AC30:AC43" si="15">IF((H30+J30+L30+P30)&gt;0, (J30+L30+P30+R30)/(H30+J30+P30),0)</f>
        <v>0</v>
      </c>
      <c r="AD30" s="349">
        <f t="shared" si="14"/>
        <v>0</v>
      </c>
      <c r="AE30" s="638"/>
    </row>
    <row r="31" spans="1:32" ht="15.75" customHeight="1" thickBot="1" x14ac:dyDescent="0.2">
      <c r="A31" s="639">
        <f t="shared" si="10"/>
        <v>5</v>
      </c>
      <c r="B31" s="640" t="str">
        <f t="shared" si="10"/>
        <v>Player 3</v>
      </c>
      <c r="C31" s="641"/>
      <c r="D31" s="593"/>
      <c r="E31" s="593"/>
      <c r="F31" s="593"/>
      <c r="G31" s="593"/>
      <c r="H31" s="593"/>
      <c r="I31" s="593"/>
      <c r="J31" s="593"/>
      <c r="K31" s="593"/>
      <c r="L31" s="593"/>
      <c r="M31" s="593"/>
      <c r="N31" s="593"/>
      <c r="O31" s="593"/>
      <c r="P31" s="593"/>
      <c r="Q31" s="594">
        <f t="shared" si="11"/>
        <v>0</v>
      </c>
      <c r="R31" s="593"/>
      <c r="S31" s="642"/>
      <c r="T31" s="643"/>
      <c r="U31" s="644"/>
      <c r="V31" s="644"/>
      <c r="W31" s="643"/>
      <c r="X31" s="645"/>
      <c r="Y31" s="646">
        <f t="shared" si="12"/>
        <v>0</v>
      </c>
      <c r="Z31" s="643"/>
      <c r="AA31" s="585">
        <f>IF(G31&gt;0,(N31*Input!$G$22)/G31,0)</f>
        <v>0</v>
      </c>
      <c r="AB31" s="647">
        <f t="shared" si="13"/>
        <v>0</v>
      </c>
      <c r="AC31" s="585">
        <f t="shared" si="15"/>
        <v>0</v>
      </c>
      <c r="AD31" s="597">
        <f t="shared" si="14"/>
        <v>0</v>
      </c>
      <c r="AE31" s="648"/>
    </row>
    <row r="32" spans="1:32" ht="15.75" customHeight="1" thickBot="1" x14ac:dyDescent="0.2">
      <c r="A32" s="562">
        <f t="shared" si="10"/>
        <v>9</v>
      </c>
      <c r="B32" s="562" t="str">
        <f t="shared" si="10"/>
        <v>Player 4</v>
      </c>
      <c r="C32" s="563"/>
      <c r="D32" s="559"/>
      <c r="E32" s="559"/>
      <c r="F32" s="559"/>
      <c r="G32" s="559"/>
      <c r="H32" s="559"/>
      <c r="I32" s="559"/>
      <c r="J32" s="559"/>
      <c r="K32" s="559"/>
      <c r="L32" s="559"/>
      <c r="M32" s="559"/>
      <c r="N32" s="559"/>
      <c r="O32" s="559"/>
      <c r="P32" s="559"/>
      <c r="Q32" s="446">
        <f t="shared" si="11"/>
        <v>0</v>
      </c>
      <c r="R32" s="559"/>
      <c r="S32" s="625"/>
      <c r="T32" s="565"/>
      <c r="U32" s="626"/>
      <c r="V32" s="626"/>
      <c r="W32" s="565"/>
      <c r="X32" s="565"/>
      <c r="Y32" s="351">
        <f t="shared" si="12"/>
        <v>0</v>
      </c>
      <c r="Z32" s="565"/>
      <c r="AA32" s="585">
        <f>IF(G32&gt;0,(N32*Input!$G$22)/G32,0)</f>
        <v>0</v>
      </c>
      <c r="AB32" s="352">
        <f t="shared" si="13"/>
        <v>0</v>
      </c>
      <c r="AC32" s="585">
        <f t="shared" si="15"/>
        <v>0</v>
      </c>
      <c r="AD32" s="347">
        <f t="shared" si="14"/>
        <v>0</v>
      </c>
      <c r="AE32" s="627"/>
    </row>
    <row r="33" spans="1:31" ht="15.75" customHeight="1" thickBot="1" x14ac:dyDescent="0.2">
      <c r="A33" s="562">
        <f t="shared" si="10"/>
        <v>1</v>
      </c>
      <c r="B33" s="562" t="str">
        <f t="shared" si="10"/>
        <v>Player 5</v>
      </c>
      <c r="C33" s="564"/>
      <c r="D33" s="560"/>
      <c r="E33" s="560"/>
      <c r="F33" s="560"/>
      <c r="G33" s="560"/>
      <c r="H33" s="560"/>
      <c r="I33" s="560"/>
      <c r="J33" s="560"/>
      <c r="K33" s="560"/>
      <c r="L33" s="560"/>
      <c r="M33" s="560"/>
      <c r="N33" s="560"/>
      <c r="O33" s="560"/>
      <c r="P33" s="560"/>
      <c r="Q33" s="446">
        <f t="shared" si="11"/>
        <v>0</v>
      </c>
      <c r="R33" s="560"/>
      <c r="S33" s="566"/>
      <c r="T33" s="567"/>
      <c r="U33" s="568"/>
      <c r="V33" s="568"/>
      <c r="W33" s="567"/>
      <c r="X33" s="565"/>
      <c r="Y33" s="351">
        <f t="shared" si="12"/>
        <v>0</v>
      </c>
      <c r="Z33" s="567"/>
      <c r="AA33" s="585">
        <f>IF(G33&gt;0,(N33*Input!$G$22)/G33,0)</f>
        <v>0</v>
      </c>
      <c r="AB33" s="353">
        <f t="shared" si="13"/>
        <v>0</v>
      </c>
      <c r="AC33" s="585">
        <f t="shared" si="15"/>
        <v>0</v>
      </c>
      <c r="AD33" s="349">
        <f t="shared" si="14"/>
        <v>0</v>
      </c>
      <c r="AE33" s="569"/>
    </row>
    <row r="34" spans="1:31" ht="15.75" customHeight="1" thickBot="1" x14ac:dyDescent="0.2">
      <c r="A34" s="616">
        <f t="shared" si="10"/>
        <v>14</v>
      </c>
      <c r="B34" s="616" t="str">
        <f t="shared" si="10"/>
        <v>Player 6</v>
      </c>
      <c r="C34" s="617"/>
      <c r="D34" s="601"/>
      <c r="E34" s="601"/>
      <c r="F34" s="601"/>
      <c r="G34" s="601"/>
      <c r="H34" s="601"/>
      <c r="I34" s="601"/>
      <c r="J34" s="601"/>
      <c r="K34" s="601"/>
      <c r="L34" s="601"/>
      <c r="M34" s="601"/>
      <c r="N34" s="601"/>
      <c r="O34" s="601"/>
      <c r="P34" s="601"/>
      <c r="Q34" s="602">
        <f t="shared" si="11"/>
        <v>0</v>
      </c>
      <c r="R34" s="601"/>
      <c r="S34" s="618"/>
      <c r="T34" s="619"/>
      <c r="U34" s="620"/>
      <c r="V34" s="620"/>
      <c r="W34" s="619"/>
      <c r="X34" s="621"/>
      <c r="Y34" s="622">
        <f t="shared" si="12"/>
        <v>0</v>
      </c>
      <c r="Z34" s="619"/>
      <c r="AA34" s="585">
        <f>IF(G34&gt;0,(N34*Input!$G$22)/G34,0)</f>
        <v>0</v>
      </c>
      <c r="AB34" s="623">
        <f t="shared" si="13"/>
        <v>0</v>
      </c>
      <c r="AC34" s="585">
        <f t="shared" si="15"/>
        <v>0</v>
      </c>
      <c r="AD34" s="605">
        <f t="shared" si="14"/>
        <v>0</v>
      </c>
      <c r="AE34" s="624"/>
    </row>
    <row r="35" spans="1:31" ht="15.75" customHeight="1" thickBot="1" x14ac:dyDescent="0.2">
      <c r="A35" s="628">
        <f t="shared" si="10"/>
        <v>15</v>
      </c>
      <c r="B35" s="629" t="str">
        <f t="shared" si="10"/>
        <v>Player 7</v>
      </c>
      <c r="C35" s="630"/>
      <c r="D35" s="582"/>
      <c r="E35" s="582"/>
      <c r="F35" s="582"/>
      <c r="G35" s="582"/>
      <c r="H35" s="582"/>
      <c r="I35" s="582"/>
      <c r="J35" s="582"/>
      <c r="K35" s="582"/>
      <c r="L35" s="582"/>
      <c r="M35" s="582"/>
      <c r="N35" s="582"/>
      <c r="O35" s="582"/>
      <c r="P35" s="582"/>
      <c r="Q35" s="583">
        <f t="shared" si="11"/>
        <v>0</v>
      </c>
      <c r="R35" s="582"/>
      <c r="S35" s="631"/>
      <c r="T35" s="632"/>
      <c r="U35" s="633"/>
      <c r="V35" s="633"/>
      <c r="W35" s="632"/>
      <c r="X35" s="632"/>
      <c r="Y35" s="634">
        <f t="shared" si="12"/>
        <v>0</v>
      </c>
      <c r="Z35" s="632"/>
      <c r="AA35" s="585">
        <f>IF(G35&gt;0,(N35*Input!$G$22)/G35,0)</f>
        <v>0</v>
      </c>
      <c r="AB35" s="635">
        <f t="shared" si="13"/>
        <v>0</v>
      </c>
      <c r="AC35" s="585">
        <f t="shared" si="15"/>
        <v>0</v>
      </c>
      <c r="AD35" s="586">
        <f t="shared" si="14"/>
        <v>0</v>
      </c>
      <c r="AE35" s="636"/>
    </row>
    <row r="36" spans="1:31" ht="15.75" customHeight="1" thickBot="1" x14ac:dyDescent="0.2">
      <c r="A36" s="637">
        <f t="shared" si="10"/>
        <v>22</v>
      </c>
      <c r="B36" s="502" t="str">
        <f t="shared" si="10"/>
        <v>Player 8</v>
      </c>
      <c r="C36" s="503"/>
      <c r="D36" s="500"/>
      <c r="E36" s="500"/>
      <c r="F36" s="500"/>
      <c r="G36" s="500"/>
      <c r="H36" s="500"/>
      <c r="I36" s="500"/>
      <c r="J36" s="500"/>
      <c r="K36" s="500"/>
      <c r="L36" s="500"/>
      <c r="M36" s="500"/>
      <c r="N36" s="500"/>
      <c r="O36" s="500"/>
      <c r="P36" s="500"/>
      <c r="Q36" s="446">
        <f t="shared" si="11"/>
        <v>0</v>
      </c>
      <c r="R36" s="500"/>
      <c r="S36" s="504"/>
      <c r="T36" s="505"/>
      <c r="U36" s="506"/>
      <c r="V36" s="506"/>
      <c r="W36" s="505"/>
      <c r="X36" s="507"/>
      <c r="Y36" s="351">
        <f t="shared" si="12"/>
        <v>0</v>
      </c>
      <c r="Z36" s="505"/>
      <c r="AA36" s="585">
        <f>IF(G36&gt;0,(N36*Input!$G$22)/G36,0)</f>
        <v>0</v>
      </c>
      <c r="AB36" s="353">
        <f t="shared" si="13"/>
        <v>0</v>
      </c>
      <c r="AC36" s="585">
        <f t="shared" si="15"/>
        <v>0</v>
      </c>
      <c r="AD36" s="349">
        <f t="shared" si="14"/>
        <v>0</v>
      </c>
      <c r="AE36" s="638"/>
    </row>
    <row r="37" spans="1:31" ht="15.75" customHeight="1" thickBot="1" x14ac:dyDescent="0.2">
      <c r="A37" s="639">
        <f t="shared" si="10"/>
        <v>23</v>
      </c>
      <c r="B37" s="640" t="str">
        <f t="shared" si="10"/>
        <v>Player 9</v>
      </c>
      <c r="C37" s="641"/>
      <c r="D37" s="593"/>
      <c r="E37" s="593"/>
      <c r="F37" s="593"/>
      <c r="G37" s="593"/>
      <c r="H37" s="593"/>
      <c r="I37" s="593"/>
      <c r="J37" s="593"/>
      <c r="K37" s="593"/>
      <c r="L37" s="593"/>
      <c r="M37" s="593"/>
      <c r="N37" s="593"/>
      <c r="O37" s="593"/>
      <c r="P37" s="593"/>
      <c r="Q37" s="594">
        <f t="shared" si="11"/>
        <v>0</v>
      </c>
      <c r="R37" s="593"/>
      <c r="S37" s="642"/>
      <c r="T37" s="643"/>
      <c r="U37" s="644"/>
      <c r="V37" s="644"/>
      <c r="W37" s="643"/>
      <c r="X37" s="645"/>
      <c r="Y37" s="646">
        <f t="shared" si="12"/>
        <v>0</v>
      </c>
      <c r="Z37" s="643"/>
      <c r="AA37" s="585">
        <f>IF(G37&gt;0,(N37*Input!$G$22)/G37,0)</f>
        <v>0</v>
      </c>
      <c r="AB37" s="647">
        <f t="shared" si="13"/>
        <v>0</v>
      </c>
      <c r="AC37" s="585">
        <f t="shared" si="15"/>
        <v>0</v>
      </c>
      <c r="AD37" s="597">
        <f t="shared" si="14"/>
        <v>0</v>
      </c>
      <c r="AE37" s="648"/>
    </row>
    <row r="38" spans="1:31" ht="15.75" customHeight="1" thickBot="1" x14ac:dyDescent="0.2">
      <c r="A38" s="562">
        <f t="shared" si="10"/>
        <v>24</v>
      </c>
      <c r="B38" s="562" t="str">
        <f t="shared" si="10"/>
        <v>Player 10</v>
      </c>
      <c r="C38" s="563"/>
      <c r="D38" s="559"/>
      <c r="E38" s="559"/>
      <c r="F38" s="559"/>
      <c r="G38" s="559"/>
      <c r="H38" s="559"/>
      <c r="I38" s="559"/>
      <c r="J38" s="559"/>
      <c r="K38" s="559"/>
      <c r="L38" s="559"/>
      <c r="M38" s="559"/>
      <c r="N38" s="559"/>
      <c r="O38" s="559"/>
      <c r="P38" s="559"/>
      <c r="Q38" s="446">
        <f t="shared" si="11"/>
        <v>0</v>
      </c>
      <c r="R38" s="559"/>
      <c r="S38" s="625"/>
      <c r="T38" s="565"/>
      <c r="U38" s="626"/>
      <c r="V38" s="626"/>
      <c r="W38" s="565"/>
      <c r="X38" s="565"/>
      <c r="Y38" s="351">
        <f t="shared" si="12"/>
        <v>0</v>
      </c>
      <c r="Z38" s="60"/>
      <c r="AA38" s="585">
        <f>IF(G38&gt;0,(N38*Input!$G$22)/G38,0)</f>
        <v>0</v>
      </c>
      <c r="AB38" s="352">
        <f t="shared" si="13"/>
        <v>0</v>
      </c>
      <c r="AC38" s="585">
        <f t="shared" si="15"/>
        <v>0</v>
      </c>
      <c r="AD38" s="347">
        <f t="shared" si="14"/>
        <v>0</v>
      </c>
      <c r="AE38" s="627"/>
    </row>
    <row r="39" spans="1:31" ht="15.75" customHeight="1" thickBot="1" x14ac:dyDescent="0.2">
      <c r="A39" s="562">
        <f t="shared" si="10"/>
        <v>25</v>
      </c>
      <c r="B39" s="562" t="str">
        <f t="shared" si="10"/>
        <v>Player 11</v>
      </c>
      <c r="C39" s="564"/>
      <c r="D39" s="560"/>
      <c r="E39" s="560"/>
      <c r="F39" s="560"/>
      <c r="G39" s="560"/>
      <c r="H39" s="560"/>
      <c r="I39" s="560"/>
      <c r="J39" s="560"/>
      <c r="K39" s="560"/>
      <c r="L39" s="560"/>
      <c r="M39" s="560"/>
      <c r="N39" s="560"/>
      <c r="O39" s="560"/>
      <c r="P39" s="560"/>
      <c r="Q39" s="446">
        <f t="shared" si="11"/>
        <v>0</v>
      </c>
      <c r="R39" s="560"/>
      <c r="S39" s="566"/>
      <c r="T39" s="567"/>
      <c r="U39" s="568"/>
      <c r="V39" s="568"/>
      <c r="W39" s="567"/>
      <c r="X39" s="565"/>
      <c r="Y39" s="351">
        <f t="shared" si="12"/>
        <v>0</v>
      </c>
      <c r="Z39" s="567"/>
      <c r="AA39" s="585">
        <f>IF(G39&gt;0,(N39*Input!$G$22)/G39,0)</f>
        <v>0</v>
      </c>
      <c r="AB39" s="353">
        <f t="shared" si="13"/>
        <v>0</v>
      </c>
      <c r="AC39" s="585">
        <f t="shared" si="15"/>
        <v>0</v>
      </c>
      <c r="AD39" s="349">
        <f t="shared" si="14"/>
        <v>0</v>
      </c>
      <c r="AE39" s="569"/>
    </row>
    <row r="40" spans="1:31" ht="15.75" customHeight="1" thickBot="1" x14ac:dyDescent="0.2">
      <c r="A40" s="616">
        <f t="shared" si="10"/>
        <v>29</v>
      </c>
      <c r="B40" s="616" t="str">
        <f t="shared" si="10"/>
        <v>Player 12</v>
      </c>
      <c r="C40" s="617"/>
      <c r="D40" s="601"/>
      <c r="E40" s="601"/>
      <c r="F40" s="601"/>
      <c r="G40" s="601"/>
      <c r="H40" s="601"/>
      <c r="I40" s="601"/>
      <c r="J40" s="601"/>
      <c r="K40" s="601"/>
      <c r="L40" s="601"/>
      <c r="M40" s="601"/>
      <c r="N40" s="601"/>
      <c r="O40" s="601"/>
      <c r="P40" s="601"/>
      <c r="Q40" s="602">
        <f t="shared" si="11"/>
        <v>0</v>
      </c>
      <c r="R40" s="601"/>
      <c r="S40" s="618"/>
      <c r="T40" s="619"/>
      <c r="U40" s="620"/>
      <c r="V40" s="620"/>
      <c r="W40" s="619"/>
      <c r="X40" s="621"/>
      <c r="Y40" s="622">
        <f t="shared" si="12"/>
        <v>0</v>
      </c>
      <c r="Z40" s="619"/>
      <c r="AA40" s="585">
        <f>IF(G40&gt;0,(N40*Input!$G$22)/G40,0)</f>
        <v>0</v>
      </c>
      <c r="AB40" s="623">
        <f t="shared" si="13"/>
        <v>0</v>
      </c>
      <c r="AC40" s="585">
        <f t="shared" si="15"/>
        <v>0</v>
      </c>
      <c r="AD40" s="605">
        <f t="shared" si="14"/>
        <v>0</v>
      </c>
      <c r="AE40" s="624"/>
    </row>
    <row r="41" spans="1:31" ht="15.75" customHeight="1" thickBot="1" x14ac:dyDescent="0.2">
      <c r="A41" s="628">
        <f t="shared" si="10"/>
        <v>30</v>
      </c>
      <c r="B41" s="629" t="str">
        <f t="shared" si="10"/>
        <v>Player 13</v>
      </c>
      <c r="C41" s="630"/>
      <c r="D41" s="582"/>
      <c r="E41" s="582"/>
      <c r="F41" s="582"/>
      <c r="G41" s="582"/>
      <c r="H41" s="582"/>
      <c r="I41" s="582"/>
      <c r="J41" s="582"/>
      <c r="K41" s="582"/>
      <c r="L41" s="582"/>
      <c r="M41" s="582"/>
      <c r="N41" s="582"/>
      <c r="O41" s="582"/>
      <c r="P41" s="582"/>
      <c r="Q41" s="583">
        <f t="shared" si="11"/>
        <v>0</v>
      </c>
      <c r="R41" s="582"/>
      <c r="S41" s="631"/>
      <c r="T41" s="632"/>
      <c r="U41" s="633"/>
      <c r="V41" s="633"/>
      <c r="W41" s="632"/>
      <c r="X41" s="632"/>
      <c r="Y41" s="634">
        <f t="shared" si="12"/>
        <v>0</v>
      </c>
      <c r="Z41" s="632"/>
      <c r="AA41" s="585">
        <f>IF(G41&gt;0,(N41*Input!$G$22)/G41,0)</f>
        <v>0</v>
      </c>
      <c r="AB41" s="635">
        <f t="shared" si="13"/>
        <v>0</v>
      </c>
      <c r="AC41" s="585">
        <f t="shared" si="15"/>
        <v>0</v>
      </c>
      <c r="AD41" s="586">
        <f t="shared" si="14"/>
        <v>0</v>
      </c>
      <c r="AE41" s="636"/>
    </row>
    <row r="42" spans="1:31" ht="15.75" customHeight="1" thickBot="1" x14ac:dyDescent="0.2">
      <c r="A42" s="637">
        <f t="shared" si="10"/>
        <v>32</v>
      </c>
      <c r="B42" s="502" t="str">
        <f t="shared" si="10"/>
        <v>Player 14</v>
      </c>
      <c r="C42" s="503"/>
      <c r="D42" s="500"/>
      <c r="E42" s="500"/>
      <c r="F42" s="500"/>
      <c r="G42" s="500"/>
      <c r="H42" s="500"/>
      <c r="I42" s="500"/>
      <c r="J42" s="500"/>
      <c r="K42" s="500"/>
      <c r="L42" s="500"/>
      <c r="M42" s="500"/>
      <c r="N42" s="500"/>
      <c r="O42" s="500"/>
      <c r="P42" s="500"/>
      <c r="Q42" s="446">
        <f t="shared" si="11"/>
        <v>0</v>
      </c>
      <c r="R42" s="500"/>
      <c r="S42" s="504"/>
      <c r="T42" s="505"/>
      <c r="U42" s="506"/>
      <c r="V42" s="506"/>
      <c r="W42" s="505"/>
      <c r="X42" s="507"/>
      <c r="Y42" s="351">
        <f t="shared" si="12"/>
        <v>0</v>
      </c>
      <c r="Z42" s="505"/>
      <c r="AA42" s="585">
        <f>IF(G42&gt;0,(N42*Input!$G$22)/G42,0)</f>
        <v>0</v>
      </c>
      <c r="AB42" s="353">
        <f t="shared" si="13"/>
        <v>0</v>
      </c>
      <c r="AC42" s="585">
        <f t="shared" si="15"/>
        <v>0</v>
      </c>
      <c r="AD42" s="349">
        <f t="shared" si="14"/>
        <v>0</v>
      </c>
      <c r="AE42" s="638"/>
    </row>
    <row r="43" spans="1:31" ht="15.75" customHeight="1" thickBot="1" x14ac:dyDescent="0.2">
      <c r="A43" s="639">
        <f t="shared" si="10"/>
        <v>0</v>
      </c>
      <c r="B43" s="640">
        <f t="shared" si="10"/>
        <v>0</v>
      </c>
      <c r="C43" s="641"/>
      <c r="D43" s="593"/>
      <c r="E43" s="593"/>
      <c r="F43" s="593"/>
      <c r="G43" s="593"/>
      <c r="H43" s="593"/>
      <c r="I43" s="593"/>
      <c r="J43" s="593"/>
      <c r="K43" s="593"/>
      <c r="L43" s="593"/>
      <c r="M43" s="593"/>
      <c r="N43" s="593"/>
      <c r="O43" s="593"/>
      <c r="P43" s="593"/>
      <c r="Q43" s="594">
        <f t="shared" si="11"/>
        <v>0</v>
      </c>
      <c r="R43" s="593"/>
      <c r="S43" s="642"/>
      <c r="T43" s="643"/>
      <c r="U43" s="644"/>
      <c r="V43" s="644"/>
      <c r="W43" s="643"/>
      <c r="X43" s="645"/>
      <c r="Y43" s="646">
        <f t="shared" si="12"/>
        <v>0</v>
      </c>
      <c r="Z43" s="643"/>
      <c r="AA43" s="585">
        <f>IF(G43&gt;0,(N43*Input!$G$22)/G43,0)</f>
        <v>0</v>
      </c>
      <c r="AB43" s="647">
        <f t="shared" si="13"/>
        <v>0</v>
      </c>
      <c r="AC43" s="585">
        <f t="shared" si="15"/>
        <v>0</v>
      </c>
      <c r="AD43" s="597">
        <f t="shared" si="14"/>
        <v>0</v>
      </c>
      <c r="AE43" s="648"/>
    </row>
    <row r="44" spans="1:31" ht="15.75" hidden="1" customHeight="1" thickBot="1" x14ac:dyDescent="0.2">
      <c r="A44" s="562">
        <f t="shared" si="10"/>
        <v>0</v>
      </c>
      <c r="B44" s="562">
        <f t="shared" si="10"/>
        <v>0</v>
      </c>
      <c r="C44" s="563"/>
      <c r="D44" s="559"/>
      <c r="E44" s="559"/>
      <c r="F44" s="559"/>
      <c r="G44" s="559"/>
      <c r="H44" s="559"/>
      <c r="I44" s="559"/>
      <c r="J44" s="559"/>
      <c r="K44" s="559"/>
      <c r="L44" s="559"/>
      <c r="M44" s="559"/>
      <c r="N44" s="559"/>
      <c r="O44" s="559"/>
      <c r="P44" s="559"/>
      <c r="Q44" s="446">
        <f t="shared" si="11"/>
        <v>0</v>
      </c>
      <c r="R44" s="559"/>
      <c r="S44" s="625"/>
      <c r="T44" s="565"/>
      <c r="U44" s="626"/>
      <c r="V44" s="626"/>
      <c r="W44" s="565"/>
      <c r="X44" s="565"/>
      <c r="Y44" s="351">
        <f t="shared" si="12"/>
        <v>0</v>
      </c>
      <c r="Z44" s="60"/>
      <c r="AA44" s="346">
        <f t="shared" ref="AA44:AA47" si="16">IF(G44&gt;0,(N44*6)/G44,0)</f>
        <v>0</v>
      </c>
      <c r="AB44" s="352">
        <f t="shared" si="13"/>
        <v>0</v>
      </c>
      <c r="AC44" s="585">
        <f t="shared" ref="AC44:AC46" si="17">IF((H44+J44+L44+P44)&gt;0, (J44+L44+P44+R44)/(H44+J44+L44+P44),0)</f>
        <v>0</v>
      </c>
      <c r="AD44" s="347">
        <f t="shared" si="14"/>
        <v>0</v>
      </c>
      <c r="AE44" s="627"/>
    </row>
    <row r="45" spans="1:31" ht="15.75" hidden="1" customHeight="1" thickBot="1" x14ac:dyDescent="0.2">
      <c r="A45" s="562">
        <f t="shared" si="10"/>
        <v>0</v>
      </c>
      <c r="B45" s="562">
        <f t="shared" si="10"/>
        <v>0</v>
      </c>
      <c r="C45" s="564"/>
      <c r="D45" s="560"/>
      <c r="E45" s="560"/>
      <c r="F45" s="560"/>
      <c r="G45" s="560"/>
      <c r="H45" s="560"/>
      <c r="I45" s="560"/>
      <c r="J45" s="560"/>
      <c r="K45" s="560"/>
      <c r="L45" s="560"/>
      <c r="M45" s="560"/>
      <c r="N45" s="560"/>
      <c r="O45" s="560"/>
      <c r="P45" s="560"/>
      <c r="Q45" s="446">
        <f t="shared" si="11"/>
        <v>0</v>
      </c>
      <c r="R45" s="560"/>
      <c r="S45" s="566"/>
      <c r="T45" s="567"/>
      <c r="U45" s="568"/>
      <c r="V45" s="568"/>
      <c r="W45" s="567"/>
      <c r="X45" s="565"/>
      <c r="Y45" s="351">
        <f t="shared" si="12"/>
        <v>0</v>
      </c>
      <c r="Z45" s="567"/>
      <c r="AA45" s="345">
        <f t="shared" si="16"/>
        <v>0</v>
      </c>
      <c r="AB45" s="353">
        <f t="shared" si="13"/>
        <v>0</v>
      </c>
      <c r="AC45" s="585">
        <f t="shared" si="17"/>
        <v>0</v>
      </c>
      <c r="AD45" s="349">
        <f t="shared" si="14"/>
        <v>0</v>
      </c>
      <c r="AE45" s="569"/>
    </row>
    <row r="46" spans="1:31" ht="15.75" hidden="1" customHeight="1" x14ac:dyDescent="0.15">
      <c r="A46" s="562">
        <f t="shared" si="10"/>
        <v>0</v>
      </c>
      <c r="B46" s="562">
        <f t="shared" si="10"/>
        <v>0</v>
      </c>
      <c r="C46" s="564"/>
      <c r="D46" s="560"/>
      <c r="E46" s="560"/>
      <c r="F46" s="560"/>
      <c r="G46" s="560"/>
      <c r="H46" s="560"/>
      <c r="I46" s="560"/>
      <c r="J46" s="560"/>
      <c r="K46" s="560"/>
      <c r="L46" s="560"/>
      <c r="M46" s="560"/>
      <c r="N46" s="560"/>
      <c r="O46" s="560"/>
      <c r="P46" s="560"/>
      <c r="Q46" s="446">
        <f t="shared" si="11"/>
        <v>0</v>
      </c>
      <c r="R46" s="560"/>
      <c r="S46" s="566"/>
      <c r="T46" s="567"/>
      <c r="U46" s="568"/>
      <c r="V46" s="568"/>
      <c r="W46" s="567"/>
      <c r="X46" s="565"/>
      <c r="Y46" s="351">
        <f t="shared" si="12"/>
        <v>0</v>
      </c>
      <c r="Z46" s="567"/>
      <c r="AA46" s="345">
        <f t="shared" si="16"/>
        <v>0</v>
      </c>
      <c r="AB46" s="353">
        <f t="shared" si="13"/>
        <v>0</v>
      </c>
      <c r="AC46" s="585">
        <f t="shared" si="17"/>
        <v>0</v>
      </c>
      <c r="AD46" s="349">
        <f t="shared" si="14"/>
        <v>0</v>
      </c>
      <c r="AE46" s="569"/>
    </row>
    <row r="47" spans="1:31" ht="15.75" customHeight="1" x14ac:dyDescent="0.15">
      <c r="A47" s="17"/>
      <c r="B47" s="14" t="s">
        <v>53</v>
      </c>
      <c r="C47" s="14"/>
      <c r="D47" s="17">
        <f t="shared" ref="D47:Z47" si="18">SUM(D29:D46)</f>
        <v>0</v>
      </c>
      <c r="E47" s="17">
        <f t="shared" si="18"/>
        <v>0</v>
      </c>
      <c r="F47" s="17">
        <f t="shared" si="18"/>
        <v>0</v>
      </c>
      <c r="G47" s="17">
        <f t="shared" si="18"/>
        <v>0</v>
      </c>
      <c r="H47" s="17">
        <f t="shared" si="18"/>
        <v>0</v>
      </c>
      <c r="I47" s="17">
        <f t="shared" si="18"/>
        <v>0</v>
      </c>
      <c r="J47" s="17">
        <f t="shared" si="18"/>
        <v>0</v>
      </c>
      <c r="K47" s="17">
        <f t="shared" si="18"/>
        <v>0</v>
      </c>
      <c r="L47" s="17">
        <f t="shared" si="18"/>
        <v>0</v>
      </c>
      <c r="M47" s="17">
        <f t="shared" si="18"/>
        <v>0</v>
      </c>
      <c r="N47" s="17">
        <f t="shared" si="18"/>
        <v>0</v>
      </c>
      <c r="O47" s="17">
        <f t="shared" si="18"/>
        <v>0</v>
      </c>
      <c r="P47" s="17">
        <f t="shared" si="18"/>
        <v>0</v>
      </c>
      <c r="Q47" s="17">
        <f t="shared" si="18"/>
        <v>0</v>
      </c>
      <c r="R47" s="17">
        <f t="shared" si="18"/>
        <v>0</v>
      </c>
      <c r="S47" s="17">
        <f t="shared" si="18"/>
        <v>0</v>
      </c>
      <c r="T47" s="17">
        <f t="shared" si="18"/>
        <v>0</v>
      </c>
      <c r="U47" s="17">
        <f t="shared" si="18"/>
        <v>0</v>
      </c>
      <c r="V47" s="17">
        <f t="shared" si="18"/>
        <v>0</v>
      </c>
      <c r="W47" s="17">
        <f t="shared" si="18"/>
        <v>0</v>
      </c>
      <c r="X47" s="17">
        <f t="shared" si="18"/>
        <v>0</v>
      </c>
      <c r="Y47" s="17">
        <f t="shared" si="18"/>
        <v>0</v>
      </c>
      <c r="Z47" s="17">
        <f t="shared" si="18"/>
        <v>0</v>
      </c>
      <c r="AA47" s="28">
        <f t="shared" si="16"/>
        <v>0</v>
      </c>
      <c r="AB47" s="53">
        <f t="shared" si="13"/>
        <v>0</v>
      </c>
      <c r="AC47" s="28">
        <f>IF((H47+J47+L47+P47)&gt;0, (J47+L47+P47+R47)/(H47+J47+P47),0)</f>
        <v>0</v>
      </c>
      <c r="AD47" s="52">
        <f t="shared" si="14"/>
        <v>0</v>
      </c>
      <c r="AE47" s="465">
        <f>SUM(AE29:AE46)</f>
        <v>0</v>
      </c>
    </row>
    <row r="48" spans="1:31" s="2" customFormat="1" ht="15.75" customHeight="1" x14ac:dyDescent="0.15">
      <c r="A48" s="807" t="s">
        <v>430</v>
      </c>
      <c r="V48" s="30"/>
      <c r="W48" s="56"/>
      <c r="X48" s="30"/>
      <c r="Y48" s="56"/>
      <c r="Z48" s="56"/>
      <c r="AA48" s="14" t="s">
        <v>87</v>
      </c>
      <c r="AB48" s="14"/>
      <c r="AC48" s="14"/>
      <c r="AD48" s="14"/>
    </row>
    <row r="49" spans="1:35" s="2" customFormat="1" ht="15.75" customHeight="1" thickBot="1" x14ac:dyDescent="0.2">
      <c r="A49" s="774" t="s">
        <v>416</v>
      </c>
      <c r="B49" s="771"/>
      <c r="C49" s="771"/>
      <c r="D49" s="771"/>
      <c r="E49" s="771"/>
      <c r="F49" s="771"/>
      <c r="G49" s="771"/>
      <c r="H49" s="771"/>
      <c r="I49" s="771"/>
      <c r="J49" s="771"/>
      <c r="K49" s="771"/>
      <c r="L49" s="771"/>
      <c r="M49" s="771"/>
      <c r="N49" s="771"/>
      <c r="O49" s="771"/>
      <c r="P49" s="771"/>
      <c r="Q49" s="771"/>
      <c r="R49" s="771"/>
      <c r="S49" s="771"/>
      <c r="T49" s="771"/>
      <c r="U49" s="771"/>
      <c r="V49" s="772"/>
      <c r="W49" s="773"/>
      <c r="X49" s="772"/>
      <c r="Y49" s="773"/>
      <c r="Z49" s="773"/>
      <c r="AA49" s="14"/>
      <c r="AB49" s="14"/>
      <c r="AC49" s="14"/>
      <c r="AD49" s="14"/>
    </row>
    <row r="50" spans="1:35" ht="14" thickBot="1" x14ac:dyDescent="0.2">
      <c r="A50" s="17"/>
      <c r="B50" s="14"/>
      <c r="C50" s="728" t="s">
        <v>62</v>
      </c>
      <c r="D50" s="728" t="s">
        <v>411</v>
      </c>
      <c r="E50" s="728" t="s">
        <v>412</v>
      </c>
      <c r="F50" s="17" t="s">
        <v>18</v>
      </c>
      <c r="G50" s="17" t="s">
        <v>17</v>
      </c>
      <c r="H50" s="17" t="s">
        <v>16</v>
      </c>
      <c r="I50" s="17" t="s">
        <v>59</v>
      </c>
      <c r="J50" s="17" t="s">
        <v>60</v>
      </c>
      <c r="K50" s="17" t="s">
        <v>61</v>
      </c>
      <c r="L50" s="17" t="s">
        <v>144</v>
      </c>
      <c r="M50" s="17" t="s">
        <v>145</v>
      </c>
      <c r="N50" s="17" t="s">
        <v>146</v>
      </c>
      <c r="O50" s="17" t="s">
        <v>147</v>
      </c>
      <c r="P50" s="17" t="s">
        <v>148</v>
      </c>
      <c r="Q50" s="17" t="s">
        <v>149</v>
      </c>
      <c r="R50" s="17" t="s">
        <v>150</v>
      </c>
      <c r="S50" s="17" t="s">
        <v>151</v>
      </c>
      <c r="T50" s="17" t="s">
        <v>152</v>
      </c>
      <c r="U50" s="17" t="s">
        <v>91</v>
      </c>
      <c r="V50" s="17" t="s">
        <v>62</v>
      </c>
      <c r="W50" s="17" t="s">
        <v>63</v>
      </c>
      <c r="X50" s="17" t="s">
        <v>64</v>
      </c>
      <c r="Y50" s="17" t="s">
        <v>34</v>
      </c>
      <c r="Z50" s="17" t="s">
        <v>65</v>
      </c>
      <c r="AA50" s="14" t="s">
        <v>66</v>
      </c>
      <c r="AB50" s="14" t="s">
        <v>67</v>
      </c>
      <c r="AC50" s="222" t="s">
        <v>49</v>
      </c>
      <c r="AD50" s="223" t="s">
        <v>76</v>
      </c>
      <c r="AE50" s="223" t="s">
        <v>37</v>
      </c>
      <c r="AF50" s="23" t="s">
        <v>77</v>
      </c>
      <c r="AH50" s="16"/>
      <c r="AI50" s="16"/>
    </row>
    <row r="51" spans="1:35" x14ac:dyDescent="0.15">
      <c r="A51" s="236">
        <f t="shared" ref="A51:B68" si="19">A29</f>
        <v>2</v>
      </c>
      <c r="B51" s="236" t="str">
        <f t="shared" si="19"/>
        <v>Player 1</v>
      </c>
      <c r="C51" s="775"/>
      <c r="D51" s="776"/>
      <c r="E51" s="776"/>
      <c r="F51" s="61"/>
      <c r="G51" s="61"/>
      <c r="H51" s="61"/>
      <c r="I51" s="61"/>
      <c r="J51" s="61"/>
      <c r="K51" s="61"/>
      <c r="L51" s="61"/>
      <c r="M51" s="61"/>
      <c r="N51" s="61"/>
      <c r="O51" s="61"/>
      <c r="P51" s="61"/>
      <c r="Q51" s="61"/>
      <c r="R51" s="61"/>
      <c r="S51" s="61"/>
      <c r="T51" s="61"/>
      <c r="U51" s="354">
        <f t="shared" ref="U51:U69" si="20">IF(X51&gt;0,S29/X51,0)</f>
        <v>0</v>
      </c>
      <c r="V51" s="355">
        <f t="shared" ref="V51:V68" si="21">IF(F51="out",0, IF(F51="x",0,IF(F51&lt;&gt;0,1, 0)))</f>
        <v>0</v>
      </c>
      <c r="W51" s="356">
        <f t="shared" ref="W51:W68" si="22">AM132</f>
        <v>0</v>
      </c>
      <c r="X51" s="356">
        <f t="shared" ref="X51:X68" si="23">AM152</f>
        <v>0</v>
      </c>
      <c r="Y51" s="356">
        <f t="shared" ref="Y51:Y68" si="24">AM92</f>
        <v>0</v>
      </c>
      <c r="Z51" s="356">
        <f t="shared" ref="Z51:Z68" si="25">AM72</f>
        <v>0</v>
      </c>
      <c r="AA51" s="356">
        <f t="shared" ref="AA51:AA68" si="26">AM112</f>
        <v>7</v>
      </c>
      <c r="AB51" s="356">
        <f t="shared" ref="AB51:AB68" si="27">SUM(W51:Z51)</f>
        <v>0</v>
      </c>
      <c r="AC51" s="346">
        <f t="shared" ref="AC51:AC69" si="28">IF(T29&gt;0,U29/T29,0)</f>
        <v>0</v>
      </c>
      <c r="AD51" s="347">
        <f t="shared" ref="AD51:AD69" si="29">IF(M29&gt;0,Q29/M29,0)</f>
        <v>0</v>
      </c>
      <c r="AE51" s="347">
        <f t="shared" ref="AE51:AE69" si="30">IF(H29&gt;0,J29/H29,0)</f>
        <v>0</v>
      </c>
      <c r="AF51" s="347">
        <f t="shared" ref="AF51:AF69" si="31">IF(I29&gt;0,J29/I29,0)</f>
        <v>0</v>
      </c>
      <c r="AG51" s="485" t="s">
        <v>337</v>
      </c>
      <c r="AH51" s="485" t="e">
        <f>IF(E2&lt;E3,1,0)</f>
        <v>#VALUE!</v>
      </c>
      <c r="AI51" s="16" t="str">
        <f t="shared" ref="AI51:AI68" si="32">B51</f>
        <v>Player 1</v>
      </c>
    </row>
    <row r="52" spans="1:35" x14ac:dyDescent="0.15">
      <c r="A52" s="236">
        <f t="shared" si="19"/>
        <v>3</v>
      </c>
      <c r="B52" s="236" t="str">
        <f t="shared" si="19"/>
        <v>Player 2</v>
      </c>
      <c r="C52" s="775"/>
      <c r="D52" s="776"/>
      <c r="E52" s="776"/>
      <c r="F52" s="61"/>
      <c r="G52" s="61"/>
      <c r="H52" s="61"/>
      <c r="I52" s="61"/>
      <c r="J52" s="61"/>
      <c r="K52" s="61"/>
      <c r="L52" s="61"/>
      <c r="M52" s="61"/>
      <c r="N52" s="61"/>
      <c r="O52" s="61"/>
      <c r="P52" s="61"/>
      <c r="Q52" s="61"/>
      <c r="R52" s="61"/>
      <c r="S52" s="61"/>
      <c r="T52" s="61"/>
      <c r="U52" s="354">
        <f t="shared" si="20"/>
        <v>0</v>
      </c>
      <c r="V52" s="355">
        <f t="shared" si="21"/>
        <v>0</v>
      </c>
      <c r="W52" s="356">
        <f t="shared" si="22"/>
        <v>0</v>
      </c>
      <c r="X52" s="356">
        <f t="shared" si="23"/>
        <v>0</v>
      </c>
      <c r="Y52" s="356">
        <f t="shared" si="24"/>
        <v>0</v>
      </c>
      <c r="Z52" s="356">
        <f t="shared" si="25"/>
        <v>0</v>
      </c>
      <c r="AA52" s="356">
        <f t="shared" si="26"/>
        <v>7</v>
      </c>
      <c r="AB52" s="356">
        <f t="shared" si="27"/>
        <v>0</v>
      </c>
      <c r="AC52" s="345">
        <f t="shared" si="28"/>
        <v>0</v>
      </c>
      <c r="AD52" s="349">
        <f t="shared" si="29"/>
        <v>0</v>
      </c>
      <c r="AE52" s="349">
        <f t="shared" si="30"/>
        <v>0</v>
      </c>
      <c r="AF52" s="349">
        <f t="shared" si="31"/>
        <v>0</v>
      </c>
      <c r="AG52" s="485" t="s">
        <v>338</v>
      </c>
      <c r="AH52" s="485" t="e">
        <f>IF(E2&gt;E3,1,0)</f>
        <v>#VALUE!</v>
      </c>
      <c r="AI52" s="16" t="str">
        <f t="shared" si="32"/>
        <v>Player 2</v>
      </c>
    </row>
    <row r="53" spans="1:35" x14ac:dyDescent="0.15">
      <c r="A53" s="236">
        <f t="shared" si="19"/>
        <v>5</v>
      </c>
      <c r="B53" s="236" t="str">
        <f t="shared" si="19"/>
        <v>Player 3</v>
      </c>
      <c r="C53" s="775"/>
      <c r="D53" s="776"/>
      <c r="E53" s="776"/>
      <c r="F53" s="61"/>
      <c r="G53" s="61"/>
      <c r="H53" s="61"/>
      <c r="I53" s="61"/>
      <c r="J53" s="61"/>
      <c r="K53" s="61"/>
      <c r="L53" s="61"/>
      <c r="M53" s="61"/>
      <c r="N53" s="61"/>
      <c r="O53" s="61"/>
      <c r="P53" s="61"/>
      <c r="Q53" s="61"/>
      <c r="R53" s="61"/>
      <c r="S53" s="61"/>
      <c r="T53" s="61"/>
      <c r="U53" s="354">
        <f t="shared" si="20"/>
        <v>0</v>
      </c>
      <c r="V53" s="355">
        <f t="shared" si="21"/>
        <v>0</v>
      </c>
      <c r="W53" s="356">
        <f t="shared" si="22"/>
        <v>0</v>
      </c>
      <c r="X53" s="356">
        <f t="shared" si="23"/>
        <v>0</v>
      </c>
      <c r="Y53" s="356">
        <f t="shared" si="24"/>
        <v>0</v>
      </c>
      <c r="Z53" s="356">
        <f t="shared" si="25"/>
        <v>0</v>
      </c>
      <c r="AA53" s="356">
        <f t="shared" si="26"/>
        <v>7</v>
      </c>
      <c r="AB53" s="356">
        <f t="shared" si="27"/>
        <v>0</v>
      </c>
      <c r="AC53" s="345">
        <f t="shared" si="28"/>
        <v>0</v>
      </c>
      <c r="AD53" s="349">
        <f t="shared" si="29"/>
        <v>0</v>
      </c>
      <c r="AE53" s="349">
        <f t="shared" si="30"/>
        <v>0</v>
      </c>
      <c r="AF53" s="349">
        <f t="shared" si="31"/>
        <v>0</v>
      </c>
      <c r="AG53" s="485" t="s">
        <v>339</v>
      </c>
      <c r="AH53" s="485" t="e">
        <f>IF(E2=E3,1,0)</f>
        <v>#VALUE!</v>
      </c>
      <c r="AI53" s="16" t="str">
        <f t="shared" si="32"/>
        <v>Player 3</v>
      </c>
    </row>
    <row r="54" spans="1:35" x14ac:dyDescent="0.15">
      <c r="A54" s="236">
        <f t="shared" si="19"/>
        <v>9</v>
      </c>
      <c r="B54" s="236" t="str">
        <f t="shared" si="19"/>
        <v>Player 4</v>
      </c>
      <c r="C54" s="775"/>
      <c r="D54" s="776"/>
      <c r="E54" s="776"/>
      <c r="F54" s="61"/>
      <c r="G54" s="61"/>
      <c r="H54" s="61"/>
      <c r="I54" s="61"/>
      <c r="J54" s="61"/>
      <c r="K54" s="61"/>
      <c r="L54" s="61"/>
      <c r="M54" s="61"/>
      <c r="N54" s="61"/>
      <c r="O54" s="61"/>
      <c r="P54" s="61"/>
      <c r="Q54" s="61"/>
      <c r="R54" s="61"/>
      <c r="S54" s="61"/>
      <c r="T54" s="61"/>
      <c r="U54" s="354">
        <f t="shared" si="20"/>
        <v>0</v>
      </c>
      <c r="V54" s="355">
        <f t="shared" si="21"/>
        <v>0</v>
      </c>
      <c r="W54" s="356">
        <f t="shared" si="22"/>
        <v>0</v>
      </c>
      <c r="X54" s="356">
        <f t="shared" si="23"/>
        <v>0</v>
      </c>
      <c r="Y54" s="356">
        <f t="shared" si="24"/>
        <v>0</v>
      </c>
      <c r="Z54" s="356">
        <f t="shared" si="25"/>
        <v>0</v>
      </c>
      <c r="AA54" s="356">
        <f t="shared" si="26"/>
        <v>7</v>
      </c>
      <c r="AB54" s="356">
        <f t="shared" si="27"/>
        <v>0</v>
      </c>
      <c r="AC54" s="345">
        <f t="shared" si="28"/>
        <v>0</v>
      </c>
      <c r="AD54" s="349">
        <f t="shared" si="29"/>
        <v>0</v>
      </c>
      <c r="AE54" s="349">
        <f t="shared" si="30"/>
        <v>0</v>
      </c>
      <c r="AF54" s="349">
        <f t="shared" si="31"/>
        <v>0</v>
      </c>
      <c r="AG54" s="485" t="s">
        <v>340</v>
      </c>
      <c r="AH54" s="485">
        <f>IF(D2&gt;D3,1,0)</f>
        <v>0</v>
      </c>
      <c r="AI54" s="16" t="str">
        <f t="shared" si="32"/>
        <v>Player 4</v>
      </c>
    </row>
    <row r="55" spans="1:35" x14ac:dyDescent="0.15">
      <c r="A55" s="236">
        <f t="shared" si="19"/>
        <v>1</v>
      </c>
      <c r="B55" s="236" t="str">
        <f t="shared" si="19"/>
        <v>Player 5</v>
      </c>
      <c r="C55" s="775"/>
      <c r="D55" s="776"/>
      <c r="E55" s="776"/>
      <c r="F55" s="61"/>
      <c r="G55" s="61"/>
      <c r="H55" s="61"/>
      <c r="I55" s="61"/>
      <c r="J55" s="61"/>
      <c r="K55" s="61"/>
      <c r="L55" s="61"/>
      <c r="M55" s="61"/>
      <c r="N55" s="61"/>
      <c r="O55" s="61"/>
      <c r="P55" s="61"/>
      <c r="Q55" s="61"/>
      <c r="R55" s="61"/>
      <c r="S55" s="61"/>
      <c r="T55" s="61"/>
      <c r="U55" s="354">
        <f t="shared" si="20"/>
        <v>0</v>
      </c>
      <c r="V55" s="355">
        <f t="shared" si="21"/>
        <v>0</v>
      </c>
      <c r="W55" s="356">
        <f t="shared" si="22"/>
        <v>0</v>
      </c>
      <c r="X55" s="356">
        <f t="shared" si="23"/>
        <v>0</v>
      </c>
      <c r="Y55" s="356">
        <f t="shared" si="24"/>
        <v>0</v>
      </c>
      <c r="Z55" s="356">
        <f t="shared" si="25"/>
        <v>0</v>
      </c>
      <c r="AA55" s="356">
        <f t="shared" si="26"/>
        <v>7</v>
      </c>
      <c r="AB55" s="356">
        <f t="shared" si="27"/>
        <v>0</v>
      </c>
      <c r="AC55" s="345">
        <f t="shared" si="28"/>
        <v>0</v>
      </c>
      <c r="AD55" s="349">
        <f t="shared" si="29"/>
        <v>0</v>
      </c>
      <c r="AE55" s="349">
        <f t="shared" si="30"/>
        <v>0</v>
      </c>
      <c r="AF55" s="349">
        <f t="shared" si="31"/>
        <v>0</v>
      </c>
      <c r="AG55" s="485" t="s">
        <v>341</v>
      </c>
      <c r="AH55" s="485">
        <f>IF(D2&lt;D3,1,0)</f>
        <v>0</v>
      </c>
      <c r="AI55" s="16" t="str">
        <f t="shared" si="32"/>
        <v>Player 5</v>
      </c>
    </row>
    <row r="56" spans="1:35" x14ac:dyDescent="0.15">
      <c r="A56" s="236">
        <f t="shared" si="19"/>
        <v>14</v>
      </c>
      <c r="B56" s="236" t="str">
        <f t="shared" si="19"/>
        <v>Player 6</v>
      </c>
      <c r="C56" s="775"/>
      <c r="D56" s="776"/>
      <c r="E56" s="776"/>
      <c r="F56" s="61"/>
      <c r="G56" s="61"/>
      <c r="H56" s="61"/>
      <c r="I56" s="61"/>
      <c r="J56" s="61"/>
      <c r="K56" s="61"/>
      <c r="L56" s="61"/>
      <c r="M56" s="61"/>
      <c r="N56" s="61"/>
      <c r="O56" s="61"/>
      <c r="P56" s="61"/>
      <c r="Q56" s="61"/>
      <c r="R56" s="61"/>
      <c r="S56" s="61"/>
      <c r="T56" s="61"/>
      <c r="U56" s="354">
        <f t="shared" si="20"/>
        <v>0</v>
      </c>
      <c r="V56" s="355">
        <f t="shared" si="21"/>
        <v>0</v>
      </c>
      <c r="W56" s="356">
        <f t="shared" si="22"/>
        <v>0</v>
      </c>
      <c r="X56" s="356">
        <f t="shared" si="23"/>
        <v>0</v>
      </c>
      <c r="Y56" s="356">
        <f t="shared" si="24"/>
        <v>0</v>
      </c>
      <c r="Z56" s="356">
        <f t="shared" si="25"/>
        <v>0</v>
      </c>
      <c r="AA56" s="356">
        <f t="shared" si="26"/>
        <v>7</v>
      </c>
      <c r="AB56" s="356">
        <f t="shared" si="27"/>
        <v>0</v>
      </c>
      <c r="AC56" s="345">
        <f t="shared" si="28"/>
        <v>0</v>
      </c>
      <c r="AD56" s="349">
        <f t="shared" si="29"/>
        <v>0</v>
      </c>
      <c r="AE56" s="349">
        <f t="shared" si="30"/>
        <v>0</v>
      </c>
      <c r="AF56" s="349">
        <f t="shared" si="31"/>
        <v>0</v>
      </c>
      <c r="AG56" s="485" t="s">
        <v>342</v>
      </c>
      <c r="AH56" s="485">
        <f>IF(D2=D3,1,0)</f>
        <v>1</v>
      </c>
      <c r="AI56" s="16" t="str">
        <f t="shared" si="32"/>
        <v>Player 6</v>
      </c>
    </row>
    <row r="57" spans="1:35" x14ac:dyDescent="0.15">
      <c r="A57" s="236">
        <f t="shared" si="19"/>
        <v>15</v>
      </c>
      <c r="B57" s="236" t="str">
        <f t="shared" si="19"/>
        <v>Player 7</v>
      </c>
      <c r="C57" s="775"/>
      <c r="D57" s="776"/>
      <c r="E57" s="776"/>
      <c r="F57" s="61"/>
      <c r="G57" s="61"/>
      <c r="H57" s="61"/>
      <c r="I57" s="61"/>
      <c r="J57" s="61"/>
      <c r="K57" s="61"/>
      <c r="L57" s="61"/>
      <c r="M57" s="61"/>
      <c r="N57" s="61"/>
      <c r="O57" s="61"/>
      <c r="P57" s="61"/>
      <c r="Q57" s="61"/>
      <c r="R57" s="61"/>
      <c r="S57" s="61"/>
      <c r="T57" s="61"/>
      <c r="U57" s="354">
        <f t="shared" si="20"/>
        <v>0</v>
      </c>
      <c r="V57" s="355">
        <f t="shared" si="21"/>
        <v>0</v>
      </c>
      <c r="W57" s="356">
        <f t="shared" si="22"/>
        <v>0</v>
      </c>
      <c r="X57" s="356">
        <f t="shared" si="23"/>
        <v>0</v>
      </c>
      <c r="Y57" s="356">
        <f t="shared" si="24"/>
        <v>0</v>
      </c>
      <c r="Z57" s="356">
        <f t="shared" si="25"/>
        <v>0</v>
      </c>
      <c r="AA57" s="356">
        <f t="shared" si="26"/>
        <v>7</v>
      </c>
      <c r="AB57" s="356">
        <f t="shared" si="27"/>
        <v>0</v>
      </c>
      <c r="AC57" s="345">
        <f t="shared" si="28"/>
        <v>0</v>
      </c>
      <c r="AD57" s="349">
        <f t="shared" si="29"/>
        <v>0</v>
      </c>
      <c r="AE57" s="349">
        <f t="shared" si="30"/>
        <v>0</v>
      </c>
      <c r="AF57" s="349">
        <f t="shared" si="31"/>
        <v>0</v>
      </c>
      <c r="AG57" s="485" t="s">
        <v>343</v>
      </c>
      <c r="AH57" s="485">
        <f>IF(I47-J47-(2*K47)-L47&gt;R26-F26-P26-(2*Q26),1,0)</f>
        <v>0</v>
      </c>
      <c r="AI57" s="16" t="str">
        <f t="shared" si="32"/>
        <v>Player 7</v>
      </c>
    </row>
    <row r="58" spans="1:35" x14ac:dyDescent="0.15">
      <c r="A58" s="236">
        <f t="shared" si="19"/>
        <v>22</v>
      </c>
      <c r="B58" s="236" t="str">
        <f t="shared" si="19"/>
        <v>Player 8</v>
      </c>
      <c r="C58" s="775"/>
      <c r="D58" s="776"/>
      <c r="E58" s="776"/>
      <c r="F58" s="61"/>
      <c r="G58" s="61"/>
      <c r="H58" s="61"/>
      <c r="I58" s="61"/>
      <c r="J58" s="61"/>
      <c r="K58" s="61"/>
      <c r="L58" s="61"/>
      <c r="M58" s="61"/>
      <c r="N58" s="61"/>
      <c r="O58" s="61"/>
      <c r="P58" s="61"/>
      <c r="Q58" s="61"/>
      <c r="R58" s="61"/>
      <c r="S58" s="61"/>
      <c r="T58" s="61"/>
      <c r="U58" s="354">
        <f t="shared" si="20"/>
        <v>0</v>
      </c>
      <c r="V58" s="355">
        <f t="shared" si="21"/>
        <v>0</v>
      </c>
      <c r="W58" s="356">
        <f t="shared" si="22"/>
        <v>0</v>
      </c>
      <c r="X58" s="356">
        <f t="shared" si="23"/>
        <v>0</v>
      </c>
      <c r="Y58" s="356">
        <f t="shared" si="24"/>
        <v>0</v>
      </c>
      <c r="Z58" s="356">
        <f t="shared" si="25"/>
        <v>0</v>
      </c>
      <c r="AA58" s="356">
        <f t="shared" si="26"/>
        <v>7</v>
      </c>
      <c r="AB58" s="356">
        <f t="shared" si="27"/>
        <v>0</v>
      </c>
      <c r="AC58" s="345">
        <f t="shared" si="28"/>
        <v>0</v>
      </c>
      <c r="AD58" s="349">
        <f t="shared" si="29"/>
        <v>0</v>
      </c>
      <c r="AE58" s="349">
        <f t="shared" si="30"/>
        <v>0</v>
      </c>
      <c r="AF58" s="349">
        <f t="shared" si="31"/>
        <v>0</v>
      </c>
      <c r="AG58" s="485" t="s">
        <v>344</v>
      </c>
      <c r="AH58" s="485">
        <f>IF(I47-J47-(2*K47)-L47&lt;R26-F26-P26-(2*Q26),1,0)</f>
        <v>0</v>
      </c>
      <c r="AI58" s="16" t="str">
        <f t="shared" si="32"/>
        <v>Player 8</v>
      </c>
    </row>
    <row r="59" spans="1:35" x14ac:dyDescent="0.15">
      <c r="A59" s="236">
        <f t="shared" si="19"/>
        <v>23</v>
      </c>
      <c r="B59" s="236" t="str">
        <f t="shared" si="19"/>
        <v>Player 9</v>
      </c>
      <c r="C59" s="775"/>
      <c r="D59" s="776"/>
      <c r="E59" s="776"/>
      <c r="F59" s="61"/>
      <c r="G59" s="61"/>
      <c r="H59" s="61"/>
      <c r="I59" s="61"/>
      <c r="J59" s="61"/>
      <c r="K59" s="61"/>
      <c r="L59" s="61"/>
      <c r="M59" s="61"/>
      <c r="N59" s="61"/>
      <c r="O59" s="61"/>
      <c r="P59" s="61"/>
      <c r="Q59" s="61"/>
      <c r="R59" s="61"/>
      <c r="S59" s="61"/>
      <c r="T59" s="61"/>
      <c r="U59" s="354">
        <f t="shared" si="20"/>
        <v>0</v>
      </c>
      <c r="V59" s="355">
        <f t="shared" si="21"/>
        <v>0</v>
      </c>
      <c r="W59" s="356">
        <f t="shared" si="22"/>
        <v>0</v>
      </c>
      <c r="X59" s="356">
        <f t="shared" si="23"/>
        <v>0</v>
      </c>
      <c r="Y59" s="356">
        <f t="shared" si="24"/>
        <v>0</v>
      </c>
      <c r="Z59" s="356">
        <f t="shared" si="25"/>
        <v>0</v>
      </c>
      <c r="AA59" s="356">
        <f t="shared" si="26"/>
        <v>7</v>
      </c>
      <c r="AB59" s="356">
        <f t="shared" si="27"/>
        <v>0</v>
      </c>
      <c r="AC59" s="345">
        <f t="shared" si="28"/>
        <v>0</v>
      </c>
      <c r="AD59" s="349">
        <f t="shared" si="29"/>
        <v>0</v>
      </c>
      <c r="AE59" s="349">
        <f t="shared" si="30"/>
        <v>0</v>
      </c>
      <c r="AF59" s="349">
        <f t="shared" si="31"/>
        <v>0</v>
      </c>
      <c r="AG59" s="485" t="s">
        <v>345</v>
      </c>
      <c r="AH59" s="485">
        <f>IF(I47-J47-(2*K47)-L47=R26-F26-P26-(2*Q26),1,0)</f>
        <v>1</v>
      </c>
      <c r="AI59" s="16" t="str">
        <f t="shared" si="32"/>
        <v>Player 9</v>
      </c>
    </row>
    <row r="60" spans="1:35" x14ac:dyDescent="0.15">
      <c r="A60" s="236">
        <f t="shared" si="19"/>
        <v>24</v>
      </c>
      <c r="B60" s="236" t="str">
        <f t="shared" si="19"/>
        <v>Player 10</v>
      </c>
      <c r="C60" s="775"/>
      <c r="D60" s="776"/>
      <c r="E60" s="776"/>
      <c r="F60" s="61"/>
      <c r="G60" s="61"/>
      <c r="H60" s="61"/>
      <c r="I60" s="61"/>
      <c r="J60" s="61"/>
      <c r="K60" s="61"/>
      <c r="L60" s="61"/>
      <c r="M60" s="61"/>
      <c r="N60" s="61"/>
      <c r="O60" s="61"/>
      <c r="P60" s="61"/>
      <c r="Q60" s="61"/>
      <c r="R60" s="61"/>
      <c r="S60" s="61"/>
      <c r="T60" s="61"/>
      <c r="U60" s="354">
        <f t="shared" si="20"/>
        <v>0</v>
      </c>
      <c r="V60" s="355">
        <f t="shared" si="21"/>
        <v>0</v>
      </c>
      <c r="W60" s="356">
        <f t="shared" si="22"/>
        <v>0</v>
      </c>
      <c r="X60" s="356">
        <f t="shared" si="23"/>
        <v>0</v>
      </c>
      <c r="Y60" s="356">
        <f t="shared" si="24"/>
        <v>0</v>
      </c>
      <c r="Z60" s="356">
        <f t="shared" si="25"/>
        <v>0</v>
      </c>
      <c r="AA60" s="356">
        <f t="shared" si="26"/>
        <v>7</v>
      </c>
      <c r="AB60" s="356">
        <f t="shared" si="27"/>
        <v>0</v>
      </c>
      <c r="AC60" s="345">
        <f t="shared" si="28"/>
        <v>0</v>
      </c>
      <c r="AD60" s="349">
        <f t="shared" si="29"/>
        <v>0</v>
      </c>
      <c r="AE60" s="349">
        <f t="shared" si="30"/>
        <v>0</v>
      </c>
      <c r="AF60" s="349">
        <f t="shared" si="31"/>
        <v>0</v>
      </c>
      <c r="AG60" s="16"/>
      <c r="AH60" s="16"/>
      <c r="AI60" s="16" t="str">
        <f t="shared" si="32"/>
        <v>Player 10</v>
      </c>
    </row>
    <row r="61" spans="1:35" x14ac:dyDescent="0.15">
      <c r="A61" s="236">
        <f t="shared" si="19"/>
        <v>25</v>
      </c>
      <c r="B61" s="236" t="str">
        <f t="shared" si="19"/>
        <v>Player 11</v>
      </c>
      <c r="C61" s="775"/>
      <c r="D61" s="776"/>
      <c r="E61" s="776"/>
      <c r="F61" s="61"/>
      <c r="G61" s="61"/>
      <c r="H61" s="61"/>
      <c r="I61" s="61"/>
      <c r="J61" s="61"/>
      <c r="K61" s="61"/>
      <c r="L61" s="61"/>
      <c r="M61" s="61"/>
      <c r="N61" s="61"/>
      <c r="O61" s="61"/>
      <c r="P61" s="61"/>
      <c r="Q61" s="61"/>
      <c r="R61" s="61"/>
      <c r="S61" s="61"/>
      <c r="T61" s="61"/>
      <c r="U61" s="354">
        <f t="shared" si="20"/>
        <v>0</v>
      </c>
      <c r="V61" s="355">
        <f t="shared" si="21"/>
        <v>0</v>
      </c>
      <c r="W61" s="356">
        <f t="shared" si="22"/>
        <v>0</v>
      </c>
      <c r="X61" s="356">
        <f t="shared" si="23"/>
        <v>0</v>
      </c>
      <c r="Y61" s="356">
        <f t="shared" si="24"/>
        <v>0</v>
      </c>
      <c r="Z61" s="356">
        <f t="shared" si="25"/>
        <v>0</v>
      </c>
      <c r="AA61" s="356">
        <f t="shared" si="26"/>
        <v>7</v>
      </c>
      <c r="AB61" s="356">
        <f t="shared" si="27"/>
        <v>0</v>
      </c>
      <c r="AC61" s="345">
        <f t="shared" si="28"/>
        <v>0</v>
      </c>
      <c r="AD61" s="349">
        <f t="shared" si="29"/>
        <v>0</v>
      </c>
      <c r="AE61" s="349">
        <f t="shared" si="30"/>
        <v>0</v>
      </c>
      <c r="AF61" s="349">
        <f t="shared" si="31"/>
        <v>0</v>
      </c>
      <c r="AG61" s="16"/>
      <c r="AH61" s="16"/>
      <c r="AI61" s="16" t="str">
        <f t="shared" si="32"/>
        <v>Player 11</v>
      </c>
    </row>
    <row r="62" spans="1:35" x14ac:dyDescent="0.15">
      <c r="A62" s="236">
        <f t="shared" si="19"/>
        <v>29</v>
      </c>
      <c r="B62" s="236" t="str">
        <f t="shared" si="19"/>
        <v>Player 12</v>
      </c>
      <c r="C62" s="775"/>
      <c r="D62" s="776"/>
      <c r="E62" s="776"/>
      <c r="F62" s="61"/>
      <c r="G62" s="61"/>
      <c r="H62" s="61"/>
      <c r="I62" s="61"/>
      <c r="J62" s="61"/>
      <c r="K62" s="61"/>
      <c r="L62" s="61"/>
      <c r="M62" s="61"/>
      <c r="N62" s="61"/>
      <c r="O62" s="61"/>
      <c r="P62" s="61"/>
      <c r="Q62" s="61"/>
      <c r="R62" s="61"/>
      <c r="S62" s="61"/>
      <c r="T62" s="61"/>
      <c r="U62" s="354">
        <f t="shared" si="20"/>
        <v>0</v>
      </c>
      <c r="V62" s="355">
        <f t="shared" si="21"/>
        <v>0</v>
      </c>
      <c r="W62" s="356">
        <f t="shared" si="22"/>
        <v>0</v>
      </c>
      <c r="X62" s="356">
        <f t="shared" si="23"/>
        <v>0</v>
      </c>
      <c r="Y62" s="356">
        <f t="shared" si="24"/>
        <v>0</v>
      </c>
      <c r="Z62" s="356">
        <f t="shared" si="25"/>
        <v>0</v>
      </c>
      <c r="AA62" s="356">
        <f t="shared" si="26"/>
        <v>7</v>
      </c>
      <c r="AB62" s="356">
        <f t="shared" si="27"/>
        <v>0</v>
      </c>
      <c r="AC62" s="345">
        <f t="shared" si="28"/>
        <v>0</v>
      </c>
      <c r="AD62" s="349">
        <f t="shared" si="29"/>
        <v>0</v>
      </c>
      <c r="AE62" s="349">
        <f t="shared" si="30"/>
        <v>0</v>
      </c>
      <c r="AF62" s="349">
        <f t="shared" si="31"/>
        <v>0</v>
      </c>
      <c r="AG62" s="485" t="s">
        <v>342</v>
      </c>
      <c r="AH62" s="485">
        <f>IF(D8=D9,1,0)</f>
        <v>1</v>
      </c>
      <c r="AI62" s="16" t="str">
        <f t="shared" si="32"/>
        <v>Player 12</v>
      </c>
    </row>
    <row r="63" spans="1:35" x14ac:dyDescent="0.15">
      <c r="A63" s="236">
        <f t="shared" si="19"/>
        <v>30</v>
      </c>
      <c r="B63" s="236" t="str">
        <f t="shared" si="19"/>
        <v>Player 13</v>
      </c>
      <c r="C63" s="775"/>
      <c r="D63" s="776"/>
      <c r="E63" s="776"/>
      <c r="F63" s="61"/>
      <c r="G63" s="61"/>
      <c r="H63" s="61"/>
      <c r="I63" s="61"/>
      <c r="J63" s="61"/>
      <c r="K63" s="61"/>
      <c r="L63" s="61"/>
      <c r="M63" s="61"/>
      <c r="N63" s="61"/>
      <c r="O63" s="61"/>
      <c r="P63" s="61"/>
      <c r="Q63" s="61"/>
      <c r="R63" s="61"/>
      <c r="S63" s="61"/>
      <c r="T63" s="61"/>
      <c r="U63" s="354">
        <f t="shared" si="20"/>
        <v>0</v>
      </c>
      <c r="V63" s="355">
        <f t="shared" si="21"/>
        <v>0</v>
      </c>
      <c r="W63" s="356">
        <f t="shared" si="22"/>
        <v>0</v>
      </c>
      <c r="X63" s="356">
        <f t="shared" si="23"/>
        <v>0</v>
      </c>
      <c r="Y63" s="356">
        <f t="shared" si="24"/>
        <v>0</v>
      </c>
      <c r="Z63" s="356">
        <f t="shared" si="25"/>
        <v>0</v>
      </c>
      <c r="AA63" s="356">
        <f t="shared" si="26"/>
        <v>7</v>
      </c>
      <c r="AB63" s="356">
        <f t="shared" si="27"/>
        <v>0</v>
      </c>
      <c r="AC63" s="345">
        <f t="shared" si="28"/>
        <v>0</v>
      </c>
      <c r="AD63" s="349">
        <f t="shared" si="29"/>
        <v>0</v>
      </c>
      <c r="AE63" s="349">
        <f t="shared" si="30"/>
        <v>0</v>
      </c>
      <c r="AF63" s="349">
        <f t="shared" si="31"/>
        <v>0</v>
      </c>
      <c r="AG63" s="485" t="s">
        <v>343</v>
      </c>
      <c r="AH63" s="485">
        <f>IF(I53-J53-(2*K53)-L53&gt;R32-F32-P32-(2*Q32),1,0)</f>
        <v>0</v>
      </c>
      <c r="AI63" s="16" t="str">
        <f t="shared" si="32"/>
        <v>Player 13</v>
      </c>
    </row>
    <row r="64" spans="1:35" x14ac:dyDescent="0.15">
      <c r="A64" s="236">
        <f t="shared" si="19"/>
        <v>32</v>
      </c>
      <c r="B64" s="236" t="str">
        <f t="shared" si="19"/>
        <v>Player 14</v>
      </c>
      <c r="C64" s="775"/>
      <c r="D64" s="776"/>
      <c r="E64" s="776"/>
      <c r="F64" s="61"/>
      <c r="G64" s="61"/>
      <c r="H64" s="61"/>
      <c r="I64" s="61"/>
      <c r="J64" s="61"/>
      <c r="K64" s="61"/>
      <c r="L64" s="61"/>
      <c r="M64" s="61"/>
      <c r="N64" s="61"/>
      <c r="O64" s="61"/>
      <c r="P64" s="61"/>
      <c r="Q64" s="61"/>
      <c r="R64" s="61"/>
      <c r="S64" s="61"/>
      <c r="T64" s="61"/>
      <c r="U64" s="354">
        <f t="shared" si="20"/>
        <v>0</v>
      </c>
      <c r="V64" s="355">
        <f t="shared" si="21"/>
        <v>0</v>
      </c>
      <c r="W64" s="356">
        <f t="shared" si="22"/>
        <v>0</v>
      </c>
      <c r="X64" s="356">
        <f t="shared" si="23"/>
        <v>0</v>
      </c>
      <c r="Y64" s="356">
        <f t="shared" si="24"/>
        <v>0</v>
      </c>
      <c r="Z64" s="356">
        <f t="shared" si="25"/>
        <v>0</v>
      </c>
      <c r="AA64" s="356">
        <f t="shared" si="26"/>
        <v>7</v>
      </c>
      <c r="AB64" s="356">
        <f t="shared" si="27"/>
        <v>0</v>
      </c>
      <c r="AC64" s="345">
        <f t="shared" si="28"/>
        <v>0</v>
      </c>
      <c r="AD64" s="349">
        <f t="shared" si="29"/>
        <v>0</v>
      </c>
      <c r="AE64" s="349">
        <f t="shared" si="30"/>
        <v>0</v>
      </c>
      <c r="AF64" s="349">
        <f t="shared" si="31"/>
        <v>0</v>
      </c>
      <c r="AG64" s="485" t="s">
        <v>344</v>
      </c>
      <c r="AH64" s="485">
        <f>IF(I53-J53-(2*K53)-L53&lt;R32-F32-P32-(2*Q32),1,0)</f>
        <v>0</v>
      </c>
      <c r="AI64" s="16" t="str">
        <f t="shared" si="32"/>
        <v>Player 14</v>
      </c>
    </row>
    <row r="65" spans="1:44" x14ac:dyDescent="0.15">
      <c r="A65" s="236">
        <f t="shared" si="19"/>
        <v>0</v>
      </c>
      <c r="B65" s="236">
        <f t="shared" si="19"/>
        <v>0</v>
      </c>
      <c r="C65" s="775"/>
      <c r="D65" s="776"/>
      <c r="E65" s="776"/>
      <c r="F65" s="61"/>
      <c r="G65" s="61"/>
      <c r="H65" s="61"/>
      <c r="I65" s="61"/>
      <c r="J65" s="61"/>
      <c r="K65" s="61"/>
      <c r="L65" s="61"/>
      <c r="M65" s="61"/>
      <c r="N65" s="61"/>
      <c r="O65" s="61"/>
      <c r="P65" s="61"/>
      <c r="Q65" s="61"/>
      <c r="R65" s="61"/>
      <c r="S65" s="61"/>
      <c r="T65" s="61"/>
      <c r="U65" s="354">
        <f t="shared" si="20"/>
        <v>0</v>
      </c>
      <c r="V65" s="355">
        <f t="shared" si="21"/>
        <v>0</v>
      </c>
      <c r="W65" s="356">
        <f t="shared" si="22"/>
        <v>0</v>
      </c>
      <c r="X65" s="356">
        <f t="shared" si="23"/>
        <v>0</v>
      </c>
      <c r="Y65" s="356">
        <f t="shared" si="24"/>
        <v>0</v>
      </c>
      <c r="Z65" s="356">
        <f t="shared" si="25"/>
        <v>0</v>
      </c>
      <c r="AA65" s="356">
        <f t="shared" si="26"/>
        <v>7</v>
      </c>
      <c r="AB65" s="356">
        <f t="shared" si="27"/>
        <v>0</v>
      </c>
      <c r="AC65" s="345">
        <f t="shared" si="28"/>
        <v>0</v>
      </c>
      <c r="AD65" s="349">
        <f t="shared" si="29"/>
        <v>0</v>
      </c>
      <c r="AE65" s="349">
        <f t="shared" si="30"/>
        <v>0</v>
      </c>
      <c r="AF65" s="349">
        <f t="shared" si="31"/>
        <v>0</v>
      </c>
      <c r="AG65" s="485" t="s">
        <v>345</v>
      </c>
      <c r="AH65" s="485">
        <f>IF(I53-J53-(2*K53)-L53=R32-F32-P32-(2*Q32),1,0)</f>
        <v>1</v>
      </c>
      <c r="AI65" s="16">
        <f t="shared" si="32"/>
        <v>0</v>
      </c>
    </row>
    <row r="66" spans="1:44" hidden="1" x14ac:dyDescent="0.15">
      <c r="A66" s="236">
        <f t="shared" si="19"/>
        <v>0</v>
      </c>
      <c r="B66" s="236">
        <f t="shared" si="19"/>
        <v>0</v>
      </c>
      <c r="C66" s="775"/>
      <c r="D66" s="776"/>
      <c r="E66" s="776"/>
      <c r="F66" s="61"/>
      <c r="G66" s="61"/>
      <c r="H66" s="61"/>
      <c r="I66" s="61"/>
      <c r="J66" s="61"/>
      <c r="K66" s="61"/>
      <c r="L66" s="61"/>
      <c r="M66" s="61"/>
      <c r="N66" s="61"/>
      <c r="O66" s="61"/>
      <c r="P66" s="61"/>
      <c r="Q66" s="61"/>
      <c r="R66" s="61"/>
      <c r="S66" s="61"/>
      <c r="T66" s="61"/>
      <c r="U66" s="354">
        <f t="shared" si="20"/>
        <v>0</v>
      </c>
      <c r="V66" s="355">
        <f t="shared" si="21"/>
        <v>0</v>
      </c>
      <c r="W66" s="356">
        <f t="shared" si="22"/>
        <v>0</v>
      </c>
      <c r="X66" s="356">
        <f t="shared" si="23"/>
        <v>0</v>
      </c>
      <c r="Y66" s="356">
        <f t="shared" si="24"/>
        <v>0</v>
      </c>
      <c r="Z66" s="356">
        <f t="shared" si="25"/>
        <v>0</v>
      </c>
      <c r="AA66" s="356">
        <f t="shared" si="26"/>
        <v>7</v>
      </c>
      <c r="AB66" s="356">
        <f t="shared" si="27"/>
        <v>0</v>
      </c>
      <c r="AC66" s="345">
        <f t="shared" si="28"/>
        <v>0</v>
      </c>
      <c r="AD66" s="349">
        <f t="shared" si="29"/>
        <v>0</v>
      </c>
      <c r="AE66" s="349">
        <f t="shared" si="30"/>
        <v>0</v>
      </c>
      <c r="AF66" s="349">
        <f t="shared" si="31"/>
        <v>0</v>
      </c>
      <c r="AG66" s="16"/>
      <c r="AH66" s="16"/>
      <c r="AI66" s="16">
        <f t="shared" si="32"/>
        <v>0</v>
      </c>
    </row>
    <row r="67" spans="1:44" hidden="1" x14ac:dyDescent="0.15">
      <c r="A67" s="236">
        <f t="shared" si="19"/>
        <v>0</v>
      </c>
      <c r="B67" s="236">
        <f t="shared" si="19"/>
        <v>0</v>
      </c>
      <c r="C67" s="775"/>
      <c r="D67" s="776"/>
      <c r="E67" s="776"/>
      <c r="F67" s="61"/>
      <c r="G67" s="61"/>
      <c r="H67" s="61"/>
      <c r="I67" s="61"/>
      <c r="J67" s="61"/>
      <c r="K67" s="61"/>
      <c r="L67" s="61"/>
      <c r="M67" s="61"/>
      <c r="N67" s="61"/>
      <c r="O67" s="61"/>
      <c r="P67" s="61"/>
      <c r="Q67" s="61"/>
      <c r="R67" s="61"/>
      <c r="S67" s="61"/>
      <c r="T67" s="61"/>
      <c r="U67" s="354">
        <f t="shared" si="20"/>
        <v>0</v>
      </c>
      <c r="V67" s="355">
        <f t="shared" si="21"/>
        <v>0</v>
      </c>
      <c r="W67" s="356">
        <f t="shared" si="22"/>
        <v>0</v>
      </c>
      <c r="X67" s="356">
        <f t="shared" si="23"/>
        <v>0</v>
      </c>
      <c r="Y67" s="356">
        <f t="shared" si="24"/>
        <v>0</v>
      </c>
      <c r="Z67" s="356">
        <f t="shared" si="25"/>
        <v>0</v>
      </c>
      <c r="AA67" s="356">
        <f t="shared" si="26"/>
        <v>7</v>
      </c>
      <c r="AB67" s="356">
        <f t="shared" si="27"/>
        <v>0</v>
      </c>
      <c r="AC67" s="345">
        <f t="shared" si="28"/>
        <v>0</v>
      </c>
      <c r="AD67" s="349">
        <f t="shared" si="29"/>
        <v>0</v>
      </c>
      <c r="AE67" s="349">
        <f t="shared" si="30"/>
        <v>0</v>
      </c>
      <c r="AF67" s="349">
        <f t="shared" si="31"/>
        <v>0</v>
      </c>
      <c r="AG67" s="16"/>
      <c r="AH67" s="16"/>
      <c r="AI67" s="16">
        <f t="shared" si="32"/>
        <v>0</v>
      </c>
    </row>
    <row r="68" spans="1:44" hidden="1" x14ac:dyDescent="0.15">
      <c r="A68" s="236">
        <f t="shared" si="19"/>
        <v>0</v>
      </c>
      <c r="B68" s="236">
        <f t="shared" si="19"/>
        <v>0</v>
      </c>
      <c r="C68" s="775"/>
      <c r="D68" s="776"/>
      <c r="E68" s="776"/>
      <c r="F68" s="61"/>
      <c r="G68" s="61"/>
      <c r="H68" s="61"/>
      <c r="I68" s="61"/>
      <c r="J68" s="61"/>
      <c r="K68" s="61"/>
      <c r="L68" s="61"/>
      <c r="M68" s="61"/>
      <c r="N68" s="61"/>
      <c r="O68" s="61"/>
      <c r="P68" s="61"/>
      <c r="Q68" s="61"/>
      <c r="R68" s="61"/>
      <c r="S68" s="61"/>
      <c r="T68" s="61"/>
      <c r="U68" s="354">
        <f t="shared" si="20"/>
        <v>0</v>
      </c>
      <c r="V68" s="355">
        <f t="shared" si="21"/>
        <v>0</v>
      </c>
      <c r="W68" s="356">
        <f t="shared" si="22"/>
        <v>0</v>
      </c>
      <c r="X68" s="356">
        <f t="shared" si="23"/>
        <v>0</v>
      </c>
      <c r="Y68" s="356">
        <f t="shared" si="24"/>
        <v>0</v>
      </c>
      <c r="Z68" s="356">
        <f t="shared" si="25"/>
        <v>0</v>
      </c>
      <c r="AA68" s="356">
        <f t="shared" si="26"/>
        <v>7</v>
      </c>
      <c r="AB68" s="356">
        <f t="shared" si="27"/>
        <v>0</v>
      </c>
      <c r="AC68" s="345">
        <f t="shared" si="28"/>
        <v>0</v>
      </c>
      <c r="AD68" s="349">
        <f t="shared" si="29"/>
        <v>0</v>
      </c>
      <c r="AE68" s="349">
        <f t="shared" si="30"/>
        <v>0</v>
      </c>
      <c r="AF68" s="349">
        <f t="shared" si="31"/>
        <v>0</v>
      </c>
      <c r="AG68" s="16"/>
      <c r="AH68" s="16"/>
      <c r="AI68" s="16">
        <f t="shared" si="32"/>
        <v>0</v>
      </c>
    </row>
    <row r="69" spans="1:44" x14ac:dyDescent="0.15">
      <c r="A69" s="17"/>
      <c r="B69" s="14" t="s">
        <v>53</v>
      </c>
      <c r="C69" s="14">
        <f t="shared" ref="C69:T69" si="33">SUM(C51:C68)</f>
        <v>0</v>
      </c>
      <c r="D69" s="14">
        <f t="shared" si="33"/>
        <v>0</v>
      </c>
      <c r="E69" s="14">
        <f t="shared" si="33"/>
        <v>0</v>
      </c>
      <c r="F69" s="14">
        <f t="shared" si="33"/>
        <v>0</v>
      </c>
      <c r="G69" s="14">
        <f t="shared" si="33"/>
        <v>0</v>
      </c>
      <c r="H69" s="14">
        <f t="shared" si="33"/>
        <v>0</v>
      </c>
      <c r="I69" s="14">
        <f t="shared" si="33"/>
        <v>0</v>
      </c>
      <c r="J69" s="14">
        <f t="shared" si="33"/>
        <v>0</v>
      </c>
      <c r="K69" s="14">
        <f t="shared" si="33"/>
        <v>0</v>
      </c>
      <c r="L69" s="14">
        <f t="shared" si="33"/>
        <v>0</v>
      </c>
      <c r="M69" s="14">
        <f t="shared" si="33"/>
        <v>0</v>
      </c>
      <c r="N69" s="14">
        <f t="shared" si="33"/>
        <v>0</v>
      </c>
      <c r="O69" s="14">
        <f t="shared" si="33"/>
        <v>0</v>
      </c>
      <c r="P69" s="14">
        <f t="shared" si="33"/>
        <v>0</v>
      </c>
      <c r="Q69" s="14">
        <f t="shared" si="33"/>
        <v>0</v>
      </c>
      <c r="R69" s="14">
        <f t="shared" si="33"/>
        <v>0</v>
      </c>
      <c r="S69" s="14">
        <f t="shared" si="33"/>
        <v>0</v>
      </c>
      <c r="T69" s="14">
        <f t="shared" si="33"/>
        <v>0</v>
      </c>
      <c r="U69" s="68">
        <f t="shared" si="20"/>
        <v>0</v>
      </c>
      <c r="V69" s="17">
        <f t="shared" ref="V69:AB69" si="34">SUM(V51:V68)</f>
        <v>0</v>
      </c>
      <c r="W69" s="17">
        <f t="shared" si="34"/>
        <v>0</v>
      </c>
      <c r="X69" s="17">
        <f t="shared" si="34"/>
        <v>0</v>
      </c>
      <c r="Y69" s="17">
        <f t="shared" si="34"/>
        <v>0</v>
      </c>
      <c r="Z69" s="17">
        <f t="shared" si="34"/>
        <v>0</v>
      </c>
      <c r="AA69" s="17">
        <f t="shared" si="34"/>
        <v>126</v>
      </c>
      <c r="AB69" s="17">
        <f t="shared" si="34"/>
        <v>0</v>
      </c>
      <c r="AC69" s="28">
        <f t="shared" si="28"/>
        <v>0</v>
      </c>
      <c r="AD69" s="52">
        <f t="shared" si="29"/>
        <v>0</v>
      </c>
      <c r="AE69" s="52">
        <f t="shared" si="30"/>
        <v>0</v>
      </c>
      <c r="AF69" s="52">
        <f t="shared" si="31"/>
        <v>0</v>
      </c>
      <c r="AG69" s="16"/>
      <c r="AH69" s="16"/>
      <c r="AI69" s="16"/>
    </row>
    <row r="70" spans="1:44" ht="14" thickBot="1" x14ac:dyDescent="0.2">
      <c r="A70" s="1" t="s">
        <v>21</v>
      </c>
      <c r="G70" s="20"/>
      <c r="H70" s="20"/>
      <c r="I70" s="20"/>
    </row>
    <row r="71" spans="1:44" s="36" customFormat="1" ht="8.25" hidden="1" customHeight="1" x14ac:dyDescent="0.15">
      <c r="A71" s="35"/>
      <c r="B71" s="34" t="s">
        <v>79</v>
      </c>
      <c r="C71" s="34"/>
      <c r="D71" s="35" t="s">
        <v>18</v>
      </c>
      <c r="E71" s="35" t="s">
        <v>17</v>
      </c>
      <c r="F71" s="35" t="s">
        <v>16</v>
      </c>
      <c r="G71" s="35" t="s">
        <v>59</v>
      </c>
      <c r="H71" s="35" t="s">
        <v>60</v>
      </c>
      <c r="I71" s="35" t="s">
        <v>61</v>
      </c>
      <c r="J71" s="35" t="s">
        <v>144</v>
      </c>
      <c r="K71" s="35" t="s">
        <v>145</v>
      </c>
      <c r="L71" s="35" t="s">
        <v>146</v>
      </c>
      <c r="M71" s="35" t="s">
        <v>147</v>
      </c>
      <c r="N71" s="35" t="s">
        <v>148</v>
      </c>
      <c r="O71" s="35" t="s">
        <v>149</v>
      </c>
      <c r="P71" s="35" t="s">
        <v>150</v>
      </c>
      <c r="Q71" s="35" t="s">
        <v>151</v>
      </c>
      <c r="R71" s="35" t="s">
        <v>152</v>
      </c>
      <c r="S71" s="35"/>
      <c r="T71" s="35"/>
      <c r="U71" s="35" t="s">
        <v>18</v>
      </c>
      <c r="V71" s="35" t="s">
        <v>17</v>
      </c>
      <c r="W71" s="35" t="s">
        <v>16</v>
      </c>
      <c r="X71" s="35" t="s">
        <v>59</v>
      </c>
      <c r="Y71" s="35" t="s">
        <v>60</v>
      </c>
      <c r="Z71" s="35" t="s">
        <v>61</v>
      </c>
      <c r="AA71" s="35" t="s">
        <v>144</v>
      </c>
      <c r="AB71" s="35" t="s">
        <v>145</v>
      </c>
      <c r="AC71" s="35" t="s">
        <v>146</v>
      </c>
      <c r="AD71" s="35" t="s">
        <v>147</v>
      </c>
      <c r="AE71" s="35" t="s">
        <v>148</v>
      </c>
      <c r="AF71" s="35" t="s">
        <v>149</v>
      </c>
      <c r="AG71" s="35" t="s">
        <v>150</v>
      </c>
      <c r="AH71" s="35" t="s">
        <v>151</v>
      </c>
      <c r="AI71" s="35" t="s">
        <v>152</v>
      </c>
      <c r="AJ71" s="35"/>
      <c r="AL71" s="41" t="s">
        <v>21</v>
      </c>
      <c r="AM71" s="41" t="s">
        <v>65</v>
      </c>
    </row>
    <row r="72" spans="1:44" s="36" customFormat="1" ht="8.25" hidden="1" customHeight="1" x14ac:dyDescent="0.15">
      <c r="A72" s="57">
        <f t="shared" ref="A72:B89" si="35">A51</f>
        <v>2</v>
      </c>
      <c r="B72" s="58" t="str">
        <f t="shared" si="35"/>
        <v>Player 1</v>
      </c>
      <c r="C72" s="58"/>
      <c r="D72" s="57">
        <f t="shared" ref="D72:D89" si="36">F51</f>
        <v>0</v>
      </c>
      <c r="E72" s="57">
        <f t="shared" ref="E72:E89" si="37">G51</f>
        <v>0</v>
      </c>
      <c r="F72" s="57">
        <f t="shared" ref="F72:F89" si="38">H51</f>
        <v>0</v>
      </c>
      <c r="G72" s="57">
        <f t="shared" ref="G72:G89" si="39">I51</f>
        <v>0</v>
      </c>
      <c r="H72" s="57">
        <f t="shared" ref="H72:H89" si="40">J51</f>
        <v>0</v>
      </c>
      <c r="I72" s="57">
        <f t="shared" ref="I72:I89" si="41">K51</f>
        <v>0</v>
      </c>
      <c r="J72" s="57">
        <f t="shared" ref="J72:J89" si="42">L51</f>
        <v>0</v>
      </c>
      <c r="K72" s="57">
        <f t="shared" ref="K72:K89" si="43">M51</f>
        <v>0</v>
      </c>
      <c r="L72" s="57">
        <f t="shared" ref="L72:L89" si="44">N51</f>
        <v>0</v>
      </c>
      <c r="M72" s="57">
        <f t="shared" ref="M72:M89" si="45">O51</f>
        <v>0</v>
      </c>
      <c r="N72" s="57">
        <f t="shared" ref="N72:N89" si="46">P51</f>
        <v>0</v>
      </c>
      <c r="O72" s="57">
        <f t="shared" ref="O72:O89" si="47">Q51</f>
        <v>0</v>
      </c>
      <c r="P72" s="57">
        <f t="shared" ref="P72:P89" si="48">R51</f>
        <v>0</v>
      </c>
      <c r="Q72" s="57">
        <f t="shared" ref="Q72:Q89" si="49">S51</f>
        <v>0</v>
      </c>
      <c r="R72" s="57">
        <f t="shared" ref="R72:R89" si="50">T51</f>
        <v>0</v>
      </c>
      <c r="S72" s="38"/>
      <c r="T72" s="39"/>
      <c r="U72" s="42">
        <f t="shared" ref="U72:U89" si="51">IF(D72=7,1,IF(D72=8,1,IF(D72=9,1,0)))</f>
        <v>0</v>
      </c>
      <c r="V72" s="42">
        <f t="shared" ref="V72:V89" si="52">IF(E72=7,1,IF(E72=8,1,IF(E72=9,1,0)))</f>
        <v>0</v>
      </c>
      <c r="W72" s="42">
        <f t="shared" ref="W72:W89" si="53">IF(F72=7,1,IF(F72=8,1,IF(F72=9,1,0)))</f>
        <v>0</v>
      </c>
      <c r="X72" s="42">
        <f t="shared" ref="X72:X89" si="54">IF(G72=7,1,IF(G72=8,1,IF(G72=9,1,0)))</f>
        <v>0</v>
      </c>
      <c r="Y72" s="42">
        <f t="shared" ref="Y72:Y89" si="55">IF(H72=7,1,IF(H72=8,1,IF(H72=9,1,0)))</f>
        <v>0</v>
      </c>
      <c r="Z72" s="42">
        <f t="shared" ref="Z72:Z89" si="56">IF(I72=7,1,IF(I72=8,1,IF(I72=9,1,0)))</f>
        <v>0</v>
      </c>
      <c r="AA72" s="42">
        <f t="shared" ref="AA72:AA89" si="57">IF(J72=7,1,IF(J72=8,1,IF(J72=9,1,0)))</f>
        <v>0</v>
      </c>
      <c r="AB72" s="42">
        <f t="shared" ref="AB72:AB89" si="58">IF(K72=7,1,IF(K72=8,1,IF(K72=9,1,0)))</f>
        <v>0</v>
      </c>
      <c r="AC72" s="42">
        <f t="shared" ref="AC72:AC89" si="59">IF(L72=7,1,IF(L72=8,1,IF(L72=9,1,0)))</f>
        <v>0</v>
      </c>
      <c r="AD72" s="42">
        <f t="shared" ref="AD72:AD89" si="60">IF(M72=7,1,IF(M72=8,1,IF(M72=9,1,0)))</f>
        <v>0</v>
      </c>
      <c r="AE72" s="42">
        <f t="shared" ref="AE72:AE89" si="61">IF(N72=7,1,IF(N72=8,1,IF(N72=9,1,0)))</f>
        <v>0</v>
      </c>
      <c r="AF72" s="42">
        <f t="shared" ref="AF72:AF89" si="62">IF(O72=7,1,IF(O72=8,1,IF(O72=9,1,0)))</f>
        <v>0</v>
      </c>
      <c r="AG72" s="42">
        <f t="shared" ref="AG72:AG89" si="63">IF(P72=7,1,IF(P72=8,1,IF(P72=9,1,0)))</f>
        <v>0</v>
      </c>
      <c r="AH72" s="42">
        <f t="shared" ref="AH72:AH89" si="64">IF(Q72=7,1,IF(Q72=8,1,IF(Q72=9,1,0)))</f>
        <v>0</v>
      </c>
      <c r="AI72" s="42">
        <f t="shared" ref="AI72:AI89" si="65">IF(R72=7,1,IF(R72=8,1,IF(R72=9,1,0)))</f>
        <v>0</v>
      </c>
      <c r="AJ72" s="42"/>
      <c r="AL72" s="43" t="s">
        <v>21</v>
      </c>
      <c r="AM72" s="44">
        <f t="shared" ref="AM72:AM89" si="66">SUM(U72:AL72)</f>
        <v>0</v>
      </c>
    </row>
    <row r="73" spans="1:44" s="36" customFormat="1" ht="8.25" hidden="1" customHeight="1" x14ac:dyDescent="0.15">
      <c r="A73" s="57">
        <f t="shared" si="35"/>
        <v>3</v>
      </c>
      <c r="B73" s="58" t="str">
        <f t="shared" si="35"/>
        <v>Player 2</v>
      </c>
      <c r="C73" s="58"/>
      <c r="D73" s="57">
        <f t="shared" si="36"/>
        <v>0</v>
      </c>
      <c r="E73" s="57">
        <f t="shared" si="37"/>
        <v>0</v>
      </c>
      <c r="F73" s="57">
        <f t="shared" si="38"/>
        <v>0</v>
      </c>
      <c r="G73" s="57">
        <f t="shared" si="39"/>
        <v>0</v>
      </c>
      <c r="H73" s="57">
        <f t="shared" si="40"/>
        <v>0</v>
      </c>
      <c r="I73" s="57">
        <f t="shared" si="41"/>
        <v>0</v>
      </c>
      <c r="J73" s="57">
        <f t="shared" si="42"/>
        <v>0</v>
      </c>
      <c r="K73" s="57">
        <f t="shared" si="43"/>
        <v>0</v>
      </c>
      <c r="L73" s="57">
        <f t="shared" si="44"/>
        <v>0</v>
      </c>
      <c r="M73" s="57">
        <f t="shared" si="45"/>
        <v>0</v>
      </c>
      <c r="N73" s="57">
        <f t="shared" si="46"/>
        <v>0</v>
      </c>
      <c r="O73" s="57">
        <f t="shared" si="47"/>
        <v>0</v>
      </c>
      <c r="P73" s="57">
        <f t="shared" si="48"/>
        <v>0</v>
      </c>
      <c r="Q73" s="57">
        <f t="shared" si="49"/>
        <v>0</v>
      </c>
      <c r="R73" s="57">
        <f t="shared" si="50"/>
        <v>0</v>
      </c>
      <c r="S73" s="38"/>
      <c r="T73" s="39"/>
      <c r="U73" s="42">
        <f t="shared" si="51"/>
        <v>0</v>
      </c>
      <c r="V73" s="42">
        <f t="shared" si="52"/>
        <v>0</v>
      </c>
      <c r="W73" s="42">
        <f t="shared" si="53"/>
        <v>0</v>
      </c>
      <c r="X73" s="42">
        <f t="shared" si="54"/>
        <v>0</v>
      </c>
      <c r="Y73" s="42">
        <f t="shared" si="55"/>
        <v>0</v>
      </c>
      <c r="Z73" s="42">
        <f t="shared" si="56"/>
        <v>0</v>
      </c>
      <c r="AA73" s="42">
        <f t="shared" si="57"/>
        <v>0</v>
      </c>
      <c r="AB73" s="42">
        <f t="shared" si="58"/>
        <v>0</v>
      </c>
      <c r="AC73" s="42">
        <f t="shared" si="59"/>
        <v>0</v>
      </c>
      <c r="AD73" s="42">
        <f t="shared" si="60"/>
        <v>0</v>
      </c>
      <c r="AE73" s="42">
        <f t="shared" si="61"/>
        <v>0</v>
      </c>
      <c r="AF73" s="42">
        <f t="shared" si="62"/>
        <v>0</v>
      </c>
      <c r="AG73" s="42">
        <f t="shared" si="63"/>
        <v>0</v>
      </c>
      <c r="AH73" s="42">
        <f t="shared" si="64"/>
        <v>0</v>
      </c>
      <c r="AI73" s="42">
        <f t="shared" si="65"/>
        <v>0</v>
      </c>
      <c r="AJ73" s="42"/>
      <c r="AL73" s="43" t="s">
        <v>21</v>
      </c>
      <c r="AM73" s="44">
        <f t="shared" si="66"/>
        <v>0</v>
      </c>
    </row>
    <row r="74" spans="1:44" s="36" customFormat="1" ht="8.25" hidden="1" customHeight="1" x14ac:dyDescent="0.15">
      <c r="A74" s="57">
        <f t="shared" si="35"/>
        <v>5</v>
      </c>
      <c r="B74" s="58" t="str">
        <f t="shared" si="35"/>
        <v>Player 3</v>
      </c>
      <c r="C74" s="58"/>
      <c r="D74" s="57">
        <f t="shared" si="36"/>
        <v>0</v>
      </c>
      <c r="E74" s="57">
        <f t="shared" si="37"/>
        <v>0</v>
      </c>
      <c r="F74" s="57">
        <f t="shared" si="38"/>
        <v>0</v>
      </c>
      <c r="G74" s="57">
        <f t="shared" si="39"/>
        <v>0</v>
      </c>
      <c r="H74" s="57">
        <f t="shared" si="40"/>
        <v>0</v>
      </c>
      <c r="I74" s="57">
        <f t="shared" si="41"/>
        <v>0</v>
      </c>
      <c r="J74" s="57">
        <f t="shared" si="42"/>
        <v>0</v>
      </c>
      <c r="K74" s="57">
        <f t="shared" si="43"/>
        <v>0</v>
      </c>
      <c r="L74" s="57">
        <f t="shared" si="44"/>
        <v>0</v>
      </c>
      <c r="M74" s="57">
        <f t="shared" si="45"/>
        <v>0</v>
      </c>
      <c r="N74" s="57">
        <f t="shared" si="46"/>
        <v>0</v>
      </c>
      <c r="O74" s="57">
        <f t="shared" si="47"/>
        <v>0</v>
      </c>
      <c r="P74" s="57">
        <f t="shared" si="48"/>
        <v>0</v>
      </c>
      <c r="Q74" s="57">
        <f t="shared" si="49"/>
        <v>0</v>
      </c>
      <c r="R74" s="57">
        <f t="shared" si="50"/>
        <v>0</v>
      </c>
      <c r="S74" s="38"/>
      <c r="T74" s="39"/>
      <c r="U74" s="42">
        <f t="shared" si="51"/>
        <v>0</v>
      </c>
      <c r="V74" s="42">
        <f t="shared" si="52"/>
        <v>0</v>
      </c>
      <c r="W74" s="42">
        <f t="shared" si="53"/>
        <v>0</v>
      </c>
      <c r="X74" s="42">
        <f t="shared" si="54"/>
        <v>0</v>
      </c>
      <c r="Y74" s="42">
        <f t="shared" si="55"/>
        <v>0</v>
      </c>
      <c r="Z74" s="42">
        <f t="shared" si="56"/>
        <v>0</v>
      </c>
      <c r="AA74" s="42">
        <f t="shared" si="57"/>
        <v>0</v>
      </c>
      <c r="AB74" s="42">
        <f t="shared" si="58"/>
        <v>0</v>
      </c>
      <c r="AC74" s="42">
        <f t="shared" si="59"/>
        <v>0</v>
      </c>
      <c r="AD74" s="42">
        <f t="shared" si="60"/>
        <v>0</v>
      </c>
      <c r="AE74" s="42">
        <f t="shared" si="61"/>
        <v>0</v>
      </c>
      <c r="AF74" s="42">
        <f t="shared" si="62"/>
        <v>0</v>
      </c>
      <c r="AG74" s="42">
        <f t="shared" si="63"/>
        <v>0</v>
      </c>
      <c r="AH74" s="42">
        <f t="shared" si="64"/>
        <v>0</v>
      </c>
      <c r="AI74" s="42">
        <f t="shared" si="65"/>
        <v>0</v>
      </c>
      <c r="AJ74" s="42"/>
      <c r="AL74" s="43" t="s">
        <v>21</v>
      </c>
      <c r="AM74" s="44">
        <f t="shared" si="66"/>
        <v>0</v>
      </c>
    </row>
    <row r="75" spans="1:44" s="36" customFormat="1" ht="8.25" hidden="1" customHeight="1" x14ac:dyDescent="0.15">
      <c r="A75" s="57">
        <f t="shared" si="35"/>
        <v>9</v>
      </c>
      <c r="B75" s="58" t="str">
        <f t="shared" si="35"/>
        <v>Player 4</v>
      </c>
      <c r="C75" s="58"/>
      <c r="D75" s="57">
        <f t="shared" si="36"/>
        <v>0</v>
      </c>
      <c r="E75" s="57">
        <f t="shared" si="37"/>
        <v>0</v>
      </c>
      <c r="F75" s="57">
        <f t="shared" si="38"/>
        <v>0</v>
      </c>
      <c r="G75" s="57">
        <f t="shared" si="39"/>
        <v>0</v>
      </c>
      <c r="H75" s="57">
        <f t="shared" si="40"/>
        <v>0</v>
      </c>
      <c r="I75" s="57">
        <f t="shared" si="41"/>
        <v>0</v>
      </c>
      <c r="J75" s="57">
        <f t="shared" si="42"/>
        <v>0</v>
      </c>
      <c r="K75" s="57">
        <f t="shared" si="43"/>
        <v>0</v>
      </c>
      <c r="L75" s="57">
        <f t="shared" si="44"/>
        <v>0</v>
      </c>
      <c r="M75" s="57">
        <f t="shared" si="45"/>
        <v>0</v>
      </c>
      <c r="N75" s="57">
        <f t="shared" si="46"/>
        <v>0</v>
      </c>
      <c r="O75" s="57">
        <f t="shared" si="47"/>
        <v>0</v>
      </c>
      <c r="P75" s="57">
        <f t="shared" si="48"/>
        <v>0</v>
      </c>
      <c r="Q75" s="57">
        <f t="shared" si="49"/>
        <v>0</v>
      </c>
      <c r="R75" s="57">
        <f t="shared" si="50"/>
        <v>0</v>
      </c>
      <c r="S75" s="38"/>
      <c r="T75" s="39"/>
      <c r="U75" s="42">
        <f t="shared" si="51"/>
        <v>0</v>
      </c>
      <c r="V75" s="42">
        <f t="shared" si="52"/>
        <v>0</v>
      </c>
      <c r="W75" s="42">
        <f t="shared" si="53"/>
        <v>0</v>
      </c>
      <c r="X75" s="42">
        <f t="shared" si="54"/>
        <v>0</v>
      </c>
      <c r="Y75" s="42">
        <f t="shared" si="55"/>
        <v>0</v>
      </c>
      <c r="Z75" s="42">
        <f t="shared" si="56"/>
        <v>0</v>
      </c>
      <c r="AA75" s="42">
        <f t="shared" si="57"/>
        <v>0</v>
      </c>
      <c r="AB75" s="42">
        <f t="shared" si="58"/>
        <v>0</v>
      </c>
      <c r="AC75" s="42">
        <f t="shared" si="59"/>
        <v>0</v>
      </c>
      <c r="AD75" s="42">
        <f t="shared" si="60"/>
        <v>0</v>
      </c>
      <c r="AE75" s="42">
        <f t="shared" si="61"/>
        <v>0</v>
      </c>
      <c r="AF75" s="42">
        <f t="shared" si="62"/>
        <v>0</v>
      </c>
      <c r="AG75" s="42">
        <f t="shared" si="63"/>
        <v>0</v>
      </c>
      <c r="AH75" s="42">
        <f t="shared" si="64"/>
        <v>0</v>
      </c>
      <c r="AI75" s="42">
        <f t="shared" si="65"/>
        <v>0</v>
      </c>
      <c r="AJ75" s="42"/>
      <c r="AL75" s="43" t="s">
        <v>21</v>
      </c>
      <c r="AM75" s="44">
        <f t="shared" si="66"/>
        <v>0</v>
      </c>
    </row>
    <row r="76" spans="1:44" s="36" customFormat="1" ht="8.25" hidden="1" customHeight="1" x14ac:dyDescent="0.15">
      <c r="A76" s="57">
        <f t="shared" si="35"/>
        <v>1</v>
      </c>
      <c r="B76" s="58" t="str">
        <f t="shared" si="35"/>
        <v>Player 5</v>
      </c>
      <c r="C76" s="58"/>
      <c r="D76" s="57">
        <f t="shared" si="36"/>
        <v>0</v>
      </c>
      <c r="E76" s="57">
        <f t="shared" si="37"/>
        <v>0</v>
      </c>
      <c r="F76" s="57">
        <f t="shared" si="38"/>
        <v>0</v>
      </c>
      <c r="G76" s="57">
        <f t="shared" si="39"/>
        <v>0</v>
      </c>
      <c r="H76" s="57">
        <f t="shared" si="40"/>
        <v>0</v>
      </c>
      <c r="I76" s="57">
        <f t="shared" si="41"/>
        <v>0</v>
      </c>
      <c r="J76" s="57">
        <f t="shared" si="42"/>
        <v>0</v>
      </c>
      <c r="K76" s="57">
        <f t="shared" si="43"/>
        <v>0</v>
      </c>
      <c r="L76" s="57">
        <f t="shared" si="44"/>
        <v>0</v>
      </c>
      <c r="M76" s="57">
        <f t="shared" si="45"/>
        <v>0</v>
      </c>
      <c r="N76" s="57">
        <f t="shared" si="46"/>
        <v>0</v>
      </c>
      <c r="O76" s="57">
        <f t="shared" si="47"/>
        <v>0</v>
      </c>
      <c r="P76" s="57">
        <f t="shared" si="48"/>
        <v>0</v>
      </c>
      <c r="Q76" s="57">
        <f t="shared" si="49"/>
        <v>0</v>
      </c>
      <c r="R76" s="57">
        <f t="shared" si="50"/>
        <v>0</v>
      </c>
      <c r="S76" s="38"/>
      <c r="T76" s="39"/>
      <c r="U76" s="42">
        <f t="shared" si="51"/>
        <v>0</v>
      </c>
      <c r="V76" s="42">
        <f t="shared" si="52"/>
        <v>0</v>
      </c>
      <c r="W76" s="42">
        <f t="shared" si="53"/>
        <v>0</v>
      </c>
      <c r="X76" s="42">
        <f t="shared" si="54"/>
        <v>0</v>
      </c>
      <c r="Y76" s="42">
        <f t="shared" si="55"/>
        <v>0</v>
      </c>
      <c r="Z76" s="42">
        <f t="shared" si="56"/>
        <v>0</v>
      </c>
      <c r="AA76" s="42">
        <f t="shared" si="57"/>
        <v>0</v>
      </c>
      <c r="AB76" s="42">
        <f t="shared" si="58"/>
        <v>0</v>
      </c>
      <c r="AC76" s="42">
        <f t="shared" si="59"/>
        <v>0</v>
      </c>
      <c r="AD76" s="42">
        <f t="shared" si="60"/>
        <v>0</v>
      </c>
      <c r="AE76" s="42">
        <f t="shared" si="61"/>
        <v>0</v>
      </c>
      <c r="AF76" s="42">
        <f t="shared" si="62"/>
        <v>0</v>
      </c>
      <c r="AG76" s="42">
        <f t="shared" si="63"/>
        <v>0</v>
      </c>
      <c r="AH76" s="42">
        <f t="shared" si="64"/>
        <v>0</v>
      </c>
      <c r="AI76" s="42">
        <f t="shared" si="65"/>
        <v>0</v>
      </c>
      <c r="AJ76" s="42"/>
      <c r="AL76" s="43" t="s">
        <v>21</v>
      </c>
      <c r="AM76" s="44">
        <f t="shared" si="66"/>
        <v>0</v>
      </c>
    </row>
    <row r="77" spans="1:44" s="36" customFormat="1" ht="8.25" hidden="1" customHeight="1" x14ac:dyDescent="0.15">
      <c r="A77" s="57">
        <f t="shared" si="35"/>
        <v>14</v>
      </c>
      <c r="B77" s="58" t="str">
        <f t="shared" si="35"/>
        <v>Player 6</v>
      </c>
      <c r="C77" s="58"/>
      <c r="D77" s="57">
        <f t="shared" si="36"/>
        <v>0</v>
      </c>
      <c r="E77" s="57">
        <f t="shared" si="37"/>
        <v>0</v>
      </c>
      <c r="F77" s="57">
        <f t="shared" si="38"/>
        <v>0</v>
      </c>
      <c r="G77" s="57">
        <f t="shared" si="39"/>
        <v>0</v>
      </c>
      <c r="H77" s="57">
        <f t="shared" si="40"/>
        <v>0</v>
      </c>
      <c r="I77" s="57">
        <f t="shared" si="41"/>
        <v>0</v>
      </c>
      <c r="J77" s="57">
        <f t="shared" si="42"/>
        <v>0</v>
      </c>
      <c r="K77" s="57">
        <f t="shared" si="43"/>
        <v>0</v>
      </c>
      <c r="L77" s="57">
        <f t="shared" si="44"/>
        <v>0</v>
      </c>
      <c r="M77" s="57">
        <f t="shared" si="45"/>
        <v>0</v>
      </c>
      <c r="N77" s="57">
        <f t="shared" si="46"/>
        <v>0</v>
      </c>
      <c r="O77" s="57">
        <f t="shared" si="47"/>
        <v>0</v>
      </c>
      <c r="P77" s="57">
        <f t="shared" si="48"/>
        <v>0</v>
      </c>
      <c r="Q77" s="57">
        <f t="shared" si="49"/>
        <v>0</v>
      </c>
      <c r="R77" s="57">
        <f t="shared" si="50"/>
        <v>0</v>
      </c>
      <c r="S77" s="38"/>
      <c r="T77" s="39"/>
      <c r="U77" s="42">
        <f t="shared" si="51"/>
        <v>0</v>
      </c>
      <c r="V77" s="42">
        <f t="shared" si="52"/>
        <v>0</v>
      </c>
      <c r="W77" s="42">
        <f t="shared" si="53"/>
        <v>0</v>
      </c>
      <c r="X77" s="42">
        <f t="shared" si="54"/>
        <v>0</v>
      </c>
      <c r="Y77" s="42">
        <f t="shared" si="55"/>
        <v>0</v>
      </c>
      <c r="Z77" s="42">
        <f t="shared" si="56"/>
        <v>0</v>
      </c>
      <c r="AA77" s="42">
        <f t="shared" si="57"/>
        <v>0</v>
      </c>
      <c r="AB77" s="42">
        <f t="shared" si="58"/>
        <v>0</v>
      </c>
      <c r="AC77" s="42">
        <f t="shared" si="59"/>
        <v>0</v>
      </c>
      <c r="AD77" s="42">
        <f t="shared" si="60"/>
        <v>0</v>
      </c>
      <c r="AE77" s="42">
        <f t="shared" si="61"/>
        <v>0</v>
      </c>
      <c r="AF77" s="42">
        <f t="shared" si="62"/>
        <v>0</v>
      </c>
      <c r="AG77" s="42">
        <f t="shared" si="63"/>
        <v>0</v>
      </c>
      <c r="AH77" s="42">
        <f t="shared" si="64"/>
        <v>0</v>
      </c>
      <c r="AI77" s="42">
        <f t="shared" si="65"/>
        <v>0</v>
      </c>
      <c r="AJ77" s="42"/>
      <c r="AL77" s="43" t="s">
        <v>21</v>
      </c>
      <c r="AM77" s="44">
        <f t="shared" si="66"/>
        <v>0</v>
      </c>
    </row>
    <row r="78" spans="1:44" s="36" customFormat="1" ht="8.25" hidden="1" customHeight="1" x14ac:dyDescent="0.15">
      <c r="A78" s="57">
        <f t="shared" si="35"/>
        <v>15</v>
      </c>
      <c r="B78" s="58" t="str">
        <f t="shared" si="35"/>
        <v>Player 7</v>
      </c>
      <c r="C78" s="58"/>
      <c r="D78" s="57">
        <f t="shared" si="36"/>
        <v>0</v>
      </c>
      <c r="E78" s="57">
        <f t="shared" si="37"/>
        <v>0</v>
      </c>
      <c r="F78" s="57">
        <f t="shared" si="38"/>
        <v>0</v>
      </c>
      <c r="G78" s="57">
        <f t="shared" si="39"/>
        <v>0</v>
      </c>
      <c r="H78" s="57">
        <f t="shared" si="40"/>
        <v>0</v>
      </c>
      <c r="I78" s="57">
        <f t="shared" si="41"/>
        <v>0</v>
      </c>
      <c r="J78" s="57">
        <f t="shared" si="42"/>
        <v>0</v>
      </c>
      <c r="K78" s="57">
        <f t="shared" si="43"/>
        <v>0</v>
      </c>
      <c r="L78" s="57">
        <f t="shared" si="44"/>
        <v>0</v>
      </c>
      <c r="M78" s="57">
        <f t="shared" si="45"/>
        <v>0</v>
      </c>
      <c r="N78" s="57">
        <f t="shared" si="46"/>
        <v>0</v>
      </c>
      <c r="O78" s="57">
        <f t="shared" si="47"/>
        <v>0</v>
      </c>
      <c r="P78" s="57">
        <f t="shared" si="48"/>
        <v>0</v>
      </c>
      <c r="Q78" s="57">
        <f t="shared" si="49"/>
        <v>0</v>
      </c>
      <c r="R78" s="57">
        <f t="shared" si="50"/>
        <v>0</v>
      </c>
      <c r="S78" s="38"/>
      <c r="T78" s="39"/>
      <c r="U78" s="42">
        <f t="shared" si="51"/>
        <v>0</v>
      </c>
      <c r="V78" s="42">
        <f t="shared" si="52"/>
        <v>0</v>
      </c>
      <c r="W78" s="42">
        <f t="shared" si="53"/>
        <v>0</v>
      </c>
      <c r="X78" s="42">
        <f t="shared" si="54"/>
        <v>0</v>
      </c>
      <c r="Y78" s="42">
        <f t="shared" si="55"/>
        <v>0</v>
      </c>
      <c r="Z78" s="42">
        <f t="shared" si="56"/>
        <v>0</v>
      </c>
      <c r="AA78" s="42">
        <f t="shared" si="57"/>
        <v>0</v>
      </c>
      <c r="AB78" s="42">
        <f t="shared" si="58"/>
        <v>0</v>
      </c>
      <c r="AC78" s="42">
        <f t="shared" si="59"/>
        <v>0</v>
      </c>
      <c r="AD78" s="42">
        <f t="shared" si="60"/>
        <v>0</v>
      </c>
      <c r="AE78" s="42">
        <f t="shared" si="61"/>
        <v>0</v>
      </c>
      <c r="AF78" s="42">
        <f t="shared" si="62"/>
        <v>0</v>
      </c>
      <c r="AG78" s="42">
        <f t="shared" si="63"/>
        <v>0</v>
      </c>
      <c r="AH78" s="42">
        <f t="shared" si="64"/>
        <v>0</v>
      </c>
      <c r="AI78" s="42">
        <f t="shared" si="65"/>
        <v>0</v>
      </c>
      <c r="AJ78" s="42"/>
      <c r="AL78" s="43" t="s">
        <v>21</v>
      </c>
      <c r="AM78" s="44">
        <f t="shared" si="66"/>
        <v>0</v>
      </c>
    </row>
    <row r="79" spans="1:44" s="36" customFormat="1" ht="8.25" hidden="1" customHeight="1" x14ac:dyDescent="0.15">
      <c r="A79" s="57">
        <f t="shared" si="35"/>
        <v>22</v>
      </c>
      <c r="B79" s="58" t="str">
        <f t="shared" si="35"/>
        <v>Player 8</v>
      </c>
      <c r="C79" s="58"/>
      <c r="D79" s="57">
        <f t="shared" si="36"/>
        <v>0</v>
      </c>
      <c r="E79" s="57">
        <f t="shared" si="37"/>
        <v>0</v>
      </c>
      <c r="F79" s="57">
        <f t="shared" si="38"/>
        <v>0</v>
      </c>
      <c r="G79" s="57">
        <f t="shared" si="39"/>
        <v>0</v>
      </c>
      <c r="H79" s="57">
        <f t="shared" si="40"/>
        <v>0</v>
      </c>
      <c r="I79" s="57">
        <f t="shared" si="41"/>
        <v>0</v>
      </c>
      <c r="J79" s="57">
        <f t="shared" si="42"/>
        <v>0</v>
      </c>
      <c r="K79" s="57">
        <f t="shared" si="43"/>
        <v>0</v>
      </c>
      <c r="L79" s="57">
        <f t="shared" si="44"/>
        <v>0</v>
      </c>
      <c r="M79" s="57">
        <f t="shared" si="45"/>
        <v>0</v>
      </c>
      <c r="N79" s="57">
        <f t="shared" si="46"/>
        <v>0</v>
      </c>
      <c r="O79" s="57">
        <f t="shared" si="47"/>
        <v>0</v>
      </c>
      <c r="P79" s="57">
        <f t="shared" si="48"/>
        <v>0</v>
      </c>
      <c r="Q79" s="57">
        <f t="shared" si="49"/>
        <v>0</v>
      </c>
      <c r="R79" s="57">
        <f t="shared" si="50"/>
        <v>0</v>
      </c>
      <c r="S79" s="38"/>
      <c r="T79" s="39"/>
      <c r="U79" s="42">
        <f t="shared" si="51"/>
        <v>0</v>
      </c>
      <c r="V79" s="42">
        <f t="shared" si="52"/>
        <v>0</v>
      </c>
      <c r="W79" s="42">
        <f t="shared" si="53"/>
        <v>0</v>
      </c>
      <c r="X79" s="42">
        <f t="shared" si="54"/>
        <v>0</v>
      </c>
      <c r="Y79" s="42">
        <f t="shared" si="55"/>
        <v>0</v>
      </c>
      <c r="Z79" s="42">
        <f t="shared" si="56"/>
        <v>0</v>
      </c>
      <c r="AA79" s="42">
        <f t="shared" si="57"/>
        <v>0</v>
      </c>
      <c r="AB79" s="42">
        <f t="shared" si="58"/>
        <v>0</v>
      </c>
      <c r="AC79" s="42">
        <f t="shared" si="59"/>
        <v>0</v>
      </c>
      <c r="AD79" s="42">
        <f t="shared" si="60"/>
        <v>0</v>
      </c>
      <c r="AE79" s="42">
        <f t="shared" si="61"/>
        <v>0</v>
      </c>
      <c r="AF79" s="42">
        <f t="shared" si="62"/>
        <v>0</v>
      </c>
      <c r="AG79" s="42">
        <f t="shared" si="63"/>
        <v>0</v>
      </c>
      <c r="AH79" s="42">
        <f t="shared" si="64"/>
        <v>0</v>
      </c>
      <c r="AI79" s="42">
        <f t="shared" si="65"/>
        <v>0</v>
      </c>
      <c r="AJ79" s="42"/>
      <c r="AL79" s="43" t="s">
        <v>21</v>
      </c>
      <c r="AM79" s="44">
        <f t="shared" si="66"/>
        <v>0</v>
      </c>
    </row>
    <row r="80" spans="1:44" s="36" customFormat="1" ht="8.25" hidden="1" customHeight="1" x14ac:dyDescent="0.15">
      <c r="A80" s="57">
        <f t="shared" si="35"/>
        <v>23</v>
      </c>
      <c r="B80" s="58" t="str">
        <f t="shared" si="35"/>
        <v>Player 9</v>
      </c>
      <c r="C80" s="58"/>
      <c r="D80" s="57">
        <f t="shared" si="36"/>
        <v>0</v>
      </c>
      <c r="E80" s="57">
        <f t="shared" si="37"/>
        <v>0</v>
      </c>
      <c r="F80" s="57">
        <f t="shared" si="38"/>
        <v>0</v>
      </c>
      <c r="G80" s="57">
        <f t="shared" si="39"/>
        <v>0</v>
      </c>
      <c r="H80" s="57">
        <f t="shared" si="40"/>
        <v>0</v>
      </c>
      <c r="I80" s="57">
        <f t="shared" si="41"/>
        <v>0</v>
      </c>
      <c r="J80" s="57">
        <f t="shared" si="42"/>
        <v>0</v>
      </c>
      <c r="K80" s="57">
        <f t="shared" si="43"/>
        <v>0</v>
      </c>
      <c r="L80" s="57">
        <f t="shared" si="44"/>
        <v>0</v>
      </c>
      <c r="M80" s="57">
        <f t="shared" si="45"/>
        <v>0</v>
      </c>
      <c r="N80" s="57">
        <f t="shared" si="46"/>
        <v>0</v>
      </c>
      <c r="O80" s="57">
        <f t="shared" si="47"/>
        <v>0</v>
      </c>
      <c r="P80" s="57">
        <f t="shared" si="48"/>
        <v>0</v>
      </c>
      <c r="Q80" s="57">
        <f t="shared" si="49"/>
        <v>0</v>
      </c>
      <c r="R80" s="57">
        <f t="shared" si="50"/>
        <v>0</v>
      </c>
      <c r="S80" s="38"/>
      <c r="T80" s="39"/>
      <c r="U80" s="42">
        <f t="shared" si="51"/>
        <v>0</v>
      </c>
      <c r="V80" s="42">
        <f t="shared" si="52"/>
        <v>0</v>
      </c>
      <c r="W80" s="42">
        <f t="shared" si="53"/>
        <v>0</v>
      </c>
      <c r="X80" s="42">
        <f t="shared" si="54"/>
        <v>0</v>
      </c>
      <c r="Y80" s="42">
        <f t="shared" si="55"/>
        <v>0</v>
      </c>
      <c r="Z80" s="42">
        <f t="shared" si="56"/>
        <v>0</v>
      </c>
      <c r="AA80" s="42">
        <f t="shared" si="57"/>
        <v>0</v>
      </c>
      <c r="AB80" s="42">
        <f t="shared" si="58"/>
        <v>0</v>
      </c>
      <c r="AC80" s="42">
        <f t="shared" si="59"/>
        <v>0</v>
      </c>
      <c r="AD80" s="42">
        <f t="shared" si="60"/>
        <v>0</v>
      </c>
      <c r="AE80" s="42">
        <f t="shared" si="61"/>
        <v>0</v>
      </c>
      <c r="AF80" s="42">
        <f t="shared" si="62"/>
        <v>0</v>
      </c>
      <c r="AG80" s="42">
        <f t="shared" si="63"/>
        <v>0</v>
      </c>
      <c r="AH80" s="42">
        <f t="shared" si="64"/>
        <v>0</v>
      </c>
      <c r="AI80" s="42">
        <f t="shared" si="65"/>
        <v>0</v>
      </c>
      <c r="AJ80" s="42"/>
      <c r="AL80" s="43" t="s">
        <v>21</v>
      </c>
      <c r="AM80" s="44">
        <f t="shared" si="66"/>
        <v>0</v>
      </c>
      <c r="AQ80" s="40"/>
      <c r="AR80" s="40"/>
    </row>
    <row r="81" spans="1:44" s="36" customFormat="1" ht="8.25" hidden="1" customHeight="1" x14ac:dyDescent="0.15">
      <c r="A81" s="57">
        <f t="shared" si="35"/>
        <v>24</v>
      </c>
      <c r="B81" s="58" t="str">
        <f t="shared" si="35"/>
        <v>Player 10</v>
      </c>
      <c r="C81" s="58"/>
      <c r="D81" s="57">
        <f t="shared" si="36"/>
        <v>0</v>
      </c>
      <c r="E81" s="57">
        <f t="shared" si="37"/>
        <v>0</v>
      </c>
      <c r="F81" s="57">
        <f t="shared" si="38"/>
        <v>0</v>
      </c>
      <c r="G81" s="57">
        <f t="shared" si="39"/>
        <v>0</v>
      </c>
      <c r="H81" s="57">
        <f t="shared" si="40"/>
        <v>0</v>
      </c>
      <c r="I81" s="57">
        <f t="shared" si="41"/>
        <v>0</v>
      </c>
      <c r="J81" s="57">
        <f t="shared" si="42"/>
        <v>0</v>
      </c>
      <c r="K81" s="57">
        <f t="shared" si="43"/>
        <v>0</v>
      </c>
      <c r="L81" s="57">
        <f t="shared" si="44"/>
        <v>0</v>
      </c>
      <c r="M81" s="57">
        <f t="shared" si="45"/>
        <v>0</v>
      </c>
      <c r="N81" s="57">
        <f t="shared" si="46"/>
        <v>0</v>
      </c>
      <c r="O81" s="57">
        <f t="shared" si="47"/>
        <v>0</v>
      </c>
      <c r="P81" s="57">
        <f t="shared" si="48"/>
        <v>0</v>
      </c>
      <c r="Q81" s="57">
        <f t="shared" si="49"/>
        <v>0</v>
      </c>
      <c r="R81" s="57">
        <f t="shared" si="50"/>
        <v>0</v>
      </c>
      <c r="S81" s="38"/>
      <c r="T81" s="39"/>
      <c r="U81" s="42">
        <f t="shared" si="51"/>
        <v>0</v>
      </c>
      <c r="V81" s="42">
        <f t="shared" si="52"/>
        <v>0</v>
      </c>
      <c r="W81" s="42">
        <f t="shared" si="53"/>
        <v>0</v>
      </c>
      <c r="X81" s="42">
        <f t="shared" si="54"/>
        <v>0</v>
      </c>
      <c r="Y81" s="42">
        <f t="shared" si="55"/>
        <v>0</v>
      </c>
      <c r="Z81" s="42">
        <f t="shared" si="56"/>
        <v>0</v>
      </c>
      <c r="AA81" s="42">
        <f t="shared" si="57"/>
        <v>0</v>
      </c>
      <c r="AB81" s="42">
        <f t="shared" si="58"/>
        <v>0</v>
      </c>
      <c r="AC81" s="42">
        <f t="shared" si="59"/>
        <v>0</v>
      </c>
      <c r="AD81" s="42">
        <f t="shared" si="60"/>
        <v>0</v>
      </c>
      <c r="AE81" s="42">
        <f t="shared" si="61"/>
        <v>0</v>
      </c>
      <c r="AF81" s="42">
        <f t="shared" si="62"/>
        <v>0</v>
      </c>
      <c r="AG81" s="42">
        <f t="shared" si="63"/>
        <v>0</v>
      </c>
      <c r="AH81" s="42">
        <f t="shared" si="64"/>
        <v>0</v>
      </c>
      <c r="AI81" s="42">
        <f t="shared" si="65"/>
        <v>0</v>
      </c>
      <c r="AJ81" s="42"/>
      <c r="AL81" s="43" t="s">
        <v>21</v>
      </c>
      <c r="AM81" s="44">
        <f t="shared" si="66"/>
        <v>0</v>
      </c>
      <c r="AQ81" s="40"/>
      <c r="AR81" s="40"/>
    </row>
    <row r="82" spans="1:44" s="36" customFormat="1" ht="8.25" hidden="1" customHeight="1" x14ac:dyDescent="0.15">
      <c r="A82" s="57">
        <f t="shared" si="35"/>
        <v>25</v>
      </c>
      <c r="B82" s="58" t="str">
        <f t="shared" si="35"/>
        <v>Player 11</v>
      </c>
      <c r="C82" s="58"/>
      <c r="D82" s="57">
        <f t="shared" si="36"/>
        <v>0</v>
      </c>
      <c r="E82" s="57">
        <f t="shared" si="37"/>
        <v>0</v>
      </c>
      <c r="F82" s="57">
        <f t="shared" si="38"/>
        <v>0</v>
      </c>
      <c r="G82" s="57">
        <f t="shared" si="39"/>
        <v>0</v>
      </c>
      <c r="H82" s="57">
        <f t="shared" si="40"/>
        <v>0</v>
      </c>
      <c r="I82" s="57">
        <f t="shared" si="41"/>
        <v>0</v>
      </c>
      <c r="J82" s="57">
        <f t="shared" si="42"/>
        <v>0</v>
      </c>
      <c r="K82" s="57">
        <f t="shared" si="43"/>
        <v>0</v>
      </c>
      <c r="L82" s="57">
        <f t="shared" si="44"/>
        <v>0</v>
      </c>
      <c r="M82" s="57">
        <f t="shared" si="45"/>
        <v>0</v>
      </c>
      <c r="N82" s="57">
        <f t="shared" si="46"/>
        <v>0</v>
      </c>
      <c r="O82" s="57">
        <f t="shared" si="47"/>
        <v>0</v>
      </c>
      <c r="P82" s="57">
        <f t="shared" si="48"/>
        <v>0</v>
      </c>
      <c r="Q82" s="57">
        <f t="shared" si="49"/>
        <v>0</v>
      </c>
      <c r="R82" s="57">
        <f t="shared" si="50"/>
        <v>0</v>
      </c>
      <c r="S82" s="38"/>
      <c r="T82" s="39"/>
      <c r="U82" s="42">
        <f t="shared" si="51"/>
        <v>0</v>
      </c>
      <c r="V82" s="42">
        <f t="shared" si="52"/>
        <v>0</v>
      </c>
      <c r="W82" s="42">
        <f t="shared" si="53"/>
        <v>0</v>
      </c>
      <c r="X82" s="42">
        <f t="shared" si="54"/>
        <v>0</v>
      </c>
      <c r="Y82" s="42">
        <f t="shared" si="55"/>
        <v>0</v>
      </c>
      <c r="Z82" s="42">
        <f t="shared" si="56"/>
        <v>0</v>
      </c>
      <c r="AA82" s="42">
        <f t="shared" si="57"/>
        <v>0</v>
      </c>
      <c r="AB82" s="42">
        <f t="shared" si="58"/>
        <v>0</v>
      </c>
      <c r="AC82" s="42">
        <f t="shared" si="59"/>
        <v>0</v>
      </c>
      <c r="AD82" s="42">
        <f t="shared" si="60"/>
        <v>0</v>
      </c>
      <c r="AE82" s="42">
        <f t="shared" si="61"/>
        <v>0</v>
      </c>
      <c r="AF82" s="42">
        <f t="shared" si="62"/>
        <v>0</v>
      </c>
      <c r="AG82" s="42">
        <f t="shared" si="63"/>
        <v>0</v>
      </c>
      <c r="AH82" s="42">
        <f t="shared" si="64"/>
        <v>0</v>
      </c>
      <c r="AI82" s="42">
        <f t="shared" si="65"/>
        <v>0</v>
      </c>
      <c r="AJ82" s="42"/>
      <c r="AL82" s="43" t="s">
        <v>21</v>
      </c>
      <c r="AM82" s="44">
        <f t="shared" si="66"/>
        <v>0</v>
      </c>
      <c r="AQ82" s="40"/>
      <c r="AR82" s="40"/>
    </row>
    <row r="83" spans="1:44" s="36" customFormat="1" ht="8.25" hidden="1" customHeight="1" x14ac:dyDescent="0.15">
      <c r="A83" s="57">
        <f t="shared" si="35"/>
        <v>29</v>
      </c>
      <c r="B83" s="58" t="str">
        <f t="shared" si="35"/>
        <v>Player 12</v>
      </c>
      <c r="C83" s="58"/>
      <c r="D83" s="57">
        <f t="shared" si="36"/>
        <v>0</v>
      </c>
      <c r="E83" s="57">
        <f t="shared" si="37"/>
        <v>0</v>
      </c>
      <c r="F83" s="57">
        <f t="shared" si="38"/>
        <v>0</v>
      </c>
      <c r="G83" s="57">
        <f t="shared" si="39"/>
        <v>0</v>
      </c>
      <c r="H83" s="57">
        <f t="shared" si="40"/>
        <v>0</v>
      </c>
      <c r="I83" s="57">
        <f t="shared" si="41"/>
        <v>0</v>
      </c>
      <c r="J83" s="57">
        <f t="shared" si="42"/>
        <v>0</v>
      </c>
      <c r="K83" s="57">
        <f t="shared" si="43"/>
        <v>0</v>
      </c>
      <c r="L83" s="57">
        <f t="shared" si="44"/>
        <v>0</v>
      </c>
      <c r="M83" s="57">
        <f t="shared" si="45"/>
        <v>0</v>
      </c>
      <c r="N83" s="57">
        <f t="shared" si="46"/>
        <v>0</v>
      </c>
      <c r="O83" s="57">
        <f t="shared" si="47"/>
        <v>0</v>
      </c>
      <c r="P83" s="57">
        <f t="shared" si="48"/>
        <v>0</v>
      </c>
      <c r="Q83" s="57">
        <f t="shared" si="49"/>
        <v>0</v>
      </c>
      <c r="R83" s="57">
        <f t="shared" si="50"/>
        <v>0</v>
      </c>
      <c r="S83" s="38"/>
      <c r="T83" s="39"/>
      <c r="U83" s="42">
        <f t="shared" si="51"/>
        <v>0</v>
      </c>
      <c r="V83" s="42">
        <f t="shared" si="52"/>
        <v>0</v>
      </c>
      <c r="W83" s="42">
        <f t="shared" si="53"/>
        <v>0</v>
      </c>
      <c r="X83" s="42">
        <f t="shared" si="54"/>
        <v>0</v>
      </c>
      <c r="Y83" s="42">
        <f t="shared" si="55"/>
        <v>0</v>
      </c>
      <c r="Z83" s="42">
        <f t="shared" si="56"/>
        <v>0</v>
      </c>
      <c r="AA83" s="42">
        <f t="shared" si="57"/>
        <v>0</v>
      </c>
      <c r="AB83" s="42">
        <f t="shared" si="58"/>
        <v>0</v>
      </c>
      <c r="AC83" s="42">
        <f t="shared" si="59"/>
        <v>0</v>
      </c>
      <c r="AD83" s="42">
        <f t="shared" si="60"/>
        <v>0</v>
      </c>
      <c r="AE83" s="42">
        <f t="shared" si="61"/>
        <v>0</v>
      </c>
      <c r="AF83" s="42">
        <f t="shared" si="62"/>
        <v>0</v>
      </c>
      <c r="AG83" s="42">
        <f t="shared" si="63"/>
        <v>0</v>
      </c>
      <c r="AH83" s="42">
        <f t="shared" si="64"/>
        <v>0</v>
      </c>
      <c r="AI83" s="42">
        <f t="shared" si="65"/>
        <v>0</v>
      </c>
      <c r="AJ83" s="42"/>
      <c r="AL83" s="43" t="s">
        <v>21</v>
      </c>
      <c r="AM83" s="44">
        <f t="shared" si="66"/>
        <v>0</v>
      </c>
    </row>
    <row r="84" spans="1:44" s="36" customFormat="1" ht="8.25" hidden="1" customHeight="1" x14ac:dyDescent="0.15">
      <c r="A84" s="57">
        <f t="shared" si="35"/>
        <v>30</v>
      </c>
      <c r="B84" s="58" t="str">
        <f t="shared" si="35"/>
        <v>Player 13</v>
      </c>
      <c r="C84" s="58"/>
      <c r="D84" s="57">
        <f t="shared" si="36"/>
        <v>0</v>
      </c>
      <c r="E84" s="57">
        <f t="shared" si="37"/>
        <v>0</v>
      </c>
      <c r="F84" s="57">
        <f t="shared" si="38"/>
        <v>0</v>
      </c>
      <c r="G84" s="57">
        <f t="shared" si="39"/>
        <v>0</v>
      </c>
      <c r="H84" s="57">
        <f t="shared" si="40"/>
        <v>0</v>
      </c>
      <c r="I84" s="57">
        <f t="shared" si="41"/>
        <v>0</v>
      </c>
      <c r="J84" s="57">
        <f t="shared" si="42"/>
        <v>0</v>
      </c>
      <c r="K84" s="57">
        <f t="shared" si="43"/>
        <v>0</v>
      </c>
      <c r="L84" s="57">
        <f t="shared" si="44"/>
        <v>0</v>
      </c>
      <c r="M84" s="57">
        <f t="shared" si="45"/>
        <v>0</v>
      </c>
      <c r="N84" s="57">
        <f t="shared" si="46"/>
        <v>0</v>
      </c>
      <c r="O84" s="57">
        <f t="shared" si="47"/>
        <v>0</v>
      </c>
      <c r="P84" s="57">
        <f t="shared" si="48"/>
        <v>0</v>
      </c>
      <c r="Q84" s="57">
        <f t="shared" si="49"/>
        <v>0</v>
      </c>
      <c r="R84" s="57">
        <f t="shared" si="50"/>
        <v>0</v>
      </c>
      <c r="S84" s="38"/>
      <c r="T84" s="39"/>
      <c r="U84" s="42">
        <f t="shared" si="51"/>
        <v>0</v>
      </c>
      <c r="V84" s="42">
        <f t="shared" si="52"/>
        <v>0</v>
      </c>
      <c r="W84" s="42">
        <f t="shared" si="53"/>
        <v>0</v>
      </c>
      <c r="X84" s="42">
        <f t="shared" si="54"/>
        <v>0</v>
      </c>
      <c r="Y84" s="42">
        <f t="shared" si="55"/>
        <v>0</v>
      </c>
      <c r="Z84" s="42">
        <f t="shared" si="56"/>
        <v>0</v>
      </c>
      <c r="AA84" s="42">
        <f t="shared" si="57"/>
        <v>0</v>
      </c>
      <c r="AB84" s="42">
        <f t="shared" si="58"/>
        <v>0</v>
      </c>
      <c r="AC84" s="42">
        <f t="shared" si="59"/>
        <v>0</v>
      </c>
      <c r="AD84" s="42">
        <f t="shared" si="60"/>
        <v>0</v>
      </c>
      <c r="AE84" s="42">
        <f t="shared" si="61"/>
        <v>0</v>
      </c>
      <c r="AF84" s="42">
        <f t="shared" si="62"/>
        <v>0</v>
      </c>
      <c r="AG84" s="42">
        <f t="shared" si="63"/>
        <v>0</v>
      </c>
      <c r="AH84" s="42">
        <f t="shared" si="64"/>
        <v>0</v>
      </c>
      <c r="AI84" s="42">
        <f t="shared" si="65"/>
        <v>0</v>
      </c>
      <c r="AJ84" s="42"/>
      <c r="AL84" s="43" t="s">
        <v>21</v>
      </c>
      <c r="AM84" s="44">
        <f t="shared" si="66"/>
        <v>0</v>
      </c>
    </row>
    <row r="85" spans="1:44" s="36" customFormat="1" ht="8.25" hidden="1" customHeight="1" x14ac:dyDescent="0.15">
      <c r="A85" s="57">
        <f t="shared" si="35"/>
        <v>32</v>
      </c>
      <c r="B85" s="58" t="str">
        <f t="shared" si="35"/>
        <v>Player 14</v>
      </c>
      <c r="C85" s="58"/>
      <c r="D85" s="57">
        <f t="shared" si="36"/>
        <v>0</v>
      </c>
      <c r="E85" s="57">
        <f t="shared" si="37"/>
        <v>0</v>
      </c>
      <c r="F85" s="57">
        <f t="shared" si="38"/>
        <v>0</v>
      </c>
      <c r="G85" s="57">
        <f t="shared" si="39"/>
        <v>0</v>
      </c>
      <c r="H85" s="57">
        <f t="shared" si="40"/>
        <v>0</v>
      </c>
      <c r="I85" s="57">
        <f t="shared" si="41"/>
        <v>0</v>
      </c>
      <c r="J85" s="57">
        <f t="shared" si="42"/>
        <v>0</v>
      </c>
      <c r="K85" s="57">
        <f t="shared" si="43"/>
        <v>0</v>
      </c>
      <c r="L85" s="57">
        <f t="shared" si="44"/>
        <v>0</v>
      </c>
      <c r="M85" s="57">
        <f t="shared" si="45"/>
        <v>0</v>
      </c>
      <c r="N85" s="57">
        <f t="shared" si="46"/>
        <v>0</v>
      </c>
      <c r="O85" s="57">
        <f t="shared" si="47"/>
        <v>0</v>
      </c>
      <c r="P85" s="57">
        <f t="shared" si="48"/>
        <v>0</v>
      </c>
      <c r="Q85" s="57">
        <f t="shared" si="49"/>
        <v>0</v>
      </c>
      <c r="R85" s="57">
        <f t="shared" si="50"/>
        <v>0</v>
      </c>
      <c r="S85" s="38"/>
      <c r="T85" s="39"/>
      <c r="U85" s="42">
        <f t="shared" si="51"/>
        <v>0</v>
      </c>
      <c r="V85" s="42">
        <f t="shared" si="52"/>
        <v>0</v>
      </c>
      <c r="W85" s="42">
        <f t="shared" si="53"/>
        <v>0</v>
      </c>
      <c r="X85" s="42">
        <f t="shared" si="54"/>
        <v>0</v>
      </c>
      <c r="Y85" s="42">
        <f t="shared" si="55"/>
        <v>0</v>
      </c>
      <c r="Z85" s="42">
        <f t="shared" si="56"/>
        <v>0</v>
      </c>
      <c r="AA85" s="42">
        <f t="shared" si="57"/>
        <v>0</v>
      </c>
      <c r="AB85" s="42">
        <f t="shared" si="58"/>
        <v>0</v>
      </c>
      <c r="AC85" s="42">
        <f t="shared" si="59"/>
        <v>0</v>
      </c>
      <c r="AD85" s="42">
        <f t="shared" si="60"/>
        <v>0</v>
      </c>
      <c r="AE85" s="42">
        <f t="shared" si="61"/>
        <v>0</v>
      </c>
      <c r="AF85" s="42">
        <f t="shared" si="62"/>
        <v>0</v>
      </c>
      <c r="AG85" s="42">
        <f t="shared" si="63"/>
        <v>0</v>
      </c>
      <c r="AH85" s="42">
        <f t="shared" si="64"/>
        <v>0</v>
      </c>
      <c r="AI85" s="42">
        <f t="shared" si="65"/>
        <v>0</v>
      </c>
      <c r="AJ85" s="42"/>
      <c r="AL85" s="43" t="s">
        <v>21</v>
      </c>
      <c r="AM85" s="44">
        <f t="shared" si="66"/>
        <v>0</v>
      </c>
    </row>
    <row r="86" spans="1:44" s="36" customFormat="1" ht="8.25" hidden="1" customHeight="1" x14ac:dyDescent="0.15">
      <c r="A86" s="57">
        <f t="shared" si="35"/>
        <v>0</v>
      </c>
      <c r="B86" s="58">
        <f t="shared" si="35"/>
        <v>0</v>
      </c>
      <c r="C86" s="58"/>
      <c r="D86" s="57">
        <f t="shared" si="36"/>
        <v>0</v>
      </c>
      <c r="E86" s="57">
        <f t="shared" si="37"/>
        <v>0</v>
      </c>
      <c r="F86" s="57">
        <f t="shared" si="38"/>
        <v>0</v>
      </c>
      <c r="G86" s="57">
        <f t="shared" si="39"/>
        <v>0</v>
      </c>
      <c r="H86" s="57">
        <f t="shared" si="40"/>
        <v>0</v>
      </c>
      <c r="I86" s="57">
        <f t="shared" si="41"/>
        <v>0</v>
      </c>
      <c r="J86" s="57">
        <f t="shared" si="42"/>
        <v>0</v>
      </c>
      <c r="K86" s="57">
        <f t="shared" si="43"/>
        <v>0</v>
      </c>
      <c r="L86" s="57">
        <f t="shared" si="44"/>
        <v>0</v>
      </c>
      <c r="M86" s="57">
        <f t="shared" si="45"/>
        <v>0</v>
      </c>
      <c r="N86" s="57">
        <f t="shared" si="46"/>
        <v>0</v>
      </c>
      <c r="O86" s="57">
        <f t="shared" si="47"/>
        <v>0</v>
      </c>
      <c r="P86" s="57">
        <f t="shared" si="48"/>
        <v>0</v>
      </c>
      <c r="Q86" s="57">
        <f t="shared" si="49"/>
        <v>0</v>
      </c>
      <c r="R86" s="57">
        <f t="shared" si="50"/>
        <v>0</v>
      </c>
      <c r="S86" s="38"/>
      <c r="T86" s="39"/>
      <c r="U86" s="42">
        <f t="shared" si="51"/>
        <v>0</v>
      </c>
      <c r="V86" s="42">
        <f t="shared" si="52"/>
        <v>0</v>
      </c>
      <c r="W86" s="42">
        <f t="shared" si="53"/>
        <v>0</v>
      </c>
      <c r="X86" s="42">
        <f t="shared" si="54"/>
        <v>0</v>
      </c>
      <c r="Y86" s="42">
        <f t="shared" si="55"/>
        <v>0</v>
      </c>
      <c r="Z86" s="42">
        <f t="shared" si="56"/>
        <v>0</v>
      </c>
      <c r="AA86" s="42">
        <f t="shared" si="57"/>
        <v>0</v>
      </c>
      <c r="AB86" s="42">
        <f t="shared" si="58"/>
        <v>0</v>
      </c>
      <c r="AC86" s="42">
        <f t="shared" si="59"/>
        <v>0</v>
      </c>
      <c r="AD86" s="42">
        <f t="shared" si="60"/>
        <v>0</v>
      </c>
      <c r="AE86" s="42">
        <f t="shared" si="61"/>
        <v>0</v>
      </c>
      <c r="AF86" s="42">
        <f t="shared" si="62"/>
        <v>0</v>
      </c>
      <c r="AG86" s="42">
        <f t="shared" si="63"/>
        <v>0</v>
      </c>
      <c r="AH86" s="42">
        <f t="shared" si="64"/>
        <v>0</v>
      </c>
      <c r="AI86" s="42">
        <f t="shared" si="65"/>
        <v>0</v>
      </c>
      <c r="AJ86" s="42"/>
      <c r="AL86" s="43" t="s">
        <v>21</v>
      </c>
      <c r="AM86" s="44">
        <f t="shared" si="66"/>
        <v>0</v>
      </c>
      <c r="AQ86" s="40"/>
      <c r="AR86" s="40"/>
    </row>
    <row r="87" spans="1:44" s="36" customFormat="1" ht="8.25" hidden="1" customHeight="1" x14ac:dyDescent="0.15">
      <c r="A87" s="57">
        <f t="shared" si="35"/>
        <v>0</v>
      </c>
      <c r="B87" s="58">
        <f t="shared" si="35"/>
        <v>0</v>
      </c>
      <c r="C87" s="58"/>
      <c r="D87" s="57">
        <f t="shared" si="36"/>
        <v>0</v>
      </c>
      <c r="E87" s="57">
        <f t="shared" si="37"/>
        <v>0</v>
      </c>
      <c r="F87" s="57">
        <f t="shared" si="38"/>
        <v>0</v>
      </c>
      <c r="G87" s="57">
        <f t="shared" si="39"/>
        <v>0</v>
      </c>
      <c r="H87" s="57">
        <f t="shared" si="40"/>
        <v>0</v>
      </c>
      <c r="I87" s="57">
        <f t="shared" si="41"/>
        <v>0</v>
      </c>
      <c r="J87" s="57">
        <f t="shared" si="42"/>
        <v>0</v>
      </c>
      <c r="K87" s="57">
        <f t="shared" si="43"/>
        <v>0</v>
      </c>
      <c r="L87" s="57">
        <f t="shared" si="44"/>
        <v>0</v>
      </c>
      <c r="M87" s="57">
        <f t="shared" si="45"/>
        <v>0</v>
      </c>
      <c r="N87" s="57">
        <f t="shared" si="46"/>
        <v>0</v>
      </c>
      <c r="O87" s="57">
        <f t="shared" si="47"/>
        <v>0</v>
      </c>
      <c r="P87" s="57">
        <f t="shared" si="48"/>
        <v>0</v>
      </c>
      <c r="Q87" s="57">
        <f t="shared" si="49"/>
        <v>0</v>
      </c>
      <c r="R87" s="57">
        <f t="shared" si="50"/>
        <v>0</v>
      </c>
      <c r="S87" s="38"/>
      <c r="T87" s="39"/>
      <c r="U87" s="42">
        <f t="shared" si="51"/>
        <v>0</v>
      </c>
      <c r="V87" s="42">
        <f t="shared" si="52"/>
        <v>0</v>
      </c>
      <c r="W87" s="42">
        <f t="shared" si="53"/>
        <v>0</v>
      </c>
      <c r="X87" s="42">
        <f t="shared" si="54"/>
        <v>0</v>
      </c>
      <c r="Y87" s="42">
        <f t="shared" si="55"/>
        <v>0</v>
      </c>
      <c r="Z87" s="42">
        <f t="shared" si="56"/>
        <v>0</v>
      </c>
      <c r="AA87" s="42">
        <f t="shared" si="57"/>
        <v>0</v>
      </c>
      <c r="AB87" s="42">
        <f t="shared" si="58"/>
        <v>0</v>
      </c>
      <c r="AC87" s="42">
        <f t="shared" si="59"/>
        <v>0</v>
      </c>
      <c r="AD87" s="42">
        <f t="shared" si="60"/>
        <v>0</v>
      </c>
      <c r="AE87" s="42">
        <f t="shared" si="61"/>
        <v>0</v>
      </c>
      <c r="AF87" s="42">
        <f t="shared" si="62"/>
        <v>0</v>
      </c>
      <c r="AG87" s="42">
        <f t="shared" si="63"/>
        <v>0</v>
      </c>
      <c r="AH87" s="42">
        <f t="shared" si="64"/>
        <v>0</v>
      </c>
      <c r="AI87" s="42">
        <f t="shared" si="65"/>
        <v>0</v>
      </c>
      <c r="AJ87" s="42"/>
      <c r="AL87" s="43" t="s">
        <v>21</v>
      </c>
      <c r="AM87" s="44">
        <f t="shared" si="66"/>
        <v>0</v>
      </c>
      <c r="AQ87" s="40"/>
      <c r="AR87" s="40"/>
    </row>
    <row r="88" spans="1:44" s="36" customFormat="1" ht="8.25" hidden="1" customHeight="1" x14ac:dyDescent="0.15">
      <c r="A88" s="57">
        <f t="shared" si="35"/>
        <v>0</v>
      </c>
      <c r="B88" s="58">
        <f t="shared" si="35"/>
        <v>0</v>
      </c>
      <c r="C88" s="58"/>
      <c r="D88" s="57">
        <f t="shared" si="36"/>
        <v>0</v>
      </c>
      <c r="E88" s="57">
        <f t="shared" si="37"/>
        <v>0</v>
      </c>
      <c r="F88" s="57">
        <f t="shared" si="38"/>
        <v>0</v>
      </c>
      <c r="G88" s="57">
        <f t="shared" si="39"/>
        <v>0</v>
      </c>
      <c r="H88" s="57">
        <f t="shared" si="40"/>
        <v>0</v>
      </c>
      <c r="I88" s="57">
        <f t="shared" si="41"/>
        <v>0</v>
      </c>
      <c r="J88" s="57">
        <f t="shared" si="42"/>
        <v>0</v>
      </c>
      <c r="K88" s="57">
        <f t="shared" si="43"/>
        <v>0</v>
      </c>
      <c r="L88" s="57">
        <f t="shared" si="44"/>
        <v>0</v>
      </c>
      <c r="M88" s="57">
        <f t="shared" si="45"/>
        <v>0</v>
      </c>
      <c r="N88" s="57">
        <f t="shared" si="46"/>
        <v>0</v>
      </c>
      <c r="O88" s="57">
        <f t="shared" si="47"/>
        <v>0</v>
      </c>
      <c r="P88" s="57">
        <f t="shared" si="48"/>
        <v>0</v>
      </c>
      <c r="Q88" s="57">
        <f t="shared" si="49"/>
        <v>0</v>
      </c>
      <c r="R88" s="57">
        <f t="shared" si="50"/>
        <v>0</v>
      </c>
      <c r="S88" s="38"/>
      <c r="T88" s="39"/>
      <c r="U88" s="42">
        <f t="shared" si="51"/>
        <v>0</v>
      </c>
      <c r="V88" s="42">
        <f t="shared" si="52"/>
        <v>0</v>
      </c>
      <c r="W88" s="42">
        <f t="shared" si="53"/>
        <v>0</v>
      </c>
      <c r="X88" s="42">
        <f t="shared" si="54"/>
        <v>0</v>
      </c>
      <c r="Y88" s="42">
        <f t="shared" si="55"/>
        <v>0</v>
      </c>
      <c r="Z88" s="42">
        <f t="shared" si="56"/>
        <v>0</v>
      </c>
      <c r="AA88" s="42">
        <f t="shared" si="57"/>
        <v>0</v>
      </c>
      <c r="AB88" s="42">
        <f t="shared" si="58"/>
        <v>0</v>
      </c>
      <c r="AC88" s="42">
        <f t="shared" si="59"/>
        <v>0</v>
      </c>
      <c r="AD88" s="42">
        <f t="shared" si="60"/>
        <v>0</v>
      </c>
      <c r="AE88" s="42">
        <f t="shared" si="61"/>
        <v>0</v>
      </c>
      <c r="AF88" s="42">
        <f t="shared" si="62"/>
        <v>0</v>
      </c>
      <c r="AG88" s="42">
        <f t="shared" si="63"/>
        <v>0</v>
      </c>
      <c r="AH88" s="42">
        <f t="shared" si="64"/>
        <v>0</v>
      </c>
      <c r="AI88" s="42">
        <f t="shared" si="65"/>
        <v>0</v>
      </c>
      <c r="AJ88" s="42"/>
      <c r="AL88" s="43" t="s">
        <v>21</v>
      </c>
      <c r="AM88" s="44">
        <f t="shared" si="66"/>
        <v>0</v>
      </c>
      <c r="AQ88" s="40"/>
      <c r="AR88" s="40"/>
    </row>
    <row r="89" spans="1:44" s="36" customFormat="1" ht="8.25" hidden="1" customHeight="1" x14ac:dyDescent="0.15">
      <c r="A89" s="57">
        <f t="shared" si="35"/>
        <v>0</v>
      </c>
      <c r="B89" s="58">
        <f t="shared" si="35"/>
        <v>0</v>
      </c>
      <c r="C89" s="58"/>
      <c r="D89" s="57">
        <f t="shared" si="36"/>
        <v>0</v>
      </c>
      <c r="E89" s="57">
        <f t="shared" si="37"/>
        <v>0</v>
      </c>
      <c r="F89" s="57">
        <f t="shared" si="38"/>
        <v>0</v>
      </c>
      <c r="G89" s="57">
        <f t="shared" si="39"/>
        <v>0</v>
      </c>
      <c r="H89" s="57">
        <f t="shared" si="40"/>
        <v>0</v>
      </c>
      <c r="I89" s="57">
        <f t="shared" si="41"/>
        <v>0</v>
      </c>
      <c r="J89" s="57">
        <f t="shared" si="42"/>
        <v>0</v>
      </c>
      <c r="K89" s="57">
        <f t="shared" si="43"/>
        <v>0</v>
      </c>
      <c r="L89" s="57">
        <f t="shared" si="44"/>
        <v>0</v>
      </c>
      <c r="M89" s="57">
        <f t="shared" si="45"/>
        <v>0</v>
      </c>
      <c r="N89" s="57">
        <f t="shared" si="46"/>
        <v>0</v>
      </c>
      <c r="O89" s="57">
        <f t="shared" si="47"/>
        <v>0</v>
      </c>
      <c r="P89" s="57">
        <f t="shared" si="48"/>
        <v>0</v>
      </c>
      <c r="Q89" s="57">
        <f t="shared" si="49"/>
        <v>0</v>
      </c>
      <c r="R89" s="57">
        <f t="shared" si="50"/>
        <v>0</v>
      </c>
      <c r="S89" s="38"/>
      <c r="T89" s="39"/>
      <c r="U89" s="42">
        <f t="shared" si="51"/>
        <v>0</v>
      </c>
      <c r="V89" s="42">
        <f t="shared" si="52"/>
        <v>0</v>
      </c>
      <c r="W89" s="42">
        <f t="shared" si="53"/>
        <v>0</v>
      </c>
      <c r="X89" s="42">
        <f t="shared" si="54"/>
        <v>0</v>
      </c>
      <c r="Y89" s="42">
        <f t="shared" si="55"/>
        <v>0</v>
      </c>
      <c r="Z89" s="42">
        <f t="shared" si="56"/>
        <v>0</v>
      </c>
      <c r="AA89" s="42">
        <f t="shared" si="57"/>
        <v>0</v>
      </c>
      <c r="AB89" s="42">
        <f t="shared" si="58"/>
        <v>0</v>
      </c>
      <c r="AC89" s="42">
        <f t="shared" si="59"/>
        <v>0</v>
      </c>
      <c r="AD89" s="42">
        <f t="shared" si="60"/>
        <v>0</v>
      </c>
      <c r="AE89" s="42">
        <f t="shared" si="61"/>
        <v>0</v>
      </c>
      <c r="AF89" s="42">
        <f t="shared" si="62"/>
        <v>0</v>
      </c>
      <c r="AG89" s="42">
        <f t="shared" si="63"/>
        <v>0</v>
      </c>
      <c r="AH89" s="42">
        <f t="shared" si="64"/>
        <v>0</v>
      </c>
      <c r="AI89" s="42">
        <f t="shared" si="65"/>
        <v>0</v>
      </c>
      <c r="AJ89" s="42"/>
      <c r="AL89" s="43" t="s">
        <v>21</v>
      </c>
      <c r="AM89" s="44">
        <f t="shared" si="66"/>
        <v>0</v>
      </c>
      <c r="AQ89" s="40"/>
      <c r="AR89" s="40"/>
    </row>
    <row r="90" spans="1:44" s="36" customFormat="1" ht="8.25" hidden="1" customHeight="1" x14ac:dyDescent="0.15">
      <c r="A90" s="57"/>
      <c r="B90" s="58" t="s">
        <v>53</v>
      </c>
      <c r="C90" s="58"/>
      <c r="D90" s="57"/>
      <c r="E90" s="57"/>
      <c r="F90" s="57"/>
      <c r="G90" s="57"/>
      <c r="H90" s="57"/>
      <c r="I90" s="57"/>
      <c r="J90" s="57"/>
      <c r="K90" s="57"/>
      <c r="L90" s="57"/>
      <c r="M90" s="57"/>
      <c r="N90" s="57"/>
      <c r="O90" s="57"/>
      <c r="P90" s="57"/>
      <c r="Q90" s="57"/>
      <c r="R90" s="57"/>
      <c r="S90" s="38"/>
      <c r="T90" s="39"/>
      <c r="U90" s="37">
        <f t="shared" ref="U90:AI90" si="67">SUM(U72:U89)</f>
        <v>0</v>
      </c>
      <c r="V90" s="37">
        <f t="shared" si="67"/>
        <v>0</v>
      </c>
      <c r="W90" s="37">
        <f t="shared" si="67"/>
        <v>0</v>
      </c>
      <c r="X90" s="37">
        <f t="shared" si="67"/>
        <v>0</v>
      </c>
      <c r="Y90" s="37">
        <f t="shared" si="67"/>
        <v>0</v>
      </c>
      <c r="Z90" s="37">
        <f t="shared" si="67"/>
        <v>0</v>
      </c>
      <c r="AA90" s="37">
        <f t="shared" si="67"/>
        <v>0</v>
      </c>
      <c r="AB90" s="37">
        <f t="shared" si="67"/>
        <v>0</v>
      </c>
      <c r="AC90" s="37">
        <f t="shared" si="67"/>
        <v>0</v>
      </c>
      <c r="AD90" s="37">
        <f t="shared" si="67"/>
        <v>0</v>
      </c>
      <c r="AE90" s="37">
        <f t="shared" si="67"/>
        <v>0</v>
      </c>
      <c r="AF90" s="37">
        <f t="shared" si="67"/>
        <v>0</v>
      </c>
      <c r="AG90" s="37">
        <f t="shared" si="67"/>
        <v>0</v>
      </c>
      <c r="AH90" s="37">
        <f t="shared" si="67"/>
        <v>0</v>
      </c>
      <c r="AI90" s="37">
        <f t="shared" si="67"/>
        <v>0</v>
      </c>
      <c r="AJ90" s="37"/>
      <c r="AL90" s="37">
        <f>SUM(AL72:AL89)</f>
        <v>0</v>
      </c>
      <c r="AM90" s="37">
        <f>SUM(AM72:AM89)</f>
        <v>0</v>
      </c>
    </row>
    <row r="91" spans="1:44" s="36" customFormat="1" ht="8.25" hidden="1" customHeight="1" x14ac:dyDescent="0.15">
      <c r="A91" s="57"/>
      <c r="B91" s="59" t="s">
        <v>80</v>
      </c>
      <c r="C91" s="59"/>
      <c r="D91" s="35" t="s">
        <v>18</v>
      </c>
      <c r="E91" s="35" t="s">
        <v>17</v>
      </c>
      <c r="F91" s="35" t="s">
        <v>16</v>
      </c>
      <c r="G91" s="35" t="s">
        <v>59</v>
      </c>
      <c r="H91" s="35" t="s">
        <v>60</v>
      </c>
      <c r="I91" s="35" t="s">
        <v>61</v>
      </c>
      <c r="J91" s="35" t="s">
        <v>144</v>
      </c>
      <c r="K91" s="35" t="s">
        <v>145</v>
      </c>
      <c r="L91" s="35" t="s">
        <v>146</v>
      </c>
      <c r="M91" s="35" t="s">
        <v>147</v>
      </c>
      <c r="N91" s="35" t="s">
        <v>148</v>
      </c>
      <c r="O91" s="35" t="s">
        <v>149</v>
      </c>
      <c r="P91" s="35" t="s">
        <v>150</v>
      </c>
      <c r="Q91" s="35" t="s">
        <v>151</v>
      </c>
      <c r="R91" s="35" t="s">
        <v>152</v>
      </c>
      <c r="S91" s="35"/>
      <c r="T91" s="35"/>
      <c r="U91" s="35" t="s">
        <v>18</v>
      </c>
      <c r="V91" s="35" t="s">
        <v>17</v>
      </c>
      <c r="W91" s="35" t="s">
        <v>16</v>
      </c>
      <c r="X91" s="35" t="s">
        <v>59</v>
      </c>
      <c r="Y91" s="35" t="s">
        <v>60</v>
      </c>
      <c r="Z91" s="35" t="s">
        <v>61</v>
      </c>
      <c r="AA91" s="35" t="s">
        <v>144</v>
      </c>
      <c r="AB91" s="35" t="s">
        <v>145</v>
      </c>
      <c r="AC91" s="35" t="s">
        <v>146</v>
      </c>
      <c r="AD91" s="35" t="s">
        <v>147</v>
      </c>
      <c r="AE91" s="35" t="s">
        <v>148</v>
      </c>
      <c r="AF91" s="35" t="s">
        <v>149</v>
      </c>
      <c r="AG91" s="35" t="s">
        <v>150</v>
      </c>
      <c r="AH91" s="35" t="s">
        <v>151</v>
      </c>
      <c r="AI91" s="35" t="s">
        <v>152</v>
      </c>
      <c r="AJ91" s="35"/>
      <c r="AL91" s="41" t="s">
        <v>21</v>
      </c>
      <c r="AM91" s="41" t="s">
        <v>34</v>
      </c>
    </row>
    <row r="92" spans="1:44" s="36" customFormat="1" ht="8.25" hidden="1" customHeight="1" x14ac:dyDescent="0.15">
      <c r="A92" s="57">
        <f t="shared" ref="A92:B109" si="68">A72</f>
        <v>2</v>
      </c>
      <c r="B92" s="58" t="str">
        <f t="shared" si="68"/>
        <v>Player 1</v>
      </c>
      <c r="C92" s="58"/>
      <c r="D92" s="57">
        <f t="shared" ref="D92:R92" si="69">D72</f>
        <v>0</v>
      </c>
      <c r="E92" s="57">
        <f t="shared" si="69"/>
        <v>0</v>
      </c>
      <c r="F92" s="57">
        <f t="shared" si="69"/>
        <v>0</v>
      </c>
      <c r="G92" s="57">
        <f t="shared" si="69"/>
        <v>0</v>
      </c>
      <c r="H92" s="57">
        <f t="shared" si="69"/>
        <v>0</v>
      </c>
      <c r="I92" s="57">
        <f t="shared" si="69"/>
        <v>0</v>
      </c>
      <c r="J92" s="57">
        <f t="shared" si="69"/>
        <v>0</v>
      </c>
      <c r="K92" s="57">
        <f t="shared" si="69"/>
        <v>0</v>
      </c>
      <c r="L92" s="57">
        <f t="shared" si="69"/>
        <v>0</v>
      </c>
      <c r="M92" s="57">
        <f t="shared" si="69"/>
        <v>0</v>
      </c>
      <c r="N92" s="57">
        <f t="shared" si="69"/>
        <v>0</v>
      </c>
      <c r="O92" s="57">
        <f t="shared" si="69"/>
        <v>0</v>
      </c>
      <c r="P92" s="57">
        <f t="shared" si="69"/>
        <v>0</v>
      </c>
      <c r="Q92" s="57">
        <f t="shared" si="69"/>
        <v>0</v>
      </c>
      <c r="R92" s="57">
        <f t="shared" si="69"/>
        <v>0</v>
      </c>
      <c r="S92" s="38"/>
      <c r="T92" s="38"/>
      <c r="U92" s="42">
        <f t="shared" ref="U92:U109" si="70">IF(D92=3,1,IF(D92=4,1,IF(D92=5,1, IF(D92=6,1,0))))</f>
        <v>0</v>
      </c>
      <c r="V92" s="42">
        <f t="shared" ref="V92:V109" si="71">IF(E92=3,1,IF(E92=4,1,IF(E92=5,1, IF(E92=6,1,0))))</f>
        <v>0</v>
      </c>
      <c r="W92" s="42">
        <f t="shared" ref="W92:W109" si="72">IF(F92=3,1,IF(F92=4,1,IF(F92=5,1, IF(F92=6,1,0))))</f>
        <v>0</v>
      </c>
      <c r="X92" s="42">
        <f t="shared" ref="X92:X109" si="73">IF(G92=3,1,IF(G92=4,1,IF(G92=5,1, IF(G92=6,1,0))))</f>
        <v>0</v>
      </c>
      <c r="Y92" s="42">
        <f t="shared" ref="Y92:Y109" si="74">IF(H92=3,1,IF(H92=4,1,IF(H92=5,1, IF(H92=6,1,0))))</f>
        <v>0</v>
      </c>
      <c r="Z92" s="42">
        <f t="shared" ref="Z92:Z109" si="75">IF(I92=3,1,IF(I92=4,1,IF(I92=5,1, IF(I92=6,1,0))))</f>
        <v>0</v>
      </c>
      <c r="AA92" s="42">
        <f t="shared" ref="AA92:AA109" si="76">IF(J92=3,1,IF(J92=4,1,IF(J92=5,1, IF(J92=6,1,0))))</f>
        <v>0</v>
      </c>
      <c r="AB92" s="42">
        <f t="shared" ref="AB92:AB109" si="77">IF(K92=3,1,IF(K92=4,1,IF(K92=5,1, IF(K92=6,1,0))))</f>
        <v>0</v>
      </c>
      <c r="AC92" s="42">
        <f t="shared" ref="AC92:AC109" si="78">IF(L92=3,1,IF(L92=4,1,IF(L92=5,1, IF(L92=6,1,0))))</f>
        <v>0</v>
      </c>
      <c r="AD92" s="42">
        <f t="shared" ref="AD92:AD109" si="79">IF(M92=3,1,IF(M92=4,1,IF(M92=5,1, IF(M92=6,1,0))))</f>
        <v>0</v>
      </c>
      <c r="AE92" s="42">
        <f t="shared" ref="AE92:AE109" si="80">IF(N92=3,1,IF(N92=4,1,IF(N92=5,1, IF(N92=6,1,0))))</f>
        <v>0</v>
      </c>
      <c r="AF92" s="42">
        <f t="shared" ref="AF92:AF109" si="81">IF(O92=3,1,IF(O92=4,1,IF(O92=5,1, IF(O92=6,1,0))))</f>
        <v>0</v>
      </c>
      <c r="AG92" s="42">
        <f t="shared" ref="AG92:AG109" si="82">IF(P92=3,1,IF(P92=4,1,IF(P92=5,1, IF(P92=6,1,0))))</f>
        <v>0</v>
      </c>
      <c r="AH92" s="42">
        <f t="shared" ref="AH92:AH109" si="83">IF(Q92=3,1,IF(Q92=4,1,IF(Q92=5,1, IF(Q92=6,1,0))))</f>
        <v>0</v>
      </c>
      <c r="AI92" s="42">
        <f t="shared" ref="AI92:AI109" si="84">IF(R92=3,1,IF(R92=4,1,IF(R92=5,1, IF(R92=6,1,0))))</f>
        <v>0</v>
      </c>
      <c r="AJ92" s="42"/>
      <c r="AL92" s="43" t="s">
        <v>21</v>
      </c>
      <c r="AM92" s="44">
        <f t="shared" ref="AM92:AM109" si="85">SUM(U92:AL92)</f>
        <v>0</v>
      </c>
    </row>
    <row r="93" spans="1:44" s="36" customFormat="1" ht="8.25" hidden="1" customHeight="1" x14ac:dyDescent="0.15">
      <c r="A93" s="57">
        <f t="shared" si="68"/>
        <v>3</v>
      </c>
      <c r="B93" s="58" t="str">
        <f t="shared" si="68"/>
        <v>Player 2</v>
      </c>
      <c r="C93" s="58"/>
      <c r="D93" s="57">
        <f t="shared" ref="D93:R93" si="86">D73</f>
        <v>0</v>
      </c>
      <c r="E93" s="57">
        <f t="shared" si="86"/>
        <v>0</v>
      </c>
      <c r="F93" s="57">
        <f t="shared" si="86"/>
        <v>0</v>
      </c>
      <c r="G93" s="57">
        <f t="shared" si="86"/>
        <v>0</v>
      </c>
      <c r="H93" s="57">
        <f t="shared" si="86"/>
        <v>0</v>
      </c>
      <c r="I93" s="57">
        <f t="shared" si="86"/>
        <v>0</v>
      </c>
      <c r="J93" s="57">
        <f t="shared" si="86"/>
        <v>0</v>
      </c>
      <c r="K93" s="57">
        <f t="shared" si="86"/>
        <v>0</v>
      </c>
      <c r="L93" s="57">
        <f t="shared" si="86"/>
        <v>0</v>
      </c>
      <c r="M93" s="57">
        <f t="shared" si="86"/>
        <v>0</v>
      </c>
      <c r="N93" s="57">
        <f t="shared" si="86"/>
        <v>0</v>
      </c>
      <c r="O93" s="57">
        <f t="shared" si="86"/>
        <v>0</v>
      </c>
      <c r="P93" s="57">
        <f t="shared" si="86"/>
        <v>0</v>
      </c>
      <c r="Q93" s="57">
        <f t="shared" si="86"/>
        <v>0</v>
      </c>
      <c r="R93" s="57">
        <f t="shared" si="86"/>
        <v>0</v>
      </c>
      <c r="S93" s="38"/>
      <c r="T93" s="38"/>
      <c r="U93" s="42">
        <f t="shared" si="70"/>
        <v>0</v>
      </c>
      <c r="V93" s="42">
        <f t="shared" si="71"/>
        <v>0</v>
      </c>
      <c r="W93" s="42">
        <f t="shared" si="72"/>
        <v>0</v>
      </c>
      <c r="X93" s="42">
        <f t="shared" si="73"/>
        <v>0</v>
      </c>
      <c r="Y93" s="42">
        <f t="shared" si="74"/>
        <v>0</v>
      </c>
      <c r="Z93" s="42">
        <f t="shared" si="75"/>
        <v>0</v>
      </c>
      <c r="AA93" s="42">
        <f t="shared" si="76"/>
        <v>0</v>
      </c>
      <c r="AB93" s="42">
        <f t="shared" si="77"/>
        <v>0</v>
      </c>
      <c r="AC93" s="42">
        <f t="shared" si="78"/>
        <v>0</v>
      </c>
      <c r="AD93" s="42">
        <f t="shared" si="79"/>
        <v>0</v>
      </c>
      <c r="AE93" s="42">
        <f t="shared" si="80"/>
        <v>0</v>
      </c>
      <c r="AF93" s="42">
        <f t="shared" si="81"/>
        <v>0</v>
      </c>
      <c r="AG93" s="42">
        <f t="shared" si="82"/>
        <v>0</v>
      </c>
      <c r="AH93" s="42">
        <f t="shared" si="83"/>
        <v>0</v>
      </c>
      <c r="AI93" s="42">
        <f t="shared" si="84"/>
        <v>0</v>
      </c>
      <c r="AJ93" s="42"/>
      <c r="AL93" s="43" t="s">
        <v>21</v>
      </c>
      <c r="AM93" s="44">
        <f t="shared" si="85"/>
        <v>0</v>
      </c>
    </row>
    <row r="94" spans="1:44" s="36" customFormat="1" ht="8.25" hidden="1" customHeight="1" x14ac:dyDescent="0.15">
      <c r="A94" s="57">
        <f t="shared" si="68"/>
        <v>5</v>
      </c>
      <c r="B94" s="58" t="str">
        <f t="shared" si="68"/>
        <v>Player 3</v>
      </c>
      <c r="C94" s="58"/>
      <c r="D94" s="57">
        <f t="shared" ref="D94:R94" si="87">D74</f>
        <v>0</v>
      </c>
      <c r="E94" s="57">
        <f t="shared" si="87"/>
        <v>0</v>
      </c>
      <c r="F94" s="57">
        <f t="shared" si="87"/>
        <v>0</v>
      </c>
      <c r="G94" s="57">
        <f t="shared" si="87"/>
        <v>0</v>
      </c>
      <c r="H94" s="57">
        <f t="shared" si="87"/>
        <v>0</v>
      </c>
      <c r="I94" s="57">
        <f t="shared" si="87"/>
        <v>0</v>
      </c>
      <c r="J94" s="57">
        <f t="shared" si="87"/>
        <v>0</v>
      </c>
      <c r="K94" s="57">
        <f t="shared" si="87"/>
        <v>0</v>
      </c>
      <c r="L94" s="57">
        <f t="shared" si="87"/>
        <v>0</v>
      </c>
      <c r="M94" s="57">
        <f t="shared" si="87"/>
        <v>0</v>
      </c>
      <c r="N94" s="57">
        <f t="shared" si="87"/>
        <v>0</v>
      </c>
      <c r="O94" s="57">
        <f t="shared" si="87"/>
        <v>0</v>
      </c>
      <c r="P94" s="57">
        <f t="shared" si="87"/>
        <v>0</v>
      </c>
      <c r="Q94" s="57">
        <f t="shared" si="87"/>
        <v>0</v>
      </c>
      <c r="R94" s="57">
        <f t="shared" si="87"/>
        <v>0</v>
      </c>
      <c r="S94" s="38"/>
      <c r="T94" s="38"/>
      <c r="U94" s="42">
        <f t="shared" si="70"/>
        <v>0</v>
      </c>
      <c r="V94" s="42">
        <f t="shared" si="71"/>
        <v>0</v>
      </c>
      <c r="W94" s="42">
        <f t="shared" si="72"/>
        <v>0</v>
      </c>
      <c r="X94" s="42">
        <f t="shared" si="73"/>
        <v>0</v>
      </c>
      <c r="Y94" s="42">
        <f t="shared" si="74"/>
        <v>0</v>
      </c>
      <c r="Z94" s="42">
        <f t="shared" si="75"/>
        <v>0</v>
      </c>
      <c r="AA94" s="42">
        <f t="shared" si="76"/>
        <v>0</v>
      </c>
      <c r="AB94" s="42">
        <f t="shared" si="77"/>
        <v>0</v>
      </c>
      <c r="AC94" s="42">
        <f t="shared" si="78"/>
        <v>0</v>
      </c>
      <c r="AD94" s="42">
        <f t="shared" si="79"/>
        <v>0</v>
      </c>
      <c r="AE94" s="42">
        <f t="shared" si="80"/>
        <v>0</v>
      </c>
      <c r="AF94" s="42">
        <f t="shared" si="81"/>
        <v>0</v>
      </c>
      <c r="AG94" s="42">
        <f t="shared" si="82"/>
        <v>0</v>
      </c>
      <c r="AH94" s="42">
        <f t="shared" si="83"/>
        <v>0</v>
      </c>
      <c r="AI94" s="42">
        <f t="shared" si="84"/>
        <v>0</v>
      </c>
      <c r="AJ94" s="42"/>
      <c r="AL94" s="43" t="s">
        <v>21</v>
      </c>
      <c r="AM94" s="44">
        <f t="shared" si="85"/>
        <v>0</v>
      </c>
    </row>
    <row r="95" spans="1:44" s="36" customFormat="1" ht="8.25" hidden="1" customHeight="1" x14ac:dyDescent="0.15">
      <c r="A95" s="57">
        <f t="shared" si="68"/>
        <v>9</v>
      </c>
      <c r="B95" s="58" t="str">
        <f t="shared" si="68"/>
        <v>Player 4</v>
      </c>
      <c r="C95" s="58"/>
      <c r="D95" s="57">
        <f t="shared" ref="D95:R95" si="88">D75</f>
        <v>0</v>
      </c>
      <c r="E95" s="57">
        <f t="shared" si="88"/>
        <v>0</v>
      </c>
      <c r="F95" s="57">
        <f t="shared" si="88"/>
        <v>0</v>
      </c>
      <c r="G95" s="57">
        <f t="shared" si="88"/>
        <v>0</v>
      </c>
      <c r="H95" s="57">
        <f t="shared" si="88"/>
        <v>0</v>
      </c>
      <c r="I95" s="57">
        <f t="shared" si="88"/>
        <v>0</v>
      </c>
      <c r="J95" s="57">
        <f t="shared" si="88"/>
        <v>0</v>
      </c>
      <c r="K95" s="57">
        <f t="shared" si="88"/>
        <v>0</v>
      </c>
      <c r="L95" s="57">
        <f t="shared" si="88"/>
        <v>0</v>
      </c>
      <c r="M95" s="57">
        <f t="shared" si="88"/>
        <v>0</v>
      </c>
      <c r="N95" s="57">
        <f t="shared" si="88"/>
        <v>0</v>
      </c>
      <c r="O95" s="57">
        <f t="shared" si="88"/>
        <v>0</v>
      </c>
      <c r="P95" s="57">
        <f t="shared" si="88"/>
        <v>0</v>
      </c>
      <c r="Q95" s="57">
        <f t="shared" si="88"/>
        <v>0</v>
      </c>
      <c r="R95" s="57">
        <f t="shared" si="88"/>
        <v>0</v>
      </c>
      <c r="S95" s="38"/>
      <c r="T95" s="38"/>
      <c r="U95" s="42">
        <f t="shared" si="70"/>
        <v>0</v>
      </c>
      <c r="V95" s="42">
        <f t="shared" si="71"/>
        <v>0</v>
      </c>
      <c r="W95" s="42">
        <f t="shared" si="72"/>
        <v>0</v>
      </c>
      <c r="X95" s="42">
        <f t="shared" si="73"/>
        <v>0</v>
      </c>
      <c r="Y95" s="42">
        <f t="shared" si="74"/>
        <v>0</v>
      </c>
      <c r="Z95" s="42">
        <f t="shared" si="75"/>
        <v>0</v>
      </c>
      <c r="AA95" s="42">
        <f t="shared" si="76"/>
        <v>0</v>
      </c>
      <c r="AB95" s="42">
        <f t="shared" si="77"/>
        <v>0</v>
      </c>
      <c r="AC95" s="42">
        <f t="shared" si="78"/>
        <v>0</v>
      </c>
      <c r="AD95" s="42">
        <f t="shared" si="79"/>
        <v>0</v>
      </c>
      <c r="AE95" s="42">
        <f t="shared" si="80"/>
        <v>0</v>
      </c>
      <c r="AF95" s="42">
        <f t="shared" si="81"/>
        <v>0</v>
      </c>
      <c r="AG95" s="42">
        <f t="shared" si="82"/>
        <v>0</v>
      </c>
      <c r="AH95" s="42">
        <f t="shared" si="83"/>
        <v>0</v>
      </c>
      <c r="AI95" s="42">
        <f t="shared" si="84"/>
        <v>0</v>
      </c>
      <c r="AJ95" s="42"/>
      <c r="AL95" s="43" t="s">
        <v>21</v>
      </c>
      <c r="AM95" s="44">
        <f t="shared" si="85"/>
        <v>0</v>
      </c>
    </row>
    <row r="96" spans="1:44" s="36" customFormat="1" ht="8.25" hidden="1" customHeight="1" x14ac:dyDescent="0.15">
      <c r="A96" s="57">
        <f t="shared" si="68"/>
        <v>1</v>
      </c>
      <c r="B96" s="58" t="str">
        <f t="shared" si="68"/>
        <v>Player 5</v>
      </c>
      <c r="C96" s="58"/>
      <c r="D96" s="57">
        <f t="shared" ref="D96:R96" si="89">D76</f>
        <v>0</v>
      </c>
      <c r="E96" s="57">
        <f t="shared" si="89"/>
        <v>0</v>
      </c>
      <c r="F96" s="57">
        <f t="shared" si="89"/>
        <v>0</v>
      </c>
      <c r="G96" s="57">
        <f t="shared" si="89"/>
        <v>0</v>
      </c>
      <c r="H96" s="57">
        <f t="shared" si="89"/>
        <v>0</v>
      </c>
      <c r="I96" s="57">
        <f t="shared" si="89"/>
        <v>0</v>
      </c>
      <c r="J96" s="57">
        <f t="shared" si="89"/>
        <v>0</v>
      </c>
      <c r="K96" s="57">
        <f t="shared" si="89"/>
        <v>0</v>
      </c>
      <c r="L96" s="57">
        <f t="shared" si="89"/>
        <v>0</v>
      </c>
      <c r="M96" s="57">
        <f t="shared" si="89"/>
        <v>0</v>
      </c>
      <c r="N96" s="57">
        <f t="shared" si="89"/>
        <v>0</v>
      </c>
      <c r="O96" s="57">
        <f t="shared" si="89"/>
        <v>0</v>
      </c>
      <c r="P96" s="57">
        <f t="shared" si="89"/>
        <v>0</v>
      </c>
      <c r="Q96" s="57">
        <f t="shared" si="89"/>
        <v>0</v>
      </c>
      <c r="R96" s="57">
        <f t="shared" si="89"/>
        <v>0</v>
      </c>
      <c r="S96" s="38"/>
      <c r="T96" s="38"/>
      <c r="U96" s="42">
        <f t="shared" si="70"/>
        <v>0</v>
      </c>
      <c r="V96" s="42">
        <f t="shared" si="71"/>
        <v>0</v>
      </c>
      <c r="W96" s="42">
        <f t="shared" si="72"/>
        <v>0</v>
      </c>
      <c r="X96" s="42">
        <f t="shared" si="73"/>
        <v>0</v>
      </c>
      <c r="Y96" s="42">
        <f t="shared" si="74"/>
        <v>0</v>
      </c>
      <c r="Z96" s="42">
        <f t="shared" si="75"/>
        <v>0</v>
      </c>
      <c r="AA96" s="42">
        <f t="shared" si="76"/>
        <v>0</v>
      </c>
      <c r="AB96" s="42">
        <f t="shared" si="77"/>
        <v>0</v>
      </c>
      <c r="AC96" s="42">
        <f t="shared" si="78"/>
        <v>0</v>
      </c>
      <c r="AD96" s="42">
        <f t="shared" si="79"/>
        <v>0</v>
      </c>
      <c r="AE96" s="42">
        <f t="shared" si="80"/>
        <v>0</v>
      </c>
      <c r="AF96" s="42">
        <f t="shared" si="81"/>
        <v>0</v>
      </c>
      <c r="AG96" s="42">
        <f t="shared" si="82"/>
        <v>0</v>
      </c>
      <c r="AH96" s="42">
        <f t="shared" si="83"/>
        <v>0</v>
      </c>
      <c r="AI96" s="42">
        <f t="shared" si="84"/>
        <v>0</v>
      </c>
      <c r="AJ96" s="42"/>
      <c r="AL96" s="43" t="s">
        <v>21</v>
      </c>
      <c r="AM96" s="44">
        <f t="shared" si="85"/>
        <v>0</v>
      </c>
    </row>
    <row r="97" spans="1:42" s="36" customFormat="1" ht="8.25" hidden="1" customHeight="1" x14ac:dyDescent="0.15">
      <c r="A97" s="57">
        <f t="shared" si="68"/>
        <v>14</v>
      </c>
      <c r="B97" s="58" t="str">
        <f t="shared" si="68"/>
        <v>Player 6</v>
      </c>
      <c r="C97" s="58"/>
      <c r="D97" s="57">
        <f t="shared" ref="D97:R97" si="90">D77</f>
        <v>0</v>
      </c>
      <c r="E97" s="57">
        <f t="shared" si="90"/>
        <v>0</v>
      </c>
      <c r="F97" s="57">
        <f t="shared" si="90"/>
        <v>0</v>
      </c>
      <c r="G97" s="57">
        <f t="shared" si="90"/>
        <v>0</v>
      </c>
      <c r="H97" s="57">
        <f t="shared" si="90"/>
        <v>0</v>
      </c>
      <c r="I97" s="57">
        <f t="shared" si="90"/>
        <v>0</v>
      </c>
      <c r="J97" s="57">
        <f t="shared" si="90"/>
        <v>0</v>
      </c>
      <c r="K97" s="57">
        <f t="shared" si="90"/>
        <v>0</v>
      </c>
      <c r="L97" s="57">
        <f t="shared" si="90"/>
        <v>0</v>
      </c>
      <c r="M97" s="57">
        <f t="shared" si="90"/>
        <v>0</v>
      </c>
      <c r="N97" s="57">
        <f t="shared" si="90"/>
        <v>0</v>
      </c>
      <c r="O97" s="57">
        <f t="shared" si="90"/>
        <v>0</v>
      </c>
      <c r="P97" s="57">
        <f t="shared" si="90"/>
        <v>0</v>
      </c>
      <c r="Q97" s="57">
        <f t="shared" si="90"/>
        <v>0</v>
      </c>
      <c r="R97" s="57">
        <f t="shared" si="90"/>
        <v>0</v>
      </c>
      <c r="S97" s="38"/>
      <c r="T97" s="38"/>
      <c r="U97" s="42">
        <f t="shared" si="70"/>
        <v>0</v>
      </c>
      <c r="V97" s="42">
        <f t="shared" si="71"/>
        <v>0</v>
      </c>
      <c r="W97" s="42">
        <f t="shared" si="72"/>
        <v>0</v>
      </c>
      <c r="X97" s="42">
        <f t="shared" si="73"/>
        <v>0</v>
      </c>
      <c r="Y97" s="42">
        <f t="shared" si="74"/>
        <v>0</v>
      </c>
      <c r="Z97" s="42">
        <f t="shared" si="75"/>
        <v>0</v>
      </c>
      <c r="AA97" s="42">
        <f t="shared" si="76"/>
        <v>0</v>
      </c>
      <c r="AB97" s="42">
        <f t="shared" si="77"/>
        <v>0</v>
      </c>
      <c r="AC97" s="42">
        <f t="shared" si="78"/>
        <v>0</v>
      </c>
      <c r="AD97" s="42">
        <f t="shared" si="79"/>
        <v>0</v>
      </c>
      <c r="AE97" s="42">
        <f t="shared" si="80"/>
        <v>0</v>
      </c>
      <c r="AF97" s="42">
        <f t="shared" si="81"/>
        <v>0</v>
      </c>
      <c r="AG97" s="42">
        <f t="shared" si="82"/>
        <v>0</v>
      </c>
      <c r="AH97" s="42">
        <f t="shared" si="83"/>
        <v>0</v>
      </c>
      <c r="AI97" s="42">
        <f t="shared" si="84"/>
        <v>0</v>
      </c>
      <c r="AJ97" s="42"/>
      <c r="AL97" s="43" t="s">
        <v>21</v>
      </c>
      <c r="AM97" s="44">
        <f t="shared" si="85"/>
        <v>0</v>
      </c>
    </row>
    <row r="98" spans="1:42" s="36" customFormat="1" ht="8.25" hidden="1" customHeight="1" x14ac:dyDescent="0.15">
      <c r="A98" s="57">
        <f t="shared" si="68"/>
        <v>15</v>
      </c>
      <c r="B98" s="58" t="str">
        <f t="shared" si="68"/>
        <v>Player 7</v>
      </c>
      <c r="C98" s="58"/>
      <c r="D98" s="57">
        <f t="shared" ref="D98:R98" si="91">D78</f>
        <v>0</v>
      </c>
      <c r="E98" s="57">
        <f t="shared" si="91"/>
        <v>0</v>
      </c>
      <c r="F98" s="57">
        <f t="shared" si="91"/>
        <v>0</v>
      </c>
      <c r="G98" s="57">
        <f t="shared" si="91"/>
        <v>0</v>
      </c>
      <c r="H98" s="57">
        <f t="shared" si="91"/>
        <v>0</v>
      </c>
      <c r="I98" s="57">
        <f t="shared" si="91"/>
        <v>0</v>
      </c>
      <c r="J98" s="57">
        <f t="shared" si="91"/>
        <v>0</v>
      </c>
      <c r="K98" s="57">
        <f t="shared" si="91"/>
        <v>0</v>
      </c>
      <c r="L98" s="57">
        <f t="shared" si="91"/>
        <v>0</v>
      </c>
      <c r="M98" s="57">
        <f t="shared" si="91"/>
        <v>0</v>
      </c>
      <c r="N98" s="57">
        <f t="shared" si="91"/>
        <v>0</v>
      </c>
      <c r="O98" s="57">
        <f t="shared" si="91"/>
        <v>0</v>
      </c>
      <c r="P98" s="57">
        <f t="shared" si="91"/>
        <v>0</v>
      </c>
      <c r="Q98" s="57">
        <f t="shared" si="91"/>
        <v>0</v>
      </c>
      <c r="R98" s="57">
        <f t="shared" si="91"/>
        <v>0</v>
      </c>
      <c r="S98" s="38"/>
      <c r="T98" s="38"/>
      <c r="U98" s="42">
        <f t="shared" si="70"/>
        <v>0</v>
      </c>
      <c r="V98" s="42">
        <f t="shared" si="71"/>
        <v>0</v>
      </c>
      <c r="W98" s="42">
        <f t="shared" si="72"/>
        <v>0</v>
      </c>
      <c r="X98" s="42">
        <f t="shared" si="73"/>
        <v>0</v>
      </c>
      <c r="Y98" s="42">
        <f t="shared" si="74"/>
        <v>0</v>
      </c>
      <c r="Z98" s="42">
        <f t="shared" si="75"/>
        <v>0</v>
      </c>
      <c r="AA98" s="42">
        <f t="shared" si="76"/>
        <v>0</v>
      </c>
      <c r="AB98" s="42">
        <f t="shared" si="77"/>
        <v>0</v>
      </c>
      <c r="AC98" s="42">
        <f t="shared" si="78"/>
        <v>0</v>
      </c>
      <c r="AD98" s="42">
        <f t="shared" si="79"/>
        <v>0</v>
      </c>
      <c r="AE98" s="42">
        <f t="shared" si="80"/>
        <v>0</v>
      </c>
      <c r="AF98" s="42">
        <f t="shared" si="81"/>
        <v>0</v>
      </c>
      <c r="AG98" s="42">
        <f t="shared" si="82"/>
        <v>0</v>
      </c>
      <c r="AH98" s="42">
        <f t="shared" si="83"/>
        <v>0</v>
      </c>
      <c r="AI98" s="42">
        <f t="shared" si="84"/>
        <v>0</v>
      </c>
      <c r="AJ98" s="42"/>
      <c r="AL98" s="43" t="s">
        <v>21</v>
      </c>
      <c r="AM98" s="44">
        <f t="shared" si="85"/>
        <v>0</v>
      </c>
    </row>
    <row r="99" spans="1:42" s="36" customFormat="1" ht="8.25" hidden="1" customHeight="1" x14ac:dyDescent="0.15">
      <c r="A99" s="57">
        <f t="shared" si="68"/>
        <v>22</v>
      </c>
      <c r="B99" s="58" t="str">
        <f t="shared" si="68"/>
        <v>Player 8</v>
      </c>
      <c r="C99" s="58"/>
      <c r="D99" s="57">
        <f t="shared" ref="D99:R99" si="92">D79</f>
        <v>0</v>
      </c>
      <c r="E99" s="57">
        <f t="shared" si="92"/>
        <v>0</v>
      </c>
      <c r="F99" s="57">
        <f t="shared" si="92"/>
        <v>0</v>
      </c>
      <c r="G99" s="57">
        <f t="shared" si="92"/>
        <v>0</v>
      </c>
      <c r="H99" s="57">
        <f t="shared" si="92"/>
        <v>0</v>
      </c>
      <c r="I99" s="57">
        <f t="shared" si="92"/>
        <v>0</v>
      </c>
      <c r="J99" s="57">
        <f t="shared" si="92"/>
        <v>0</v>
      </c>
      <c r="K99" s="57">
        <f t="shared" si="92"/>
        <v>0</v>
      </c>
      <c r="L99" s="57">
        <f t="shared" si="92"/>
        <v>0</v>
      </c>
      <c r="M99" s="57">
        <f t="shared" si="92"/>
        <v>0</v>
      </c>
      <c r="N99" s="57">
        <f t="shared" si="92"/>
        <v>0</v>
      </c>
      <c r="O99" s="57">
        <f t="shared" si="92"/>
        <v>0</v>
      </c>
      <c r="P99" s="57">
        <f t="shared" si="92"/>
        <v>0</v>
      </c>
      <c r="Q99" s="57">
        <f t="shared" si="92"/>
        <v>0</v>
      </c>
      <c r="R99" s="57">
        <f t="shared" si="92"/>
        <v>0</v>
      </c>
      <c r="S99" s="38"/>
      <c r="T99" s="38"/>
      <c r="U99" s="42">
        <f t="shared" si="70"/>
        <v>0</v>
      </c>
      <c r="V99" s="42">
        <f t="shared" si="71"/>
        <v>0</v>
      </c>
      <c r="W99" s="42">
        <f t="shared" si="72"/>
        <v>0</v>
      </c>
      <c r="X99" s="42">
        <f t="shared" si="73"/>
        <v>0</v>
      </c>
      <c r="Y99" s="42">
        <f t="shared" si="74"/>
        <v>0</v>
      </c>
      <c r="Z99" s="42">
        <f t="shared" si="75"/>
        <v>0</v>
      </c>
      <c r="AA99" s="42">
        <f t="shared" si="76"/>
        <v>0</v>
      </c>
      <c r="AB99" s="42">
        <f t="shared" si="77"/>
        <v>0</v>
      </c>
      <c r="AC99" s="42">
        <f t="shared" si="78"/>
        <v>0</v>
      </c>
      <c r="AD99" s="42">
        <f t="shared" si="79"/>
        <v>0</v>
      </c>
      <c r="AE99" s="42">
        <f t="shared" si="80"/>
        <v>0</v>
      </c>
      <c r="AF99" s="42">
        <f t="shared" si="81"/>
        <v>0</v>
      </c>
      <c r="AG99" s="42">
        <f t="shared" si="82"/>
        <v>0</v>
      </c>
      <c r="AH99" s="42">
        <f t="shared" si="83"/>
        <v>0</v>
      </c>
      <c r="AI99" s="42">
        <f t="shared" si="84"/>
        <v>0</v>
      </c>
      <c r="AJ99" s="42"/>
      <c r="AL99" s="43" t="s">
        <v>21</v>
      </c>
      <c r="AM99" s="44">
        <f t="shared" si="85"/>
        <v>0</v>
      </c>
    </row>
    <row r="100" spans="1:42" s="36" customFormat="1" ht="8.25" hidden="1" customHeight="1" x14ac:dyDescent="0.15">
      <c r="A100" s="57">
        <f t="shared" si="68"/>
        <v>23</v>
      </c>
      <c r="B100" s="58" t="str">
        <f t="shared" si="68"/>
        <v>Player 9</v>
      </c>
      <c r="C100" s="58"/>
      <c r="D100" s="57">
        <f t="shared" ref="D100:R100" si="93">D80</f>
        <v>0</v>
      </c>
      <c r="E100" s="57">
        <f t="shared" si="93"/>
        <v>0</v>
      </c>
      <c r="F100" s="57">
        <f t="shared" si="93"/>
        <v>0</v>
      </c>
      <c r="G100" s="57">
        <f t="shared" si="93"/>
        <v>0</v>
      </c>
      <c r="H100" s="57">
        <f t="shared" si="93"/>
        <v>0</v>
      </c>
      <c r="I100" s="57">
        <f t="shared" si="93"/>
        <v>0</v>
      </c>
      <c r="J100" s="57">
        <f t="shared" si="93"/>
        <v>0</v>
      </c>
      <c r="K100" s="57">
        <f t="shared" si="93"/>
        <v>0</v>
      </c>
      <c r="L100" s="57">
        <f t="shared" si="93"/>
        <v>0</v>
      </c>
      <c r="M100" s="57">
        <f t="shared" si="93"/>
        <v>0</v>
      </c>
      <c r="N100" s="57">
        <f t="shared" si="93"/>
        <v>0</v>
      </c>
      <c r="O100" s="57">
        <f t="shared" si="93"/>
        <v>0</v>
      </c>
      <c r="P100" s="57">
        <f t="shared" si="93"/>
        <v>0</v>
      </c>
      <c r="Q100" s="57">
        <f t="shared" si="93"/>
        <v>0</v>
      </c>
      <c r="R100" s="57">
        <f t="shared" si="93"/>
        <v>0</v>
      </c>
      <c r="S100" s="38"/>
      <c r="T100" s="38"/>
      <c r="U100" s="42">
        <f t="shared" si="70"/>
        <v>0</v>
      </c>
      <c r="V100" s="42">
        <f t="shared" si="71"/>
        <v>0</v>
      </c>
      <c r="W100" s="42">
        <f t="shared" si="72"/>
        <v>0</v>
      </c>
      <c r="X100" s="42">
        <f t="shared" si="73"/>
        <v>0</v>
      </c>
      <c r="Y100" s="42">
        <f t="shared" si="74"/>
        <v>0</v>
      </c>
      <c r="Z100" s="42">
        <f t="shared" si="75"/>
        <v>0</v>
      </c>
      <c r="AA100" s="42">
        <f t="shared" si="76"/>
        <v>0</v>
      </c>
      <c r="AB100" s="42">
        <f t="shared" si="77"/>
        <v>0</v>
      </c>
      <c r="AC100" s="42">
        <f t="shared" si="78"/>
        <v>0</v>
      </c>
      <c r="AD100" s="42">
        <f t="shared" si="79"/>
        <v>0</v>
      </c>
      <c r="AE100" s="42">
        <f t="shared" si="80"/>
        <v>0</v>
      </c>
      <c r="AF100" s="42">
        <f t="shared" si="81"/>
        <v>0</v>
      </c>
      <c r="AG100" s="42">
        <f t="shared" si="82"/>
        <v>0</v>
      </c>
      <c r="AH100" s="42">
        <f t="shared" si="83"/>
        <v>0</v>
      </c>
      <c r="AI100" s="42">
        <f t="shared" si="84"/>
        <v>0</v>
      </c>
      <c r="AJ100" s="42"/>
      <c r="AL100" s="43" t="s">
        <v>21</v>
      </c>
      <c r="AM100" s="44">
        <f t="shared" si="85"/>
        <v>0</v>
      </c>
    </row>
    <row r="101" spans="1:42" s="36" customFormat="1" ht="8.25" hidden="1" customHeight="1" x14ac:dyDescent="0.15">
      <c r="A101" s="57">
        <f t="shared" si="68"/>
        <v>24</v>
      </c>
      <c r="B101" s="58" t="str">
        <f t="shared" si="68"/>
        <v>Player 10</v>
      </c>
      <c r="C101" s="58"/>
      <c r="D101" s="57">
        <f t="shared" ref="D101:R101" si="94">D81</f>
        <v>0</v>
      </c>
      <c r="E101" s="57">
        <f t="shared" si="94"/>
        <v>0</v>
      </c>
      <c r="F101" s="57">
        <f t="shared" si="94"/>
        <v>0</v>
      </c>
      <c r="G101" s="57">
        <f t="shared" si="94"/>
        <v>0</v>
      </c>
      <c r="H101" s="57">
        <f t="shared" si="94"/>
        <v>0</v>
      </c>
      <c r="I101" s="57">
        <f t="shared" si="94"/>
        <v>0</v>
      </c>
      <c r="J101" s="57">
        <f t="shared" si="94"/>
        <v>0</v>
      </c>
      <c r="K101" s="57">
        <f t="shared" si="94"/>
        <v>0</v>
      </c>
      <c r="L101" s="57">
        <f t="shared" si="94"/>
        <v>0</v>
      </c>
      <c r="M101" s="57">
        <f t="shared" si="94"/>
        <v>0</v>
      </c>
      <c r="N101" s="57">
        <f t="shared" si="94"/>
        <v>0</v>
      </c>
      <c r="O101" s="57">
        <f t="shared" si="94"/>
        <v>0</v>
      </c>
      <c r="P101" s="57">
        <f t="shared" si="94"/>
        <v>0</v>
      </c>
      <c r="Q101" s="57">
        <f t="shared" si="94"/>
        <v>0</v>
      </c>
      <c r="R101" s="57">
        <f t="shared" si="94"/>
        <v>0</v>
      </c>
      <c r="S101" s="38"/>
      <c r="T101" s="38"/>
      <c r="U101" s="42">
        <f t="shared" si="70"/>
        <v>0</v>
      </c>
      <c r="V101" s="42">
        <f t="shared" si="71"/>
        <v>0</v>
      </c>
      <c r="W101" s="42">
        <f t="shared" si="72"/>
        <v>0</v>
      </c>
      <c r="X101" s="42">
        <f t="shared" si="73"/>
        <v>0</v>
      </c>
      <c r="Y101" s="42">
        <f t="shared" si="74"/>
        <v>0</v>
      </c>
      <c r="Z101" s="42">
        <f t="shared" si="75"/>
        <v>0</v>
      </c>
      <c r="AA101" s="42">
        <f t="shared" si="76"/>
        <v>0</v>
      </c>
      <c r="AB101" s="42">
        <f t="shared" si="77"/>
        <v>0</v>
      </c>
      <c r="AC101" s="42">
        <f t="shared" si="78"/>
        <v>0</v>
      </c>
      <c r="AD101" s="42">
        <f t="shared" si="79"/>
        <v>0</v>
      </c>
      <c r="AE101" s="42">
        <f t="shared" si="80"/>
        <v>0</v>
      </c>
      <c r="AF101" s="42">
        <f t="shared" si="81"/>
        <v>0</v>
      </c>
      <c r="AG101" s="42">
        <f t="shared" si="82"/>
        <v>0</v>
      </c>
      <c r="AH101" s="42">
        <f t="shared" si="83"/>
        <v>0</v>
      </c>
      <c r="AI101" s="42">
        <f t="shared" si="84"/>
        <v>0</v>
      </c>
      <c r="AJ101" s="42"/>
      <c r="AL101" s="43" t="s">
        <v>21</v>
      </c>
      <c r="AM101" s="44">
        <f t="shared" si="85"/>
        <v>0</v>
      </c>
    </row>
    <row r="102" spans="1:42" s="36" customFormat="1" ht="8.25" hidden="1" customHeight="1" x14ac:dyDescent="0.15">
      <c r="A102" s="57">
        <f t="shared" si="68"/>
        <v>25</v>
      </c>
      <c r="B102" s="58" t="str">
        <f t="shared" si="68"/>
        <v>Player 11</v>
      </c>
      <c r="C102" s="58"/>
      <c r="D102" s="57">
        <f t="shared" ref="D102:R102" si="95">D82</f>
        <v>0</v>
      </c>
      <c r="E102" s="57">
        <f t="shared" si="95"/>
        <v>0</v>
      </c>
      <c r="F102" s="57">
        <f t="shared" si="95"/>
        <v>0</v>
      </c>
      <c r="G102" s="57">
        <f t="shared" si="95"/>
        <v>0</v>
      </c>
      <c r="H102" s="57">
        <f t="shared" si="95"/>
        <v>0</v>
      </c>
      <c r="I102" s="57">
        <f t="shared" si="95"/>
        <v>0</v>
      </c>
      <c r="J102" s="57">
        <f t="shared" si="95"/>
        <v>0</v>
      </c>
      <c r="K102" s="57">
        <f t="shared" si="95"/>
        <v>0</v>
      </c>
      <c r="L102" s="57">
        <f t="shared" si="95"/>
        <v>0</v>
      </c>
      <c r="M102" s="57">
        <f t="shared" si="95"/>
        <v>0</v>
      </c>
      <c r="N102" s="57">
        <f t="shared" si="95"/>
        <v>0</v>
      </c>
      <c r="O102" s="57">
        <f t="shared" si="95"/>
        <v>0</v>
      </c>
      <c r="P102" s="57">
        <f t="shared" si="95"/>
        <v>0</v>
      </c>
      <c r="Q102" s="57">
        <f t="shared" si="95"/>
        <v>0</v>
      </c>
      <c r="R102" s="57">
        <f t="shared" si="95"/>
        <v>0</v>
      </c>
      <c r="S102" s="38"/>
      <c r="T102" s="38"/>
      <c r="U102" s="42">
        <f t="shared" si="70"/>
        <v>0</v>
      </c>
      <c r="V102" s="42">
        <f t="shared" si="71"/>
        <v>0</v>
      </c>
      <c r="W102" s="42">
        <f t="shared" si="72"/>
        <v>0</v>
      </c>
      <c r="X102" s="42">
        <f t="shared" si="73"/>
        <v>0</v>
      </c>
      <c r="Y102" s="42">
        <f t="shared" si="74"/>
        <v>0</v>
      </c>
      <c r="Z102" s="42">
        <f t="shared" si="75"/>
        <v>0</v>
      </c>
      <c r="AA102" s="42">
        <f t="shared" si="76"/>
        <v>0</v>
      </c>
      <c r="AB102" s="42">
        <f t="shared" si="77"/>
        <v>0</v>
      </c>
      <c r="AC102" s="42">
        <f t="shared" si="78"/>
        <v>0</v>
      </c>
      <c r="AD102" s="42">
        <f t="shared" si="79"/>
        <v>0</v>
      </c>
      <c r="AE102" s="42">
        <f t="shared" si="80"/>
        <v>0</v>
      </c>
      <c r="AF102" s="42">
        <f t="shared" si="81"/>
        <v>0</v>
      </c>
      <c r="AG102" s="42">
        <f t="shared" si="82"/>
        <v>0</v>
      </c>
      <c r="AH102" s="42">
        <f t="shared" si="83"/>
        <v>0</v>
      </c>
      <c r="AI102" s="42">
        <f t="shared" si="84"/>
        <v>0</v>
      </c>
      <c r="AJ102" s="42"/>
      <c r="AL102" s="43" t="s">
        <v>21</v>
      </c>
      <c r="AM102" s="44">
        <f t="shared" si="85"/>
        <v>0</v>
      </c>
    </row>
    <row r="103" spans="1:42" s="36" customFormat="1" ht="8.25" hidden="1" customHeight="1" x14ac:dyDescent="0.15">
      <c r="A103" s="57">
        <f t="shared" si="68"/>
        <v>29</v>
      </c>
      <c r="B103" s="58" t="str">
        <f t="shared" si="68"/>
        <v>Player 12</v>
      </c>
      <c r="C103" s="58"/>
      <c r="D103" s="57">
        <f t="shared" ref="D103:R103" si="96">D83</f>
        <v>0</v>
      </c>
      <c r="E103" s="57">
        <f t="shared" si="96"/>
        <v>0</v>
      </c>
      <c r="F103" s="57">
        <f t="shared" si="96"/>
        <v>0</v>
      </c>
      <c r="G103" s="57">
        <f t="shared" si="96"/>
        <v>0</v>
      </c>
      <c r="H103" s="57">
        <f t="shared" si="96"/>
        <v>0</v>
      </c>
      <c r="I103" s="57">
        <f t="shared" si="96"/>
        <v>0</v>
      </c>
      <c r="J103" s="57">
        <f t="shared" si="96"/>
        <v>0</v>
      </c>
      <c r="K103" s="57">
        <f t="shared" si="96"/>
        <v>0</v>
      </c>
      <c r="L103" s="57">
        <f t="shared" si="96"/>
        <v>0</v>
      </c>
      <c r="M103" s="57">
        <f t="shared" si="96"/>
        <v>0</v>
      </c>
      <c r="N103" s="57">
        <f t="shared" si="96"/>
        <v>0</v>
      </c>
      <c r="O103" s="57">
        <f t="shared" si="96"/>
        <v>0</v>
      </c>
      <c r="P103" s="57">
        <f t="shared" si="96"/>
        <v>0</v>
      </c>
      <c r="Q103" s="57">
        <f t="shared" si="96"/>
        <v>0</v>
      </c>
      <c r="R103" s="57">
        <f t="shared" si="96"/>
        <v>0</v>
      </c>
      <c r="S103" s="38"/>
      <c r="T103" s="38"/>
      <c r="U103" s="42">
        <f t="shared" si="70"/>
        <v>0</v>
      </c>
      <c r="V103" s="42">
        <f t="shared" si="71"/>
        <v>0</v>
      </c>
      <c r="W103" s="42">
        <f t="shared" si="72"/>
        <v>0</v>
      </c>
      <c r="X103" s="42">
        <f t="shared" si="73"/>
        <v>0</v>
      </c>
      <c r="Y103" s="42">
        <f t="shared" si="74"/>
        <v>0</v>
      </c>
      <c r="Z103" s="42">
        <f t="shared" si="75"/>
        <v>0</v>
      </c>
      <c r="AA103" s="42">
        <f t="shared" si="76"/>
        <v>0</v>
      </c>
      <c r="AB103" s="42">
        <f t="shared" si="77"/>
        <v>0</v>
      </c>
      <c r="AC103" s="42">
        <f t="shared" si="78"/>
        <v>0</v>
      </c>
      <c r="AD103" s="42">
        <f t="shared" si="79"/>
        <v>0</v>
      </c>
      <c r="AE103" s="42">
        <f t="shared" si="80"/>
        <v>0</v>
      </c>
      <c r="AF103" s="42">
        <f t="shared" si="81"/>
        <v>0</v>
      </c>
      <c r="AG103" s="42">
        <f t="shared" si="82"/>
        <v>0</v>
      </c>
      <c r="AH103" s="42">
        <f t="shared" si="83"/>
        <v>0</v>
      </c>
      <c r="AI103" s="42">
        <f t="shared" si="84"/>
        <v>0</v>
      </c>
      <c r="AJ103" s="42"/>
      <c r="AL103" s="43" t="s">
        <v>21</v>
      </c>
      <c r="AM103" s="44">
        <f t="shared" si="85"/>
        <v>0</v>
      </c>
    </row>
    <row r="104" spans="1:42" s="36" customFormat="1" ht="8.25" hidden="1" customHeight="1" x14ac:dyDescent="0.15">
      <c r="A104" s="57">
        <f t="shared" si="68"/>
        <v>30</v>
      </c>
      <c r="B104" s="58" t="str">
        <f t="shared" si="68"/>
        <v>Player 13</v>
      </c>
      <c r="C104" s="58"/>
      <c r="D104" s="57">
        <f t="shared" ref="D104:R104" si="97">D84</f>
        <v>0</v>
      </c>
      <c r="E104" s="57">
        <f t="shared" si="97"/>
        <v>0</v>
      </c>
      <c r="F104" s="57">
        <f t="shared" si="97"/>
        <v>0</v>
      </c>
      <c r="G104" s="57">
        <f t="shared" si="97"/>
        <v>0</v>
      </c>
      <c r="H104" s="57">
        <f t="shared" si="97"/>
        <v>0</v>
      </c>
      <c r="I104" s="57">
        <f t="shared" si="97"/>
        <v>0</v>
      </c>
      <c r="J104" s="57">
        <f t="shared" si="97"/>
        <v>0</v>
      </c>
      <c r="K104" s="57">
        <f t="shared" si="97"/>
        <v>0</v>
      </c>
      <c r="L104" s="57">
        <f t="shared" si="97"/>
        <v>0</v>
      </c>
      <c r="M104" s="57">
        <f t="shared" si="97"/>
        <v>0</v>
      </c>
      <c r="N104" s="57">
        <f t="shared" si="97"/>
        <v>0</v>
      </c>
      <c r="O104" s="57">
        <f t="shared" si="97"/>
        <v>0</v>
      </c>
      <c r="P104" s="57">
        <f t="shared" si="97"/>
        <v>0</v>
      </c>
      <c r="Q104" s="57">
        <f t="shared" si="97"/>
        <v>0</v>
      </c>
      <c r="R104" s="57">
        <f t="shared" si="97"/>
        <v>0</v>
      </c>
      <c r="S104" s="38"/>
      <c r="T104" s="38"/>
      <c r="U104" s="42">
        <f t="shared" si="70"/>
        <v>0</v>
      </c>
      <c r="V104" s="42">
        <f t="shared" si="71"/>
        <v>0</v>
      </c>
      <c r="W104" s="42">
        <f t="shared" si="72"/>
        <v>0</v>
      </c>
      <c r="X104" s="42">
        <f t="shared" si="73"/>
        <v>0</v>
      </c>
      <c r="Y104" s="42">
        <f t="shared" si="74"/>
        <v>0</v>
      </c>
      <c r="Z104" s="42">
        <f t="shared" si="75"/>
        <v>0</v>
      </c>
      <c r="AA104" s="42">
        <f t="shared" si="76"/>
        <v>0</v>
      </c>
      <c r="AB104" s="42">
        <f t="shared" si="77"/>
        <v>0</v>
      </c>
      <c r="AC104" s="42">
        <f t="shared" si="78"/>
        <v>0</v>
      </c>
      <c r="AD104" s="42">
        <f t="shared" si="79"/>
        <v>0</v>
      </c>
      <c r="AE104" s="42">
        <f t="shared" si="80"/>
        <v>0</v>
      </c>
      <c r="AF104" s="42">
        <f t="shared" si="81"/>
        <v>0</v>
      </c>
      <c r="AG104" s="42">
        <f t="shared" si="82"/>
        <v>0</v>
      </c>
      <c r="AH104" s="42">
        <f t="shared" si="83"/>
        <v>0</v>
      </c>
      <c r="AI104" s="42">
        <f t="shared" si="84"/>
        <v>0</v>
      </c>
      <c r="AJ104" s="42"/>
      <c r="AL104" s="43" t="s">
        <v>21</v>
      </c>
      <c r="AM104" s="44">
        <f t="shared" si="85"/>
        <v>0</v>
      </c>
    </row>
    <row r="105" spans="1:42" s="36" customFormat="1" ht="8.25" hidden="1" customHeight="1" x14ac:dyDescent="0.15">
      <c r="A105" s="57">
        <f t="shared" si="68"/>
        <v>32</v>
      </c>
      <c r="B105" s="58" t="str">
        <f t="shared" si="68"/>
        <v>Player 14</v>
      </c>
      <c r="C105" s="58"/>
      <c r="D105" s="57">
        <f t="shared" ref="D105:R105" si="98">D85</f>
        <v>0</v>
      </c>
      <c r="E105" s="57">
        <f t="shared" si="98"/>
        <v>0</v>
      </c>
      <c r="F105" s="57">
        <f t="shared" si="98"/>
        <v>0</v>
      </c>
      <c r="G105" s="57">
        <f t="shared" si="98"/>
        <v>0</v>
      </c>
      <c r="H105" s="57">
        <f t="shared" si="98"/>
        <v>0</v>
      </c>
      <c r="I105" s="57">
        <f t="shared" si="98"/>
        <v>0</v>
      </c>
      <c r="J105" s="57">
        <f t="shared" si="98"/>
        <v>0</v>
      </c>
      <c r="K105" s="57">
        <f t="shared" si="98"/>
        <v>0</v>
      </c>
      <c r="L105" s="57">
        <f t="shared" si="98"/>
        <v>0</v>
      </c>
      <c r="M105" s="57">
        <f t="shared" si="98"/>
        <v>0</v>
      </c>
      <c r="N105" s="57">
        <f t="shared" si="98"/>
        <v>0</v>
      </c>
      <c r="O105" s="57">
        <f t="shared" si="98"/>
        <v>0</v>
      </c>
      <c r="P105" s="57">
        <f t="shared" si="98"/>
        <v>0</v>
      </c>
      <c r="Q105" s="57">
        <f t="shared" si="98"/>
        <v>0</v>
      </c>
      <c r="R105" s="57">
        <f t="shared" si="98"/>
        <v>0</v>
      </c>
      <c r="S105" s="38"/>
      <c r="T105" s="38"/>
      <c r="U105" s="42">
        <f t="shared" si="70"/>
        <v>0</v>
      </c>
      <c r="V105" s="42">
        <f t="shared" si="71"/>
        <v>0</v>
      </c>
      <c r="W105" s="42">
        <f t="shared" si="72"/>
        <v>0</v>
      </c>
      <c r="X105" s="42">
        <f t="shared" si="73"/>
        <v>0</v>
      </c>
      <c r="Y105" s="42">
        <f t="shared" si="74"/>
        <v>0</v>
      </c>
      <c r="Z105" s="42">
        <f t="shared" si="75"/>
        <v>0</v>
      </c>
      <c r="AA105" s="42">
        <f t="shared" si="76"/>
        <v>0</v>
      </c>
      <c r="AB105" s="42">
        <f t="shared" si="77"/>
        <v>0</v>
      </c>
      <c r="AC105" s="42">
        <f t="shared" si="78"/>
        <v>0</v>
      </c>
      <c r="AD105" s="42">
        <f t="shared" si="79"/>
        <v>0</v>
      </c>
      <c r="AE105" s="42">
        <f t="shared" si="80"/>
        <v>0</v>
      </c>
      <c r="AF105" s="42">
        <f t="shared" si="81"/>
        <v>0</v>
      </c>
      <c r="AG105" s="42">
        <f t="shared" si="82"/>
        <v>0</v>
      </c>
      <c r="AH105" s="42">
        <f t="shared" si="83"/>
        <v>0</v>
      </c>
      <c r="AI105" s="42">
        <f t="shared" si="84"/>
        <v>0</v>
      </c>
      <c r="AJ105" s="42"/>
      <c r="AL105" s="43" t="s">
        <v>21</v>
      </c>
      <c r="AM105" s="44">
        <f t="shared" si="85"/>
        <v>0</v>
      </c>
    </row>
    <row r="106" spans="1:42" s="36" customFormat="1" ht="8.25" hidden="1" customHeight="1" x14ac:dyDescent="0.15">
      <c r="A106" s="57">
        <f t="shared" si="68"/>
        <v>0</v>
      </c>
      <c r="B106" s="58">
        <f t="shared" si="68"/>
        <v>0</v>
      </c>
      <c r="C106" s="58"/>
      <c r="D106" s="57">
        <f t="shared" ref="D106:R106" si="99">D86</f>
        <v>0</v>
      </c>
      <c r="E106" s="57">
        <f t="shared" si="99"/>
        <v>0</v>
      </c>
      <c r="F106" s="57">
        <f t="shared" si="99"/>
        <v>0</v>
      </c>
      <c r="G106" s="57">
        <f t="shared" si="99"/>
        <v>0</v>
      </c>
      <c r="H106" s="57">
        <f t="shared" si="99"/>
        <v>0</v>
      </c>
      <c r="I106" s="57">
        <f t="shared" si="99"/>
        <v>0</v>
      </c>
      <c r="J106" s="57">
        <f t="shared" si="99"/>
        <v>0</v>
      </c>
      <c r="K106" s="57">
        <f t="shared" si="99"/>
        <v>0</v>
      </c>
      <c r="L106" s="57">
        <f t="shared" si="99"/>
        <v>0</v>
      </c>
      <c r="M106" s="57">
        <f t="shared" si="99"/>
        <v>0</v>
      </c>
      <c r="N106" s="57">
        <f t="shared" si="99"/>
        <v>0</v>
      </c>
      <c r="O106" s="57">
        <f t="shared" si="99"/>
        <v>0</v>
      </c>
      <c r="P106" s="57">
        <f t="shared" si="99"/>
        <v>0</v>
      </c>
      <c r="Q106" s="57">
        <f t="shared" si="99"/>
        <v>0</v>
      </c>
      <c r="R106" s="57">
        <f t="shared" si="99"/>
        <v>0</v>
      </c>
      <c r="S106" s="38"/>
      <c r="T106" s="38"/>
      <c r="U106" s="42">
        <f t="shared" si="70"/>
        <v>0</v>
      </c>
      <c r="V106" s="42">
        <f t="shared" si="71"/>
        <v>0</v>
      </c>
      <c r="W106" s="42">
        <f t="shared" si="72"/>
        <v>0</v>
      </c>
      <c r="X106" s="42">
        <f t="shared" si="73"/>
        <v>0</v>
      </c>
      <c r="Y106" s="42">
        <f t="shared" si="74"/>
        <v>0</v>
      </c>
      <c r="Z106" s="42">
        <f t="shared" si="75"/>
        <v>0</v>
      </c>
      <c r="AA106" s="42">
        <f t="shared" si="76"/>
        <v>0</v>
      </c>
      <c r="AB106" s="42">
        <f t="shared" si="77"/>
        <v>0</v>
      </c>
      <c r="AC106" s="42">
        <f t="shared" si="78"/>
        <v>0</v>
      </c>
      <c r="AD106" s="42">
        <f t="shared" si="79"/>
        <v>0</v>
      </c>
      <c r="AE106" s="42">
        <f t="shared" si="80"/>
        <v>0</v>
      </c>
      <c r="AF106" s="42">
        <f t="shared" si="81"/>
        <v>0</v>
      </c>
      <c r="AG106" s="42">
        <f t="shared" si="82"/>
        <v>0</v>
      </c>
      <c r="AH106" s="42">
        <f t="shared" si="83"/>
        <v>0</v>
      </c>
      <c r="AI106" s="42">
        <f t="shared" si="84"/>
        <v>0</v>
      </c>
      <c r="AJ106" s="42"/>
      <c r="AL106" s="43" t="s">
        <v>21</v>
      </c>
      <c r="AM106" s="44">
        <f t="shared" si="85"/>
        <v>0</v>
      </c>
    </row>
    <row r="107" spans="1:42" s="36" customFormat="1" ht="8.25" hidden="1" customHeight="1" x14ac:dyDescent="0.15">
      <c r="A107" s="57">
        <f t="shared" si="68"/>
        <v>0</v>
      </c>
      <c r="B107" s="58">
        <f t="shared" si="68"/>
        <v>0</v>
      </c>
      <c r="C107" s="58"/>
      <c r="D107" s="57">
        <f t="shared" ref="D107:R107" si="100">D87</f>
        <v>0</v>
      </c>
      <c r="E107" s="57">
        <f t="shared" si="100"/>
        <v>0</v>
      </c>
      <c r="F107" s="57">
        <f t="shared" si="100"/>
        <v>0</v>
      </c>
      <c r="G107" s="57">
        <f t="shared" si="100"/>
        <v>0</v>
      </c>
      <c r="H107" s="57">
        <f t="shared" si="100"/>
        <v>0</v>
      </c>
      <c r="I107" s="57">
        <f t="shared" si="100"/>
        <v>0</v>
      </c>
      <c r="J107" s="57">
        <f t="shared" si="100"/>
        <v>0</v>
      </c>
      <c r="K107" s="57">
        <f t="shared" si="100"/>
        <v>0</v>
      </c>
      <c r="L107" s="57">
        <f t="shared" si="100"/>
        <v>0</v>
      </c>
      <c r="M107" s="57">
        <f t="shared" si="100"/>
        <v>0</v>
      </c>
      <c r="N107" s="57">
        <f t="shared" si="100"/>
        <v>0</v>
      </c>
      <c r="O107" s="57">
        <f t="shared" si="100"/>
        <v>0</v>
      </c>
      <c r="P107" s="57">
        <f t="shared" si="100"/>
        <v>0</v>
      </c>
      <c r="Q107" s="57">
        <f t="shared" si="100"/>
        <v>0</v>
      </c>
      <c r="R107" s="57">
        <f t="shared" si="100"/>
        <v>0</v>
      </c>
      <c r="S107" s="38"/>
      <c r="T107" s="38"/>
      <c r="U107" s="42">
        <f t="shared" si="70"/>
        <v>0</v>
      </c>
      <c r="V107" s="42">
        <f t="shared" si="71"/>
        <v>0</v>
      </c>
      <c r="W107" s="42">
        <f t="shared" si="72"/>
        <v>0</v>
      </c>
      <c r="X107" s="42">
        <f t="shared" si="73"/>
        <v>0</v>
      </c>
      <c r="Y107" s="42">
        <f t="shared" si="74"/>
        <v>0</v>
      </c>
      <c r="Z107" s="42">
        <f t="shared" si="75"/>
        <v>0</v>
      </c>
      <c r="AA107" s="42">
        <f t="shared" si="76"/>
        <v>0</v>
      </c>
      <c r="AB107" s="42">
        <f t="shared" si="77"/>
        <v>0</v>
      </c>
      <c r="AC107" s="42">
        <f t="shared" si="78"/>
        <v>0</v>
      </c>
      <c r="AD107" s="42">
        <f t="shared" si="79"/>
        <v>0</v>
      </c>
      <c r="AE107" s="42">
        <f t="shared" si="80"/>
        <v>0</v>
      </c>
      <c r="AF107" s="42">
        <f t="shared" si="81"/>
        <v>0</v>
      </c>
      <c r="AG107" s="42">
        <f t="shared" si="82"/>
        <v>0</v>
      </c>
      <c r="AH107" s="42">
        <f t="shared" si="83"/>
        <v>0</v>
      </c>
      <c r="AI107" s="42">
        <f t="shared" si="84"/>
        <v>0</v>
      </c>
      <c r="AJ107" s="42"/>
      <c r="AL107" s="43" t="s">
        <v>21</v>
      </c>
      <c r="AM107" s="44">
        <f t="shared" si="85"/>
        <v>0</v>
      </c>
    </row>
    <row r="108" spans="1:42" s="36" customFormat="1" ht="8.25" hidden="1" customHeight="1" x14ac:dyDescent="0.15">
      <c r="A108" s="57">
        <f t="shared" si="68"/>
        <v>0</v>
      </c>
      <c r="B108" s="58">
        <f t="shared" si="68"/>
        <v>0</v>
      </c>
      <c r="C108" s="58"/>
      <c r="D108" s="57">
        <f t="shared" ref="D108:R108" si="101">D88</f>
        <v>0</v>
      </c>
      <c r="E108" s="57">
        <f t="shared" si="101"/>
        <v>0</v>
      </c>
      <c r="F108" s="57">
        <f t="shared" si="101"/>
        <v>0</v>
      </c>
      <c r="G108" s="57">
        <f t="shared" si="101"/>
        <v>0</v>
      </c>
      <c r="H108" s="57">
        <f t="shared" si="101"/>
        <v>0</v>
      </c>
      <c r="I108" s="57">
        <f t="shared" si="101"/>
        <v>0</v>
      </c>
      <c r="J108" s="57">
        <f t="shared" si="101"/>
        <v>0</v>
      </c>
      <c r="K108" s="57">
        <f t="shared" si="101"/>
        <v>0</v>
      </c>
      <c r="L108" s="57">
        <f t="shared" si="101"/>
        <v>0</v>
      </c>
      <c r="M108" s="57">
        <f t="shared" si="101"/>
        <v>0</v>
      </c>
      <c r="N108" s="57">
        <f t="shared" si="101"/>
        <v>0</v>
      </c>
      <c r="O108" s="57">
        <f t="shared" si="101"/>
        <v>0</v>
      </c>
      <c r="P108" s="57">
        <f t="shared" si="101"/>
        <v>0</v>
      </c>
      <c r="Q108" s="57">
        <f t="shared" si="101"/>
        <v>0</v>
      </c>
      <c r="R108" s="57">
        <f t="shared" si="101"/>
        <v>0</v>
      </c>
      <c r="S108" s="38"/>
      <c r="T108" s="38"/>
      <c r="U108" s="42">
        <f t="shared" si="70"/>
        <v>0</v>
      </c>
      <c r="V108" s="42">
        <f t="shared" si="71"/>
        <v>0</v>
      </c>
      <c r="W108" s="42">
        <f t="shared" si="72"/>
        <v>0</v>
      </c>
      <c r="X108" s="42">
        <f t="shared" si="73"/>
        <v>0</v>
      </c>
      <c r="Y108" s="42">
        <f t="shared" si="74"/>
        <v>0</v>
      </c>
      <c r="Z108" s="42">
        <f t="shared" si="75"/>
        <v>0</v>
      </c>
      <c r="AA108" s="42">
        <f t="shared" si="76"/>
        <v>0</v>
      </c>
      <c r="AB108" s="42">
        <f t="shared" si="77"/>
        <v>0</v>
      </c>
      <c r="AC108" s="42">
        <f t="shared" si="78"/>
        <v>0</v>
      </c>
      <c r="AD108" s="42">
        <f t="shared" si="79"/>
        <v>0</v>
      </c>
      <c r="AE108" s="42">
        <f t="shared" si="80"/>
        <v>0</v>
      </c>
      <c r="AF108" s="42">
        <f t="shared" si="81"/>
        <v>0</v>
      </c>
      <c r="AG108" s="42">
        <f t="shared" si="82"/>
        <v>0</v>
      </c>
      <c r="AH108" s="42">
        <f t="shared" si="83"/>
        <v>0</v>
      </c>
      <c r="AI108" s="42">
        <f t="shared" si="84"/>
        <v>0</v>
      </c>
      <c r="AJ108" s="42"/>
      <c r="AL108" s="43" t="s">
        <v>21</v>
      </c>
      <c r="AM108" s="44">
        <f t="shared" si="85"/>
        <v>0</v>
      </c>
    </row>
    <row r="109" spans="1:42" s="36" customFormat="1" ht="8.25" hidden="1" customHeight="1" x14ac:dyDescent="0.15">
      <c r="A109" s="57">
        <f t="shared" si="68"/>
        <v>0</v>
      </c>
      <c r="B109" s="58">
        <f t="shared" si="68"/>
        <v>0</v>
      </c>
      <c r="C109" s="58"/>
      <c r="D109" s="57">
        <f t="shared" ref="D109:R109" si="102">D89</f>
        <v>0</v>
      </c>
      <c r="E109" s="57">
        <f t="shared" si="102"/>
        <v>0</v>
      </c>
      <c r="F109" s="57">
        <f t="shared" si="102"/>
        <v>0</v>
      </c>
      <c r="G109" s="57">
        <f t="shared" si="102"/>
        <v>0</v>
      </c>
      <c r="H109" s="57">
        <f t="shared" si="102"/>
        <v>0</v>
      </c>
      <c r="I109" s="57">
        <f t="shared" si="102"/>
        <v>0</v>
      </c>
      <c r="J109" s="57">
        <f t="shared" si="102"/>
        <v>0</v>
      </c>
      <c r="K109" s="57">
        <f t="shared" si="102"/>
        <v>0</v>
      </c>
      <c r="L109" s="57">
        <f t="shared" si="102"/>
        <v>0</v>
      </c>
      <c r="M109" s="57">
        <f t="shared" si="102"/>
        <v>0</v>
      </c>
      <c r="N109" s="57">
        <f t="shared" si="102"/>
        <v>0</v>
      </c>
      <c r="O109" s="57">
        <f t="shared" si="102"/>
        <v>0</v>
      </c>
      <c r="P109" s="57">
        <f t="shared" si="102"/>
        <v>0</v>
      </c>
      <c r="Q109" s="57">
        <f t="shared" si="102"/>
        <v>0</v>
      </c>
      <c r="R109" s="57">
        <f t="shared" si="102"/>
        <v>0</v>
      </c>
      <c r="S109" s="38"/>
      <c r="T109" s="38"/>
      <c r="U109" s="42">
        <f t="shared" si="70"/>
        <v>0</v>
      </c>
      <c r="V109" s="42">
        <f t="shared" si="71"/>
        <v>0</v>
      </c>
      <c r="W109" s="42">
        <f t="shared" si="72"/>
        <v>0</v>
      </c>
      <c r="X109" s="42">
        <f t="shared" si="73"/>
        <v>0</v>
      </c>
      <c r="Y109" s="42">
        <f t="shared" si="74"/>
        <v>0</v>
      </c>
      <c r="Z109" s="42">
        <f t="shared" si="75"/>
        <v>0</v>
      </c>
      <c r="AA109" s="42">
        <f t="shared" si="76"/>
        <v>0</v>
      </c>
      <c r="AB109" s="42">
        <f t="shared" si="77"/>
        <v>0</v>
      </c>
      <c r="AC109" s="42">
        <f t="shared" si="78"/>
        <v>0</v>
      </c>
      <c r="AD109" s="42">
        <f t="shared" si="79"/>
        <v>0</v>
      </c>
      <c r="AE109" s="42">
        <f t="shared" si="80"/>
        <v>0</v>
      </c>
      <c r="AF109" s="42">
        <f t="shared" si="81"/>
        <v>0</v>
      </c>
      <c r="AG109" s="42">
        <f t="shared" si="82"/>
        <v>0</v>
      </c>
      <c r="AH109" s="42">
        <f t="shared" si="83"/>
        <v>0</v>
      </c>
      <c r="AI109" s="42">
        <f t="shared" si="84"/>
        <v>0</v>
      </c>
      <c r="AJ109" s="42"/>
      <c r="AL109" s="43" t="s">
        <v>21</v>
      </c>
      <c r="AM109" s="44">
        <f t="shared" si="85"/>
        <v>0</v>
      </c>
    </row>
    <row r="110" spans="1:42" s="36" customFormat="1" ht="8.25" hidden="1" customHeight="1" x14ac:dyDescent="0.15">
      <c r="A110" s="57"/>
      <c r="B110" s="58"/>
      <c r="C110" s="58"/>
      <c r="D110" s="57"/>
      <c r="E110" s="57"/>
      <c r="F110" s="57"/>
      <c r="G110" s="57"/>
      <c r="H110" s="57"/>
      <c r="I110" s="57"/>
      <c r="J110" s="57"/>
      <c r="K110" s="57"/>
      <c r="L110" s="57"/>
      <c r="M110" s="57"/>
      <c r="N110" s="57"/>
      <c r="O110" s="57"/>
      <c r="P110" s="57"/>
      <c r="Q110" s="57"/>
      <c r="R110" s="57"/>
      <c r="S110" s="38"/>
      <c r="T110" s="37" t="s">
        <v>21</v>
      </c>
      <c r="U110" s="37">
        <f t="shared" ref="U110:AI110" si="103">SUM(U92:U109)</f>
        <v>0</v>
      </c>
      <c r="V110" s="37">
        <f t="shared" si="103"/>
        <v>0</v>
      </c>
      <c r="W110" s="37">
        <f t="shared" si="103"/>
        <v>0</v>
      </c>
      <c r="X110" s="37">
        <f t="shared" si="103"/>
        <v>0</v>
      </c>
      <c r="Y110" s="37">
        <f t="shared" si="103"/>
        <v>0</v>
      </c>
      <c r="Z110" s="37">
        <f t="shared" si="103"/>
        <v>0</v>
      </c>
      <c r="AA110" s="37">
        <f t="shared" si="103"/>
        <v>0</v>
      </c>
      <c r="AB110" s="37">
        <f t="shared" si="103"/>
        <v>0</v>
      </c>
      <c r="AC110" s="37">
        <f t="shared" si="103"/>
        <v>0</v>
      </c>
      <c r="AD110" s="37">
        <f t="shared" si="103"/>
        <v>0</v>
      </c>
      <c r="AE110" s="37">
        <f t="shared" si="103"/>
        <v>0</v>
      </c>
      <c r="AF110" s="37">
        <f t="shared" si="103"/>
        <v>0</v>
      </c>
      <c r="AG110" s="37">
        <f t="shared" si="103"/>
        <v>0</v>
      </c>
      <c r="AH110" s="37">
        <f t="shared" si="103"/>
        <v>0</v>
      </c>
      <c r="AI110" s="37">
        <f t="shared" si="103"/>
        <v>0</v>
      </c>
      <c r="AJ110" s="37"/>
      <c r="AL110" s="37">
        <f>SUM(AL92:AL109)</f>
        <v>0</v>
      </c>
      <c r="AM110" s="37">
        <f>SUM(AM92:AM109)</f>
        <v>0</v>
      </c>
    </row>
    <row r="111" spans="1:42" s="36" customFormat="1" ht="8.25" hidden="1" customHeight="1" x14ac:dyDescent="0.15">
      <c r="A111" s="57"/>
      <c r="B111" s="59" t="s">
        <v>81</v>
      </c>
      <c r="C111" s="59"/>
      <c r="D111" s="35" t="s">
        <v>18</v>
      </c>
      <c r="E111" s="35" t="s">
        <v>17</v>
      </c>
      <c r="F111" s="35" t="s">
        <v>16</v>
      </c>
      <c r="G111" s="35" t="s">
        <v>59</v>
      </c>
      <c r="H111" s="35" t="s">
        <v>60</v>
      </c>
      <c r="I111" s="35" t="s">
        <v>61</v>
      </c>
      <c r="J111" s="35" t="s">
        <v>144</v>
      </c>
      <c r="K111" s="35" t="s">
        <v>145</v>
      </c>
      <c r="L111" s="35" t="s">
        <v>146</v>
      </c>
      <c r="M111" s="35" t="s">
        <v>147</v>
      </c>
      <c r="N111" s="35" t="s">
        <v>148</v>
      </c>
      <c r="O111" s="35" t="s">
        <v>149</v>
      </c>
      <c r="P111" s="35" t="s">
        <v>150</v>
      </c>
      <c r="Q111" s="35" t="s">
        <v>151</v>
      </c>
      <c r="R111" s="35" t="s">
        <v>152</v>
      </c>
      <c r="S111" s="35"/>
      <c r="T111" s="35"/>
      <c r="U111" s="35" t="s">
        <v>18</v>
      </c>
      <c r="V111" s="35" t="s">
        <v>17</v>
      </c>
      <c r="W111" s="35" t="s">
        <v>16</v>
      </c>
      <c r="X111" s="35" t="s">
        <v>59</v>
      </c>
      <c r="Y111" s="35" t="s">
        <v>60</v>
      </c>
      <c r="Z111" s="35" t="s">
        <v>61</v>
      </c>
      <c r="AA111" s="35" t="s">
        <v>144</v>
      </c>
      <c r="AB111" s="35" t="s">
        <v>145</v>
      </c>
      <c r="AC111" s="35" t="s">
        <v>146</v>
      </c>
      <c r="AD111" s="35" t="s">
        <v>147</v>
      </c>
      <c r="AE111" s="35" t="s">
        <v>148</v>
      </c>
      <c r="AF111" s="35" t="s">
        <v>149</v>
      </c>
      <c r="AG111" s="35" t="s">
        <v>150</v>
      </c>
      <c r="AH111" s="35" t="s">
        <v>151</v>
      </c>
      <c r="AI111" s="35" t="s">
        <v>152</v>
      </c>
      <c r="AJ111" s="35"/>
      <c r="AL111" s="41" t="s">
        <v>21</v>
      </c>
      <c r="AM111" s="41" t="s">
        <v>68</v>
      </c>
      <c r="AN111" s="35" t="s">
        <v>419</v>
      </c>
      <c r="AO111" s="35" t="s">
        <v>417</v>
      </c>
      <c r="AP111" s="35" t="s">
        <v>418</v>
      </c>
    </row>
    <row r="112" spans="1:42" s="36" customFormat="1" ht="8.25" hidden="1" customHeight="1" x14ac:dyDescent="0.15">
      <c r="A112" s="57">
        <f t="shared" ref="A112:B129" si="104">A92</f>
        <v>2</v>
      </c>
      <c r="B112" s="58" t="str">
        <f t="shared" si="104"/>
        <v>Player 1</v>
      </c>
      <c r="C112" s="58"/>
      <c r="D112" s="57">
        <f t="shared" ref="D112:R112" si="105">D92</f>
        <v>0</v>
      </c>
      <c r="E112" s="57">
        <f t="shared" si="105"/>
        <v>0</v>
      </c>
      <c r="F112" s="57">
        <f t="shared" si="105"/>
        <v>0</v>
      </c>
      <c r="G112" s="57">
        <f t="shared" si="105"/>
        <v>0</v>
      </c>
      <c r="H112" s="57">
        <f t="shared" si="105"/>
        <v>0</v>
      </c>
      <c r="I112" s="57">
        <f t="shared" si="105"/>
        <v>0</v>
      </c>
      <c r="J112" s="57">
        <f t="shared" si="105"/>
        <v>0</v>
      </c>
      <c r="K112" s="57">
        <f t="shared" si="105"/>
        <v>0</v>
      </c>
      <c r="L112" s="57">
        <f t="shared" si="105"/>
        <v>0</v>
      </c>
      <c r="M112" s="57">
        <f t="shared" si="105"/>
        <v>0</v>
      </c>
      <c r="N112" s="57">
        <f t="shared" si="105"/>
        <v>0</v>
      </c>
      <c r="O112" s="57">
        <f t="shared" si="105"/>
        <v>0</v>
      </c>
      <c r="P112" s="57">
        <f t="shared" si="105"/>
        <v>0</v>
      </c>
      <c r="Q112" s="57">
        <f t="shared" si="105"/>
        <v>0</v>
      </c>
      <c r="R112" s="57">
        <f t="shared" si="105"/>
        <v>0</v>
      </c>
      <c r="S112" s="38"/>
      <c r="T112" s="38"/>
      <c r="U112" s="42">
        <f t="shared" ref="U112:U129" si="106">IF(D112=0,1,IF(D112="x",1,0))</f>
        <v>1</v>
      </c>
      <c r="V112" s="42">
        <f t="shared" ref="V112:V129" si="107">IF(E112=0,1,IF(E112="x",1,0))</f>
        <v>1</v>
      </c>
      <c r="W112" s="42">
        <f t="shared" ref="W112:W129" si="108">IF(F112=0,1,IF(F112="x",1,0))</f>
        <v>1</v>
      </c>
      <c r="X112" s="42">
        <f t="shared" ref="X112:X129" si="109">IF(G112=0,1,IF(G112="x",1,0))</f>
        <v>1</v>
      </c>
      <c r="Y112" s="42">
        <f t="shared" ref="Y112:Y129" si="110">IF(H112=0,1,IF(H112="x",1,0))</f>
        <v>1</v>
      </c>
      <c r="Z112" s="42">
        <f t="shared" ref="Z112:Z129" si="111">IF(I112=0,1,IF(I112="x",1,0))</f>
        <v>1</v>
      </c>
      <c r="AA112" s="42">
        <f t="shared" ref="AA112:AA129" si="112">IF(J112=0,1,IF(J112="x",1,0))</f>
        <v>1</v>
      </c>
      <c r="AB112" s="42">
        <f t="shared" ref="AB112:AB129" si="113">IF(K112=0,1,IF(K112="x",1,0))</f>
        <v>1</v>
      </c>
      <c r="AC112" s="42">
        <f t="shared" ref="AC112:AC129" si="114">IF(L112=0,1,IF(L112="x",1,0))</f>
        <v>1</v>
      </c>
      <c r="AD112" s="42">
        <f t="shared" ref="AD112:AD129" si="115">IF(M112=0,1,IF(M112="x",1,0))</f>
        <v>1</v>
      </c>
      <c r="AE112" s="42">
        <f t="shared" ref="AE112:AE129" si="116">IF(N112=0,1,IF(N112="x",1,0))</f>
        <v>1</v>
      </c>
      <c r="AF112" s="42">
        <f t="shared" ref="AF112:AF129" si="117">IF(O112=0,1,IF(O112="x",1,0))</f>
        <v>1</v>
      </c>
      <c r="AG112" s="42">
        <f t="shared" ref="AG112:AG129" si="118">IF(P112=0,1,IF(P112="x",1,0))</f>
        <v>1</v>
      </c>
      <c r="AH112" s="42">
        <f t="shared" ref="AH112:AH129" si="119">IF(Q112=0,1,IF(Q112="x",1,0))</f>
        <v>1</v>
      </c>
      <c r="AI112" s="42">
        <f t="shared" ref="AI112:AI129" si="120">IF(R112=0,1,IF(R112="x",1,0))</f>
        <v>1</v>
      </c>
      <c r="AJ112" s="42"/>
      <c r="AL112" s="43" t="s">
        <v>21</v>
      </c>
      <c r="AM112" s="44">
        <f t="shared" ref="AM112:AM129" si="121">SUM(U112:AL112)-15+$M$27</f>
        <v>7</v>
      </c>
      <c r="AN112" s="37">
        <f t="shared" ref="AN112:AN129" si="122">IF($M$27=$AM112,1,)</f>
        <v>1</v>
      </c>
      <c r="AO112" s="37">
        <f t="shared" ref="AO112:AO129" si="123">IF((AN112+AP112)=0,1,0)</f>
        <v>0</v>
      </c>
      <c r="AP112" s="37">
        <f t="shared" ref="AP112:AP129" si="124">IF($AM112=0,1,)</f>
        <v>0</v>
      </c>
    </row>
    <row r="113" spans="1:42" s="36" customFormat="1" ht="8.25" hidden="1" customHeight="1" x14ac:dyDescent="0.15">
      <c r="A113" s="57">
        <f t="shared" si="104"/>
        <v>3</v>
      </c>
      <c r="B113" s="58" t="str">
        <f t="shared" si="104"/>
        <v>Player 2</v>
      </c>
      <c r="C113" s="58"/>
      <c r="D113" s="57">
        <f t="shared" ref="D113:R113" si="125">D93</f>
        <v>0</v>
      </c>
      <c r="E113" s="57">
        <f t="shared" si="125"/>
        <v>0</v>
      </c>
      <c r="F113" s="57">
        <f t="shared" si="125"/>
        <v>0</v>
      </c>
      <c r="G113" s="57">
        <f t="shared" si="125"/>
        <v>0</v>
      </c>
      <c r="H113" s="57">
        <f t="shared" si="125"/>
        <v>0</v>
      </c>
      <c r="I113" s="57">
        <f t="shared" si="125"/>
        <v>0</v>
      </c>
      <c r="J113" s="57">
        <f t="shared" si="125"/>
        <v>0</v>
      </c>
      <c r="K113" s="57">
        <f t="shared" si="125"/>
        <v>0</v>
      </c>
      <c r="L113" s="57">
        <f t="shared" si="125"/>
        <v>0</v>
      </c>
      <c r="M113" s="57">
        <f t="shared" si="125"/>
        <v>0</v>
      </c>
      <c r="N113" s="57">
        <f t="shared" si="125"/>
        <v>0</v>
      </c>
      <c r="O113" s="57">
        <f t="shared" si="125"/>
        <v>0</v>
      </c>
      <c r="P113" s="57">
        <f t="shared" si="125"/>
        <v>0</v>
      </c>
      <c r="Q113" s="57">
        <f t="shared" si="125"/>
        <v>0</v>
      </c>
      <c r="R113" s="57">
        <f t="shared" si="125"/>
        <v>0</v>
      </c>
      <c r="S113" s="38"/>
      <c r="T113" s="38"/>
      <c r="U113" s="42">
        <f t="shared" si="106"/>
        <v>1</v>
      </c>
      <c r="V113" s="42">
        <f t="shared" si="107"/>
        <v>1</v>
      </c>
      <c r="W113" s="42">
        <f t="shared" si="108"/>
        <v>1</v>
      </c>
      <c r="X113" s="42">
        <f t="shared" si="109"/>
        <v>1</v>
      </c>
      <c r="Y113" s="42">
        <f t="shared" si="110"/>
        <v>1</v>
      </c>
      <c r="Z113" s="42">
        <f t="shared" si="111"/>
        <v>1</v>
      </c>
      <c r="AA113" s="42">
        <f t="shared" si="112"/>
        <v>1</v>
      </c>
      <c r="AB113" s="42">
        <f t="shared" si="113"/>
        <v>1</v>
      </c>
      <c r="AC113" s="42">
        <f t="shared" si="114"/>
        <v>1</v>
      </c>
      <c r="AD113" s="42">
        <f t="shared" si="115"/>
        <v>1</v>
      </c>
      <c r="AE113" s="42">
        <f t="shared" si="116"/>
        <v>1</v>
      </c>
      <c r="AF113" s="42">
        <f t="shared" si="117"/>
        <v>1</v>
      </c>
      <c r="AG113" s="42">
        <f t="shared" si="118"/>
        <v>1</v>
      </c>
      <c r="AH113" s="42">
        <f t="shared" si="119"/>
        <v>1</v>
      </c>
      <c r="AI113" s="42">
        <f t="shared" si="120"/>
        <v>1</v>
      </c>
      <c r="AJ113" s="42"/>
      <c r="AL113" s="43" t="s">
        <v>21</v>
      </c>
      <c r="AM113" s="44">
        <f t="shared" si="121"/>
        <v>7</v>
      </c>
      <c r="AN113" s="37">
        <f t="shared" si="122"/>
        <v>1</v>
      </c>
      <c r="AO113" s="37">
        <f t="shared" si="123"/>
        <v>0</v>
      </c>
      <c r="AP113" s="37">
        <f t="shared" si="124"/>
        <v>0</v>
      </c>
    </row>
    <row r="114" spans="1:42" s="36" customFormat="1" ht="8.25" hidden="1" customHeight="1" x14ac:dyDescent="0.15">
      <c r="A114" s="57">
        <f t="shared" si="104"/>
        <v>5</v>
      </c>
      <c r="B114" s="58" t="str">
        <f t="shared" si="104"/>
        <v>Player 3</v>
      </c>
      <c r="C114" s="58"/>
      <c r="D114" s="57">
        <f t="shared" ref="D114:R114" si="126">D94</f>
        <v>0</v>
      </c>
      <c r="E114" s="57">
        <f t="shared" si="126"/>
        <v>0</v>
      </c>
      <c r="F114" s="57">
        <f t="shared" si="126"/>
        <v>0</v>
      </c>
      <c r="G114" s="57">
        <f t="shared" si="126"/>
        <v>0</v>
      </c>
      <c r="H114" s="57">
        <f t="shared" si="126"/>
        <v>0</v>
      </c>
      <c r="I114" s="57">
        <f t="shared" si="126"/>
        <v>0</v>
      </c>
      <c r="J114" s="57">
        <f t="shared" si="126"/>
        <v>0</v>
      </c>
      <c r="K114" s="57">
        <f t="shared" si="126"/>
        <v>0</v>
      </c>
      <c r="L114" s="57">
        <f t="shared" si="126"/>
        <v>0</v>
      </c>
      <c r="M114" s="57">
        <f t="shared" si="126"/>
        <v>0</v>
      </c>
      <c r="N114" s="57">
        <f t="shared" si="126"/>
        <v>0</v>
      </c>
      <c r="O114" s="57">
        <f t="shared" si="126"/>
        <v>0</v>
      </c>
      <c r="P114" s="57">
        <f t="shared" si="126"/>
        <v>0</v>
      </c>
      <c r="Q114" s="57">
        <f t="shared" si="126"/>
        <v>0</v>
      </c>
      <c r="R114" s="57">
        <f t="shared" si="126"/>
        <v>0</v>
      </c>
      <c r="S114" s="38"/>
      <c r="T114" s="38"/>
      <c r="U114" s="42">
        <f t="shared" si="106"/>
        <v>1</v>
      </c>
      <c r="V114" s="42">
        <f t="shared" si="107"/>
        <v>1</v>
      </c>
      <c r="W114" s="42">
        <f t="shared" si="108"/>
        <v>1</v>
      </c>
      <c r="X114" s="42">
        <f t="shared" si="109"/>
        <v>1</v>
      </c>
      <c r="Y114" s="42">
        <f t="shared" si="110"/>
        <v>1</v>
      </c>
      <c r="Z114" s="42">
        <f t="shared" si="111"/>
        <v>1</v>
      </c>
      <c r="AA114" s="42">
        <f t="shared" si="112"/>
        <v>1</v>
      </c>
      <c r="AB114" s="42">
        <f t="shared" si="113"/>
        <v>1</v>
      </c>
      <c r="AC114" s="42">
        <f t="shared" si="114"/>
        <v>1</v>
      </c>
      <c r="AD114" s="42">
        <f t="shared" si="115"/>
        <v>1</v>
      </c>
      <c r="AE114" s="42">
        <f t="shared" si="116"/>
        <v>1</v>
      </c>
      <c r="AF114" s="42">
        <f t="shared" si="117"/>
        <v>1</v>
      </c>
      <c r="AG114" s="42">
        <f t="shared" si="118"/>
        <v>1</v>
      </c>
      <c r="AH114" s="42">
        <f t="shared" si="119"/>
        <v>1</v>
      </c>
      <c r="AI114" s="42">
        <f t="shared" si="120"/>
        <v>1</v>
      </c>
      <c r="AJ114" s="42"/>
      <c r="AL114" s="43" t="s">
        <v>21</v>
      </c>
      <c r="AM114" s="44">
        <f t="shared" si="121"/>
        <v>7</v>
      </c>
      <c r="AN114" s="37">
        <f t="shared" si="122"/>
        <v>1</v>
      </c>
      <c r="AO114" s="37">
        <f t="shared" si="123"/>
        <v>0</v>
      </c>
      <c r="AP114" s="37">
        <f t="shared" si="124"/>
        <v>0</v>
      </c>
    </row>
    <row r="115" spans="1:42" s="36" customFormat="1" ht="8.25" hidden="1" customHeight="1" x14ac:dyDescent="0.15">
      <c r="A115" s="57">
        <f t="shared" si="104"/>
        <v>9</v>
      </c>
      <c r="B115" s="58" t="str">
        <f t="shared" si="104"/>
        <v>Player 4</v>
      </c>
      <c r="C115" s="58"/>
      <c r="D115" s="57">
        <f t="shared" ref="D115:R115" si="127">D95</f>
        <v>0</v>
      </c>
      <c r="E115" s="57">
        <f t="shared" si="127"/>
        <v>0</v>
      </c>
      <c r="F115" s="57">
        <f t="shared" si="127"/>
        <v>0</v>
      </c>
      <c r="G115" s="57">
        <f t="shared" si="127"/>
        <v>0</v>
      </c>
      <c r="H115" s="57">
        <f t="shared" si="127"/>
        <v>0</v>
      </c>
      <c r="I115" s="57">
        <f t="shared" si="127"/>
        <v>0</v>
      </c>
      <c r="J115" s="57">
        <f t="shared" si="127"/>
        <v>0</v>
      </c>
      <c r="K115" s="57">
        <f t="shared" si="127"/>
        <v>0</v>
      </c>
      <c r="L115" s="57">
        <f t="shared" si="127"/>
        <v>0</v>
      </c>
      <c r="M115" s="57">
        <f t="shared" si="127"/>
        <v>0</v>
      </c>
      <c r="N115" s="57">
        <f t="shared" si="127"/>
        <v>0</v>
      </c>
      <c r="O115" s="57">
        <f t="shared" si="127"/>
        <v>0</v>
      </c>
      <c r="P115" s="57">
        <f t="shared" si="127"/>
        <v>0</v>
      </c>
      <c r="Q115" s="57">
        <f t="shared" si="127"/>
        <v>0</v>
      </c>
      <c r="R115" s="57">
        <f t="shared" si="127"/>
        <v>0</v>
      </c>
      <c r="S115" s="38"/>
      <c r="T115" s="38"/>
      <c r="U115" s="42">
        <f t="shared" si="106"/>
        <v>1</v>
      </c>
      <c r="V115" s="42">
        <f t="shared" si="107"/>
        <v>1</v>
      </c>
      <c r="W115" s="42">
        <f t="shared" si="108"/>
        <v>1</v>
      </c>
      <c r="X115" s="42">
        <f t="shared" si="109"/>
        <v>1</v>
      </c>
      <c r="Y115" s="42">
        <f t="shared" si="110"/>
        <v>1</v>
      </c>
      <c r="Z115" s="42">
        <f t="shared" si="111"/>
        <v>1</v>
      </c>
      <c r="AA115" s="42">
        <f t="shared" si="112"/>
        <v>1</v>
      </c>
      <c r="AB115" s="42">
        <f t="shared" si="113"/>
        <v>1</v>
      </c>
      <c r="AC115" s="42">
        <f t="shared" si="114"/>
        <v>1</v>
      </c>
      <c r="AD115" s="42">
        <f t="shared" si="115"/>
        <v>1</v>
      </c>
      <c r="AE115" s="42">
        <f t="shared" si="116"/>
        <v>1</v>
      </c>
      <c r="AF115" s="42">
        <f t="shared" si="117"/>
        <v>1</v>
      </c>
      <c r="AG115" s="42">
        <f t="shared" si="118"/>
        <v>1</v>
      </c>
      <c r="AH115" s="42">
        <f t="shared" si="119"/>
        <v>1</v>
      </c>
      <c r="AI115" s="42">
        <f t="shared" si="120"/>
        <v>1</v>
      </c>
      <c r="AJ115" s="42"/>
      <c r="AL115" s="43" t="s">
        <v>21</v>
      </c>
      <c r="AM115" s="44">
        <f t="shared" si="121"/>
        <v>7</v>
      </c>
      <c r="AN115" s="37">
        <f t="shared" si="122"/>
        <v>1</v>
      </c>
      <c r="AO115" s="37">
        <f t="shared" si="123"/>
        <v>0</v>
      </c>
      <c r="AP115" s="37">
        <f t="shared" si="124"/>
        <v>0</v>
      </c>
    </row>
    <row r="116" spans="1:42" s="36" customFormat="1" ht="8.25" hidden="1" customHeight="1" x14ac:dyDescent="0.15">
      <c r="A116" s="57">
        <f t="shared" si="104"/>
        <v>1</v>
      </c>
      <c r="B116" s="58" t="str">
        <f t="shared" si="104"/>
        <v>Player 5</v>
      </c>
      <c r="C116" s="58"/>
      <c r="D116" s="57">
        <f t="shared" ref="D116:R116" si="128">D96</f>
        <v>0</v>
      </c>
      <c r="E116" s="57">
        <f t="shared" si="128"/>
        <v>0</v>
      </c>
      <c r="F116" s="57">
        <f t="shared" si="128"/>
        <v>0</v>
      </c>
      <c r="G116" s="57">
        <f t="shared" si="128"/>
        <v>0</v>
      </c>
      <c r="H116" s="57">
        <f t="shared" si="128"/>
        <v>0</v>
      </c>
      <c r="I116" s="57">
        <f t="shared" si="128"/>
        <v>0</v>
      </c>
      <c r="J116" s="57">
        <f t="shared" si="128"/>
        <v>0</v>
      </c>
      <c r="K116" s="57">
        <f t="shared" si="128"/>
        <v>0</v>
      </c>
      <c r="L116" s="57">
        <f t="shared" si="128"/>
        <v>0</v>
      </c>
      <c r="M116" s="57">
        <f t="shared" si="128"/>
        <v>0</v>
      </c>
      <c r="N116" s="57">
        <f t="shared" si="128"/>
        <v>0</v>
      </c>
      <c r="O116" s="57">
        <f t="shared" si="128"/>
        <v>0</v>
      </c>
      <c r="P116" s="57">
        <f t="shared" si="128"/>
        <v>0</v>
      </c>
      <c r="Q116" s="57">
        <f t="shared" si="128"/>
        <v>0</v>
      </c>
      <c r="R116" s="57">
        <f t="shared" si="128"/>
        <v>0</v>
      </c>
      <c r="S116" s="38"/>
      <c r="T116" s="38"/>
      <c r="U116" s="42">
        <f t="shared" si="106"/>
        <v>1</v>
      </c>
      <c r="V116" s="42">
        <f t="shared" si="107"/>
        <v>1</v>
      </c>
      <c r="W116" s="42">
        <f t="shared" si="108"/>
        <v>1</v>
      </c>
      <c r="X116" s="42">
        <f t="shared" si="109"/>
        <v>1</v>
      </c>
      <c r="Y116" s="42">
        <f t="shared" si="110"/>
        <v>1</v>
      </c>
      <c r="Z116" s="42">
        <f t="shared" si="111"/>
        <v>1</v>
      </c>
      <c r="AA116" s="42">
        <f t="shared" si="112"/>
        <v>1</v>
      </c>
      <c r="AB116" s="42">
        <f t="shared" si="113"/>
        <v>1</v>
      </c>
      <c r="AC116" s="42">
        <f t="shared" si="114"/>
        <v>1</v>
      </c>
      <c r="AD116" s="42">
        <f t="shared" si="115"/>
        <v>1</v>
      </c>
      <c r="AE116" s="42">
        <f t="shared" si="116"/>
        <v>1</v>
      </c>
      <c r="AF116" s="42">
        <f t="shared" si="117"/>
        <v>1</v>
      </c>
      <c r="AG116" s="42">
        <f t="shared" si="118"/>
        <v>1</v>
      </c>
      <c r="AH116" s="42">
        <f t="shared" si="119"/>
        <v>1</v>
      </c>
      <c r="AI116" s="42">
        <f t="shared" si="120"/>
        <v>1</v>
      </c>
      <c r="AJ116" s="42"/>
      <c r="AL116" s="43" t="s">
        <v>21</v>
      </c>
      <c r="AM116" s="44">
        <f t="shared" si="121"/>
        <v>7</v>
      </c>
      <c r="AN116" s="37">
        <f t="shared" si="122"/>
        <v>1</v>
      </c>
      <c r="AO116" s="37">
        <f t="shared" si="123"/>
        <v>0</v>
      </c>
      <c r="AP116" s="37">
        <f t="shared" si="124"/>
        <v>0</v>
      </c>
    </row>
    <row r="117" spans="1:42" s="36" customFormat="1" ht="8.25" hidden="1" customHeight="1" x14ac:dyDescent="0.15">
      <c r="A117" s="57">
        <f t="shared" si="104"/>
        <v>14</v>
      </c>
      <c r="B117" s="58" t="str">
        <f t="shared" si="104"/>
        <v>Player 6</v>
      </c>
      <c r="C117" s="58"/>
      <c r="D117" s="57">
        <f t="shared" ref="D117:R117" si="129">D97</f>
        <v>0</v>
      </c>
      <c r="E117" s="57">
        <f t="shared" si="129"/>
        <v>0</v>
      </c>
      <c r="F117" s="57">
        <f t="shared" si="129"/>
        <v>0</v>
      </c>
      <c r="G117" s="57">
        <f t="shared" si="129"/>
        <v>0</v>
      </c>
      <c r="H117" s="57">
        <f t="shared" si="129"/>
        <v>0</v>
      </c>
      <c r="I117" s="57">
        <f t="shared" si="129"/>
        <v>0</v>
      </c>
      <c r="J117" s="57">
        <f t="shared" si="129"/>
        <v>0</v>
      </c>
      <c r="K117" s="57">
        <f t="shared" si="129"/>
        <v>0</v>
      </c>
      <c r="L117" s="57">
        <f t="shared" si="129"/>
        <v>0</v>
      </c>
      <c r="M117" s="57">
        <f t="shared" si="129"/>
        <v>0</v>
      </c>
      <c r="N117" s="57">
        <f t="shared" si="129"/>
        <v>0</v>
      </c>
      <c r="O117" s="57">
        <f t="shared" si="129"/>
        <v>0</v>
      </c>
      <c r="P117" s="57">
        <f t="shared" si="129"/>
        <v>0</v>
      </c>
      <c r="Q117" s="57">
        <f t="shared" si="129"/>
        <v>0</v>
      </c>
      <c r="R117" s="57">
        <f t="shared" si="129"/>
        <v>0</v>
      </c>
      <c r="S117" s="38"/>
      <c r="T117" s="38"/>
      <c r="U117" s="42">
        <f t="shared" si="106"/>
        <v>1</v>
      </c>
      <c r="V117" s="42">
        <f t="shared" si="107"/>
        <v>1</v>
      </c>
      <c r="W117" s="42">
        <f t="shared" si="108"/>
        <v>1</v>
      </c>
      <c r="X117" s="42">
        <f t="shared" si="109"/>
        <v>1</v>
      </c>
      <c r="Y117" s="42">
        <f t="shared" si="110"/>
        <v>1</v>
      </c>
      <c r="Z117" s="42">
        <f t="shared" si="111"/>
        <v>1</v>
      </c>
      <c r="AA117" s="42">
        <f t="shared" si="112"/>
        <v>1</v>
      </c>
      <c r="AB117" s="42">
        <f t="shared" si="113"/>
        <v>1</v>
      </c>
      <c r="AC117" s="42">
        <f t="shared" si="114"/>
        <v>1</v>
      </c>
      <c r="AD117" s="42">
        <f t="shared" si="115"/>
        <v>1</v>
      </c>
      <c r="AE117" s="42">
        <f t="shared" si="116"/>
        <v>1</v>
      </c>
      <c r="AF117" s="42">
        <f t="shared" si="117"/>
        <v>1</v>
      </c>
      <c r="AG117" s="42">
        <f t="shared" si="118"/>
        <v>1</v>
      </c>
      <c r="AH117" s="42">
        <f t="shared" si="119"/>
        <v>1</v>
      </c>
      <c r="AI117" s="42">
        <f t="shared" si="120"/>
        <v>1</v>
      </c>
      <c r="AJ117" s="42"/>
      <c r="AL117" s="43" t="s">
        <v>21</v>
      </c>
      <c r="AM117" s="44">
        <f t="shared" si="121"/>
        <v>7</v>
      </c>
      <c r="AN117" s="37">
        <f t="shared" si="122"/>
        <v>1</v>
      </c>
      <c r="AO117" s="37">
        <f t="shared" si="123"/>
        <v>0</v>
      </c>
      <c r="AP117" s="37">
        <f t="shared" si="124"/>
        <v>0</v>
      </c>
    </row>
    <row r="118" spans="1:42" s="36" customFormat="1" ht="8.25" hidden="1" customHeight="1" x14ac:dyDescent="0.15">
      <c r="A118" s="57">
        <f t="shared" si="104"/>
        <v>15</v>
      </c>
      <c r="B118" s="58" t="str">
        <f t="shared" si="104"/>
        <v>Player 7</v>
      </c>
      <c r="C118" s="58"/>
      <c r="D118" s="57">
        <f t="shared" ref="D118:R118" si="130">D98</f>
        <v>0</v>
      </c>
      <c r="E118" s="57">
        <f t="shared" si="130"/>
        <v>0</v>
      </c>
      <c r="F118" s="57">
        <f t="shared" si="130"/>
        <v>0</v>
      </c>
      <c r="G118" s="57">
        <f t="shared" si="130"/>
        <v>0</v>
      </c>
      <c r="H118" s="57">
        <f t="shared" si="130"/>
        <v>0</v>
      </c>
      <c r="I118" s="57">
        <f t="shared" si="130"/>
        <v>0</v>
      </c>
      <c r="J118" s="57">
        <f t="shared" si="130"/>
        <v>0</v>
      </c>
      <c r="K118" s="57">
        <f t="shared" si="130"/>
        <v>0</v>
      </c>
      <c r="L118" s="57">
        <f t="shared" si="130"/>
        <v>0</v>
      </c>
      <c r="M118" s="57">
        <f t="shared" si="130"/>
        <v>0</v>
      </c>
      <c r="N118" s="57">
        <f t="shared" si="130"/>
        <v>0</v>
      </c>
      <c r="O118" s="57">
        <f t="shared" si="130"/>
        <v>0</v>
      </c>
      <c r="P118" s="57">
        <f t="shared" si="130"/>
        <v>0</v>
      </c>
      <c r="Q118" s="57">
        <f t="shared" si="130"/>
        <v>0</v>
      </c>
      <c r="R118" s="57">
        <f t="shared" si="130"/>
        <v>0</v>
      </c>
      <c r="S118" s="38"/>
      <c r="T118" s="38"/>
      <c r="U118" s="42">
        <f t="shared" si="106"/>
        <v>1</v>
      </c>
      <c r="V118" s="42">
        <f t="shared" si="107"/>
        <v>1</v>
      </c>
      <c r="W118" s="42">
        <f t="shared" si="108"/>
        <v>1</v>
      </c>
      <c r="X118" s="42">
        <f t="shared" si="109"/>
        <v>1</v>
      </c>
      <c r="Y118" s="42">
        <f t="shared" si="110"/>
        <v>1</v>
      </c>
      <c r="Z118" s="42">
        <f t="shared" si="111"/>
        <v>1</v>
      </c>
      <c r="AA118" s="42">
        <f t="shared" si="112"/>
        <v>1</v>
      </c>
      <c r="AB118" s="42">
        <f t="shared" si="113"/>
        <v>1</v>
      </c>
      <c r="AC118" s="42">
        <f t="shared" si="114"/>
        <v>1</v>
      </c>
      <c r="AD118" s="42">
        <f t="shared" si="115"/>
        <v>1</v>
      </c>
      <c r="AE118" s="42">
        <f t="shared" si="116"/>
        <v>1</v>
      </c>
      <c r="AF118" s="42">
        <f t="shared" si="117"/>
        <v>1</v>
      </c>
      <c r="AG118" s="42">
        <f t="shared" si="118"/>
        <v>1</v>
      </c>
      <c r="AH118" s="42">
        <f t="shared" si="119"/>
        <v>1</v>
      </c>
      <c r="AI118" s="42">
        <f t="shared" si="120"/>
        <v>1</v>
      </c>
      <c r="AJ118" s="42"/>
      <c r="AL118" s="43" t="s">
        <v>21</v>
      </c>
      <c r="AM118" s="44">
        <f t="shared" si="121"/>
        <v>7</v>
      </c>
      <c r="AN118" s="37">
        <f t="shared" si="122"/>
        <v>1</v>
      </c>
      <c r="AO118" s="37">
        <f t="shared" si="123"/>
        <v>0</v>
      </c>
      <c r="AP118" s="37">
        <f t="shared" si="124"/>
        <v>0</v>
      </c>
    </row>
    <row r="119" spans="1:42" s="36" customFormat="1" ht="8.25" hidden="1" customHeight="1" x14ac:dyDescent="0.15">
      <c r="A119" s="57">
        <f t="shared" si="104"/>
        <v>22</v>
      </c>
      <c r="B119" s="58" t="str">
        <f t="shared" si="104"/>
        <v>Player 8</v>
      </c>
      <c r="C119" s="58"/>
      <c r="D119" s="57">
        <f t="shared" ref="D119:R119" si="131">D99</f>
        <v>0</v>
      </c>
      <c r="E119" s="57">
        <f t="shared" si="131"/>
        <v>0</v>
      </c>
      <c r="F119" s="57">
        <f t="shared" si="131"/>
        <v>0</v>
      </c>
      <c r="G119" s="57">
        <f t="shared" si="131"/>
        <v>0</v>
      </c>
      <c r="H119" s="57">
        <f t="shared" si="131"/>
        <v>0</v>
      </c>
      <c r="I119" s="57">
        <f t="shared" si="131"/>
        <v>0</v>
      </c>
      <c r="J119" s="57">
        <f t="shared" si="131"/>
        <v>0</v>
      </c>
      <c r="K119" s="57">
        <f t="shared" si="131"/>
        <v>0</v>
      </c>
      <c r="L119" s="57">
        <f t="shared" si="131"/>
        <v>0</v>
      </c>
      <c r="M119" s="57">
        <f t="shared" si="131"/>
        <v>0</v>
      </c>
      <c r="N119" s="57">
        <f t="shared" si="131"/>
        <v>0</v>
      </c>
      <c r="O119" s="57">
        <f t="shared" si="131"/>
        <v>0</v>
      </c>
      <c r="P119" s="57">
        <f t="shared" si="131"/>
        <v>0</v>
      </c>
      <c r="Q119" s="57">
        <f t="shared" si="131"/>
        <v>0</v>
      </c>
      <c r="R119" s="57">
        <f t="shared" si="131"/>
        <v>0</v>
      </c>
      <c r="S119" s="38"/>
      <c r="T119" s="38"/>
      <c r="U119" s="42">
        <f t="shared" si="106"/>
        <v>1</v>
      </c>
      <c r="V119" s="42">
        <f t="shared" si="107"/>
        <v>1</v>
      </c>
      <c r="W119" s="42">
        <f t="shared" si="108"/>
        <v>1</v>
      </c>
      <c r="X119" s="42">
        <f t="shared" si="109"/>
        <v>1</v>
      </c>
      <c r="Y119" s="42">
        <f t="shared" si="110"/>
        <v>1</v>
      </c>
      <c r="Z119" s="42">
        <f t="shared" si="111"/>
        <v>1</v>
      </c>
      <c r="AA119" s="42">
        <f t="shared" si="112"/>
        <v>1</v>
      </c>
      <c r="AB119" s="42">
        <f t="shared" si="113"/>
        <v>1</v>
      </c>
      <c r="AC119" s="42">
        <f t="shared" si="114"/>
        <v>1</v>
      </c>
      <c r="AD119" s="42">
        <f t="shared" si="115"/>
        <v>1</v>
      </c>
      <c r="AE119" s="42">
        <f t="shared" si="116"/>
        <v>1</v>
      </c>
      <c r="AF119" s="42">
        <f t="shared" si="117"/>
        <v>1</v>
      </c>
      <c r="AG119" s="42">
        <f t="shared" si="118"/>
        <v>1</v>
      </c>
      <c r="AH119" s="42">
        <f t="shared" si="119"/>
        <v>1</v>
      </c>
      <c r="AI119" s="42">
        <f t="shared" si="120"/>
        <v>1</v>
      </c>
      <c r="AJ119" s="42"/>
      <c r="AL119" s="43" t="s">
        <v>21</v>
      </c>
      <c r="AM119" s="44">
        <f t="shared" si="121"/>
        <v>7</v>
      </c>
      <c r="AN119" s="37">
        <f t="shared" si="122"/>
        <v>1</v>
      </c>
      <c r="AO119" s="37">
        <f t="shared" si="123"/>
        <v>0</v>
      </c>
      <c r="AP119" s="37">
        <f t="shared" si="124"/>
        <v>0</v>
      </c>
    </row>
    <row r="120" spans="1:42" s="36" customFormat="1" ht="8.25" hidden="1" customHeight="1" x14ac:dyDescent="0.15">
      <c r="A120" s="57">
        <f t="shared" si="104"/>
        <v>23</v>
      </c>
      <c r="B120" s="58" t="str">
        <f t="shared" si="104"/>
        <v>Player 9</v>
      </c>
      <c r="C120" s="58"/>
      <c r="D120" s="57">
        <f t="shared" ref="D120:R120" si="132">D100</f>
        <v>0</v>
      </c>
      <c r="E120" s="57">
        <f t="shared" si="132"/>
        <v>0</v>
      </c>
      <c r="F120" s="57">
        <f t="shared" si="132"/>
        <v>0</v>
      </c>
      <c r="G120" s="57">
        <f t="shared" si="132"/>
        <v>0</v>
      </c>
      <c r="H120" s="57">
        <f t="shared" si="132"/>
        <v>0</v>
      </c>
      <c r="I120" s="57">
        <f t="shared" si="132"/>
        <v>0</v>
      </c>
      <c r="J120" s="57">
        <f t="shared" si="132"/>
        <v>0</v>
      </c>
      <c r="K120" s="57">
        <f t="shared" si="132"/>
        <v>0</v>
      </c>
      <c r="L120" s="57">
        <f t="shared" si="132"/>
        <v>0</v>
      </c>
      <c r="M120" s="57">
        <f t="shared" si="132"/>
        <v>0</v>
      </c>
      <c r="N120" s="57">
        <f t="shared" si="132"/>
        <v>0</v>
      </c>
      <c r="O120" s="57">
        <f t="shared" si="132"/>
        <v>0</v>
      </c>
      <c r="P120" s="57">
        <f t="shared" si="132"/>
        <v>0</v>
      </c>
      <c r="Q120" s="57">
        <f t="shared" si="132"/>
        <v>0</v>
      </c>
      <c r="R120" s="57">
        <f t="shared" si="132"/>
        <v>0</v>
      </c>
      <c r="S120" s="38"/>
      <c r="T120" s="38"/>
      <c r="U120" s="42">
        <f t="shared" si="106"/>
        <v>1</v>
      </c>
      <c r="V120" s="42">
        <f t="shared" si="107"/>
        <v>1</v>
      </c>
      <c r="W120" s="42">
        <f t="shared" si="108"/>
        <v>1</v>
      </c>
      <c r="X120" s="42">
        <f t="shared" si="109"/>
        <v>1</v>
      </c>
      <c r="Y120" s="42">
        <f t="shared" si="110"/>
        <v>1</v>
      </c>
      <c r="Z120" s="42">
        <f t="shared" si="111"/>
        <v>1</v>
      </c>
      <c r="AA120" s="42">
        <f t="shared" si="112"/>
        <v>1</v>
      </c>
      <c r="AB120" s="42">
        <f t="shared" si="113"/>
        <v>1</v>
      </c>
      <c r="AC120" s="42">
        <f t="shared" si="114"/>
        <v>1</v>
      </c>
      <c r="AD120" s="42">
        <f t="shared" si="115"/>
        <v>1</v>
      </c>
      <c r="AE120" s="42">
        <f t="shared" si="116"/>
        <v>1</v>
      </c>
      <c r="AF120" s="42">
        <f t="shared" si="117"/>
        <v>1</v>
      </c>
      <c r="AG120" s="42">
        <f t="shared" si="118"/>
        <v>1</v>
      </c>
      <c r="AH120" s="42">
        <f t="shared" si="119"/>
        <v>1</v>
      </c>
      <c r="AI120" s="42">
        <f t="shared" si="120"/>
        <v>1</v>
      </c>
      <c r="AJ120" s="42"/>
      <c r="AL120" s="43" t="s">
        <v>21</v>
      </c>
      <c r="AM120" s="44">
        <f t="shared" si="121"/>
        <v>7</v>
      </c>
      <c r="AN120" s="37">
        <f t="shared" si="122"/>
        <v>1</v>
      </c>
      <c r="AO120" s="37">
        <f t="shared" si="123"/>
        <v>0</v>
      </c>
      <c r="AP120" s="37">
        <f t="shared" si="124"/>
        <v>0</v>
      </c>
    </row>
    <row r="121" spans="1:42" s="36" customFormat="1" ht="8.25" hidden="1" customHeight="1" x14ac:dyDescent="0.15">
      <c r="A121" s="57">
        <f t="shared" si="104"/>
        <v>24</v>
      </c>
      <c r="B121" s="58" t="str">
        <f t="shared" si="104"/>
        <v>Player 10</v>
      </c>
      <c r="C121" s="58"/>
      <c r="D121" s="57">
        <f t="shared" ref="D121:R121" si="133">D101</f>
        <v>0</v>
      </c>
      <c r="E121" s="57">
        <f t="shared" si="133"/>
        <v>0</v>
      </c>
      <c r="F121" s="57">
        <f t="shared" si="133"/>
        <v>0</v>
      </c>
      <c r="G121" s="57">
        <f t="shared" si="133"/>
        <v>0</v>
      </c>
      <c r="H121" s="57">
        <f t="shared" si="133"/>
        <v>0</v>
      </c>
      <c r="I121" s="57">
        <f t="shared" si="133"/>
        <v>0</v>
      </c>
      <c r="J121" s="57">
        <f t="shared" si="133"/>
        <v>0</v>
      </c>
      <c r="K121" s="57">
        <f t="shared" si="133"/>
        <v>0</v>
      </c>
      <c r="L121" s="57">
        <f t="shared" si="133"/>
        <v>0</v>
      </c>
      <c r="M121" s="57">
        <f t="shared" si="133"/>
        <v>0</v>
      </c>
      <c r="N121" s="57">
        <f t="shared" si="133"/>
        <v>0</v>
      </c>
      <c r="O121" s="57">
        <f t="shared" si="133"/>
        <v>0</v>
      </c>
      <c r="P121" s="57">
        <f t="shared" si="133"/>
        <v>0</v>
      </c>
      <c r="Q121" s="57">
        <f t="shared" si="133"/>
        <v>0</v>
      </c>
      <c r="R121" s="57">
        <f t="shared" si="133"/>
        <v>0</v>
      </c>
      <c r="S121" s="38"/>
      <c r="T121" s="38"/>
      <c r="U121" s="42">
        <f t="shared" si="106"/>
        <v>1</v>
      </c>
      <c r="V121" s="42">
        <f t="shared" si="107"/>
        <v>1</v>
      </c>
      <c r="W121" s="42">
        <f t="shared" si="108"/>
        <v>1</v>
      </c>
      <c r="X121" s="42">
        <f t="shared" si="109"/>
        <v>1</v>
      </c>
      <c r="Y121" s="42">
        <f t="shared" si="110"/>
        <v>1</v>
      </c>
      <c r="Z121" s="42">
        <f t="shared" si="111"/>
        <v>1</v>
      </c>
      <c r="AA121" s="42">
        <f t="shared" si="112"/>
        <v>1</v>
      </c>
      <c r="AB121" s="42">
        <f t="shared" si="113"/>
        <v>1</v>
      </c>
      <c r="AC121" s="42">
        <f t="shared" si="114"/>
        <v>1</v>
      </c>
      <c r="AD121" s="42">
        <f t="shared" si="115"/>
        <v>1</v>
      </c>
      <c r="AE121" s="42">
        <f t="shared" si="116"/>
        <v>1</v>
      </c>
      <c r="AF121" s="42">
        <f t="shared" si="117"/>
        <v>1</v>
      </c>
      <c r="AG121" s="42">
        <f t="shared" si="118"/>
        <v>1</v>
      </c>
      <c r="AH121" s="42">
        <f t="shared" si="119"/>
        <v>1</v>
      </c>
      <c r="AI121" s="42">
        <f t="shared" si="120"/>
        <v>1</v>
      </c>
      <c r="AJ121" s="42"/>
      <c r="AL121" s="43" t="s">
        <v>21</v>
      </c>
      <c r="AM121" s="44">
        <f t="shared" si="121"/>
        <v>7</v>
      </c>
      <c r="AN121" s="37">
        <f t="shared" si="122"/>
        <v>1</v>
      </c>
      <c r="AO121" s="37">
        <f t="shared" si="123"/>
        <v>0</v>
      </c>
      <c r="AP121" s="37">
        <f t="shared" si="124"/>
        <v>0</v>
      </c>
    </row>
    <row r="122" spans="1:42" s="36" customFormat="1" ht="8.25" hidden="1" customHeight="1" x14ac:dyDescent="0.15">
      <c r="A122" s="57">
        <f t="shared" si="104"/>
        <v>25</v>
      </c>
      <c r="B122" s="58" t="str">
        <f t="shared" si="104"/>
        <v>Player 11</v>
      </c>
      <c r="C122" s="58"/>
      <c r="D122" s="57">
        <f t="shared" ref="D122:R122" si="134">D102</f>
        <v>0</v>
      </c>
      <c r="E122" s="57">
        <f t="shared" si="134"/>
        <v>0</v>
      </c>
      <c r="F122" s="57">
        <f t="shared" si="134"/>
        <v>0</v>
      </c>
      <c r="G122" s="57">
        <f t="shared" si="134"/>
        <v>0</v>
      </c>
      <c r="H122" s="57">
        <f t="shared" si="134"/>
        <v>0</v>
      </c>
      <c r="I122" s="57">
        <f t="shared" si="134"/>
        <v>0</v>
      </c>
      <c r="J122" s="57">
        <f t="shared" si="134"/>
        <v>0</v>
      </c>
      <c r="K122" s="57">
        <f t="shared" si="134"/>
        <v>0</v>
      </c>
      <c r="L122" s="57">
        <f t="shared" si="134"/>
        <v>0</v>
      </c>
      <c r="M122" s="57">
        <f t="shared" si="134"/>
        <v>0</v>
      </c>
      <c r="N122" s="57">
        <f t="shared" si="134"/>
        <v>0</v>
      </c>
      <c r="O122" s="57">
        <f t="shared" si="134"/>
        <v>0</v>
      </c>
      <c r="P122" s="57">
        <f t="shared" si="134"/>
        <v>0</v>
      </c>
      <c r="Q122" s="57">
        <f t="shared" si="134"/>
        <v>0</v>
      </c>
      <c r="R122" s="57">
        <f t="shared" si="134"/>
        <v>0</v>
      </c>
      <c r="S122" s="38"/>
      <c r="T122" s="38"/>
      <c r="U122" s="42">
        <f t="shared" si="106"/>
        <v>1</v>
      </c>
      <c r="V122" s="42">
        <f t="shared" si="107"/>
        <v>1</v>
      </c>
      <c r="W122" s="42">
        <f t="shared" si="108"/>
        <v>1</v>
      </c>
      <c r="X122" s="42">
        <f t="shared" si="109"/>
        <v>1</v>
      </c>
      <c r="Y122" s="42">
        <f t="shared" si="110"/>
        <v>1</v>
      </c>
      <c r="Z122" s="42">
        <f t="shared" si="111"/>
        <v>1</v>
      </c>
      <c r="AA122" s="42">
        <f t="shared" si="112"/>
        <v>1</v>
      </c>
      <c r="AB122" s="42">
        <f t="shared" si="113"/>
        <v>1</v>
      </c>
      <c r="AC122" s="42">
        <f t="shared" si="114"/>
        <v>1</v>
      </c>
      <c r="AD122" s="42">
        <f t="shared" si="115"/>
        <v>1</v>
      </c>
      <c r="AE122" s="42">
        <f t="shared" si="116"/>
        <v>1</v>
      </c>
      <c r="AF122" s="42">
        <f t="shared" si="117"/>
        <v>1</v>
      </c>
      <c r="AG122" s="42">
        <f t="shared" si="118"/>
        <v>1</v>
      </c>
      <c r="AH122" s="42">
        <f t="shared" si="119"/>
        <v>1</v>
      </c>
      <c r="AI122" s="42">
        <f t="shared" si="120"/>
        <v>1</v>
      </c>
      <c r="AJ122" s="42"/>
      <c r="AL122" s="43" t="s">
        <v>21</v>
      </c>
      <c r="AM122" s="44">
        <f t="shared" si="121"/>
        <v>7</v>
      </c>
      <c r="AN122" s="37">
        <f t="shared" si="122"/>
        <v>1</v>
      </c>
      <c r="AO122" s="37">
        <f t="shared" si="123"/>
        <v>0</v>
      </c>
      <c r="AP122" s="37">
        <f t="shared" si="124"/>
        <v>0</v>
      </c>
    </row>
    <row r="123" spans="1:42" s="36" customFormat="1" ht="8.25" hidden="1" customHeight="1" x14ac:dyDescent="0.15">
      <c r="A123" s="57">
        <f t="shared" si="104"/>
        <v>29</v>
      </c>
      <c r="B123" s="58" t="str">
        <f t="shared" si="104"/>
        <v>Player 12</v>
      </c>
      <c r="C123" s="58"/>
      <c r="D123" s="57">
        <f t="shared" ref="D123:R123" si="135">D103</f>
        <v>0</v>
      </c>
      <c r="E123" s="57">
        <f t="shared" si="135"/>
        <v>0</v>
      </c>
      <c r="F123" s="57">
        <f t="shared" si="135"/>
        <v>0</v>
      </c>
      <c r="G123" s="57">
        <f t="shared" si="135"/>
        <v>0</v>
      </c>
      <c r="H123" s="57">
        <f t="shared" si="135"/>
        <v>0</v>
      </c>
      <c r="I123" s="57">
        <f t="shared" si="135"/>
        <v>0</v>
      </c>
      <c r="J123" s="57">
        <f t="shared" si="135"/>
        <v>0</v>
      </c>
      <c r="K123" s="57">
        <f t="shared" si="135"/>
        <v>0</v>
      </c>
      <c r="L123" s="57">
        <f t="shared" si="135"/>
        <v>0</v>
      </c>
      <c r="M123" s="57">
        <f t="shared" si="135"/>
        <v>0</v>
      </c>
      <c r="N123" s="57">
        <f t="shared" si="135"/>
        <v>0</v>
      </c>
      <c r="O123" s="57">
        <f t="shared" si="135"/>
        <v>0</v>
      </c>
      <c r="P123" s="57">
        <f t="shared" si="135"/>
        <v>0</v>
      </c>
      <c r="Q123" s="57">
        <f t="shared" si="135"/>
        <v>0</v>
      </c>
      <c r="R123" s="57">
        <f t="shared" si="135"/>
        <v>0</v>
      </c>
      <c r="S123" s="38"/>
      <c r="T123" s="38"/>
      <c r="U123" s="42">
        <f t="shared" si="106"/>
        <v>1</v>
      </c>
      <c r="V123" s="42">
        <f t="shared" si="107"/>
        <v>1</v>
      </c>
      <c r="W123" s="42">
        <f t="shared" si="108"/>
        <v>1</v>
      </c>
      <c r="X123" s="42">
        <f t="shared" si="109"/>
        <v>1</v>
      </c>
      <c r="Y123" s="42">
        <f t="shared" si="110"/>
        <v>1</v>
      </c>
      <c r="Z123" s="42">
        <f t="shared" si="111"/>
        <v>1</v>
      </c>
      <c r="AA123" s="42">
        <f t="shared" si="112"/>
        <v>1</v>
      </c>
      <c r="AB123" s="42">
        <f t="shared" si="113"/>
        <v>1</v>
      </c>
      <c r="AC123" s="42">
        <f t="shared" si="114"/>
        <v>1</v>
      </c>
      <c r="AD123" s="42">
        <f t="shared" si="115"/>
        <v>1</v>
      </c>
      <c r="AE123" s="42">
        <f t="shared" si="116"/>
        <v>1</v>
      </c>
      <c r="AF123" s="42">
        <f t="shared" si="117"/>
        <v>1</v>
      </c>
      <c r="AG123" s="42">
        <f t="shared" si="118"/>
        <v>1</v>
      </c>
      <c r="AH123" s="42">
        <f t="shared" si="119"/>
        <v>1</v>
      </c>
      <c r="AI123" s="42">
        <f t="shared" si="120"/>
        <v>1</v>
      </c>
      <c r="AJ123" s="42"/>
      <c r="AL123" s="43" t="s">
        <v>21</v>
      </c>
      <c r="AM123" s="44">
        <f t="shared" si="121"/>
        <v>7</v>
      </c>
      <c r="AN123" s="37">
        <f t="shared" si="122"/>
        <v>1</v>
      </c>
      <c r="AO123" s="37">
        <f t="shared" si="123"/>
        <v>0</v>
      </c>
      <c r="AP123" s="37">
        <f t="shared" si="124"/>
        <v>0</v>
      </c>
    </row>
    <row r="124" spans="1:42" s="36" customFormat="1" ht="8.25" hidden="1" customHeight="1" x14ac:dyDescent="0.15">
      <c r="A124" s="57">
        <f t="shared" si="104"/>
        <v>30</v>
      </c>
      <c r="B124" s="58" t="str">
        <f t="shared" si="104"/>
        <v>Player 13</v>
      </c>
      <c r="C124" s="58"/>
      <c r="D124" s="57">
        <f t="shared" ref="D124:R124" si="136">D104</f>
        <v>0</v>
      </c>
      <c r="E124" s="57">
        <f t="shared" si="136"/>
        <v>0</v>
      </c>
      <c r="F124" s="57">
        <f t="shared" si="136"/>
        <v>0</v>
      </c>
      <c r="G124" s="57">
        <f t="shared" si="136"/>
        <v>0</v>
      </c>
      <c r="H124" s="57">
        <f t="shared" si="136"/>
        <v>0</v>
      </c>
      <c r="I124" s="57">
        <f t="shared" si="136"/>
        <v>0</v>
      </c>
      <c r="J124" s="57">
        <f t="shared" si="136"/>
        <v>0</v>
      </c>
      <c r="K124" s="57">
        <f t="shared" si="136"/>
        <v>0</v>
      </c>
      <c r="L124" s="57">
        <f t="shared" si="136"/>
        <v>0</v>
      </c>
      <c r="M124" s="57">
        <f t="shared" si="136"/>
        <v>0</v>
      </c>
      <c r="N124" s="57">
        <f t="shared" si="136"/>
        <v>0</v>
      </c>
      <c r="O124" s="57">
        <f t="shared" si="136"/>
        <v>0</v>
      </c>
      <c r="P124" s="57">
        <f t="shared" si="136"/>
        <v>0</v>
      </c>
      <c r="Q124" s="57">
        <f t="shared" si="136"/>
        <v>0</v>
      </c>
      <c r="R124" s="57">
        <f t="shared" si="136"/>
        <v>0</v>
      </c>
      <c r="S124" s="38"/>
      <c r="T124" s="38"/>
      <c r="U124" s="42">
        <f t="shared" si="106"/>
        <v>1</v>
      </c>
      <c r="V124" s="42">
        <f t="shared" si="107"/>
        <v>1</v>
      </c>
      <c r="W124" s="42">
        <f t="shared" si="108"/>
        <v>1</v>
      </c>
      <c r="X124" s="42">
        <f t="shared" si="109"/>
        <v>1</v>
      </c>
      <c r="Y124" s="42">
        <f t="shared" si="110"/>
        <v>1</v>
      </c>
      <c r="Z124" s="42">
        <f t="shared" si="111"/>
        <v>1</v>
      </c>
      <c r="AA124" s="42">
        <f t="shared" si="112"/>
        <v>1</v>
      </c>
      <c r="AB124" s="42">
        <f t="shared" si="113"/>
        <v>1</v>
      </c>
      <c r="AC124" s="42">
        <f t="shared" si="114"/>
        <v>1</v>
      </c>
      <c r="AD124" s="42">
        <f t="shared" si="115"/>
        <v>1</v>
      </c>
      <c r="AE124" s="42">
        <f t="shared" si="116"/>
        <v>1</v>
      </c>
      <c r="AF124" s="42">
        <f t="shared" si="117"/>
        <v>1</v>
      </c>
      <c r="AG124" s="42">
        <f t="shared" si="118"/>
        <v>1</v>
      </c>
      <c r="AH124" s="42">
        <f t="shared" si="119"/>
        <v>1</v>
      </c>
      <c r="AI124" s="42">
        <f t="shared" si="120"/>
        <v>1</v>
      </c>
      <c r="AJ124" s="42"/>
      <c r="AL124" s="43" t="s">
        <v>21</v>
      </c>
      <c r="AM124" s="44">
        <f t="shared" si="121"/>
        <v>7</v>
      </c>
      <c r="AN124" s="37">
        <f t="shared" si="122"/>
        <v>1</v>
      </c>
      <c r="AO124" s="37">
        <f t="shared" si="123"/>
        <v>0</v>
      </c>
      <c r="AP124" s="37">
        <f t="shared" si="124"/>
        <v>0</v>
      </c>
    </row>
    <row r="125" spans="1:42" s="36" customFormat="1" ht="8.25" hidden="1" customHeight="1" x14ac:dyDescent="0.15">
      <c r="A125" s="57">
        <f t="shared" si="104"/>
        <v>32</v>
      </c>
      <c r="B125" s="58" t="str">
        <f t="shared" si="104"/>
        <v>Player 14</v>
      </c>
      <c r="C125" s="58"/>
      <c r="D125" s="57">
        <f t="shared" ref="D125:R125" si="137">D105</f>
        <v>0</v>
      </c>
      <c r="E125" s="57">
        <f t="shared" si="137"/>
        <v>0</v>
      </c>
      <c r="F125" s="57">
        <f t="shared" si="137"/>
        <v>0</v>
      </c>
      <c r="G125" s="57">
        <f t="shared" si="137"/>
        <v>0</v>
      </c>
      <c r="H125" s="57">
        <f t="shared" si="137"/>
        <v>0</v>
      </c>
      <c r="I125" s="57">
        <f t="shared" si="137"/>
        <v>0</v>
      </c>
      <c r="J125" s="57">
        <f t="shared" si="137"/>
        <v>0</v>
      </c>
      <c r="K125" s="57">
        <f t="shared" si="137"/>
        <v>0</v>
      </c>
      <c r="L125" s="57">
        <f t="shared" si="137"/>
        <v>0</v>
      </c>
      <c r="M125" s="57">
        <f t="shared" si="137"/>
        <v>0</v>
      </c>
      <c r="N125" s="57">
        <f t="shared" si="137"/>
        <v>0</v>
      </c>
      <c r="O125" s="57">
        <f t="shared" si="137"/>
        <v>0</v>
      </c>
      <c r="P125" s="57">
        <f t="shared" si="137"/>
        <v>0</v>
      </c>
      <c r="Q125" s="57">
        <f t="shared" si="137"/>
        <v>0</v>
      </c>
      <c r="R125" s="57">
        <f t="shared" si="137"/>
        <v>0</v>
      </c>
      <c r="S125" s="38"/>
      <c r="T125" s="38"/>
      <c r="U125" s="42">
        <f t="shared" si="106"/>
        <v>1</v>
      </c>
      <c r="V125" s="42">
        <f t="shared" si="107"/>
        <v>1</v>
      </c>
      <c r="W125" s="42">
        <f t="shared" si="108"/>
        <v>1</v>
      </c>
      <c r="X125" s="42">
        <f t="shared" si="109"/>
        <v>1</v>
      </c>
      <c r="Y125" s="42">
        <f t="shared" si="110"/>
        <v>1</v>
      </c>
      <c r="Z125" s="42">
        <f t="shared" si="111"/>
        <v>1</v>
      </c>
      <c r="AA125" s="42">
        <f t="shared" si="112"/>
        <v>1</v>
      </c>
      <c r="AB125" s="42">
        <f t="shared" si="113"/>
        <v>1</v>
      </c>
      <c r="AC125" s="42">
        <f t="shared" si="114"/>
        <v>1</v>
      </c>
      <c r="AD125" s="42">
        <f t="shared" si="115"/>
        <v>1</v>
      </c>
      <c r="AE125" s="42">
        <f t="shared" si="116"/>
        <v>1</v>
      </c>
      <c r="AF125" s="42">
        <f t="shared" si="117"/>
        <v>1</v>
      </c>
      <c r="AG125" s="42">
        <f t="shared" si="118"/>
        <v>1</v>
      </c>
      <c r="AH125" s="42">
        <f t="shared" si="119"/>
        <v>1</v>
      </c>
      <c r="AI125" s="42">
        <f t="shared" si="120"/>
        <v>1</v>
      </c>
      <c r="AJ125" s="42"/>
      <c r="AL125" s="43" t="s">
        <v>21</v>
      </c>
      <c r="AM125" s="44">
        <f t="shared" si="121"/>
        <v>7</v>
      </c>
      <c r="AN125" s="37">
        <f t="shared" si="122"/>
        <v>1</v>
      </c>
      <c r="AO125" s="37">
        <f t="shared" si="123"/>
        <v>0</v>
      </c>
      <c r="AP125" s="37">
        <f t="shared" si="124"/>
        <v>0</v>
      </c>
    </row>
    <row r="126" spans="1:42" s="36" customFormat="1" ht="8.25" hidden="1" customHeight="1" x14ac:dyDescent="0.15">
      <c r="A126" s="57">
        <f t="shared" si="104"/>
        <v>0</v>
      </c>
      <c r="B126" s="58">
        <f t="shared" si="104"/>
        <v>0</v>
      </c>
      <c r="C126" s="58"/>
      <c r="D126" s="57">
        <f t="shared" ref="D126:R126" si="138">D106</f>
        <v>0</v>
      </c>
      <c r="E126" s="57">
        <f t="shared" si="138"/>
        <v>0</v>
      </c>
      <c r="F126" s="57">
        <f t="shared" si="138"/>
        <v>0</v>
      </c>
      <c r="G126" s="57">
        <f t="shared" si="138"/>
        <v>0</v>
      </c>
      <c r="H126" s="57">
        <f t="shared" si="138"/>
        <v>0</v>
      </c>
      <c r="I126" s="57">
        <f t="shared" si="138"/>
        <v>0</v>
      </c>
      <c r="J126" s="57">
        <f t="shared" si="138"/>
        <v>0</v>
      </c>
      <c r="K126" s="57">
        <f t="shared" si="138"/>
        <v>0</v>
      </c>
      <c r="L126" s="57">
        <f t="shared" si="138"/>
        <v>0</v>
      </c>
      <c r="M126" s="57">
        <f t="shared" si="138"/>
        <v>0</v>
      </c>
      <c r="N126" s="57">
        <f t="shared" si="138"/>
        <v>0</v>
      </c>
      <c r="O126" s="57">
        <f t="shared" si="138"/>
        <v>0</v>
      </c>
      <c r="P126" s="57">
        <f t="shared" si="138"/>
        <v>0</v>
      </c>
      <c r="Q126" s="57">
        <f t="shared" si="138"/>
        <v>0</v>
      </c>
      <c r="R126" s="57">
        <f t="shared" si="138"/>
        <v>0</v>
      </c>
      <c r="S126" s="38"/>
      <c r="T126" s="38"/>
      <c r="U126" s="42">
        <f t="shared" si="106"/>
        <v>1</v>
      </c>
      <c r="V126" s="42">
        <f t="shared" si="107"/>
        <v>1</v>
      </c>
      <c r="W126" s="42">
        <f t="shared" si="108"/>
        <v>1</v>
      </c>
      <c r="X126" s="42">
        <f t="shared" si="109"/>
        <v>1</v>
      </c>
      <c r="Y126" s="42">
        <f t="shared" si="110"/>
        <v>1</v>
      </c>
      <c r="Z126" s="42">
        <f t="shared" si="111"/>
        <v>1</v>
      </c>
      <c r="AA126" s="42">
        <f t="shared" si="112"/>
        <v>1</v>
      </c>
      <c r="AB126" s="42">
        <f t="shared" si="113"/>
        <v>1</v>
      </c>
      <c r="AC126" s="42">
        <f t="shared" si="114"/>
        <v>1</v>
      </c>
      <c r="AD126" s="42">
        <f t="shared" si="115"/>
        <v>1</v>
      </c>
      <c r="AE126" s="42">
        <f t="shared" si="116"/>
        <v>1</v>
      </c>
      <c r="AF126" s="42">
        <f t="shared" si="117"/>
        <v>1</v>
      </c>
      <c r="AG126" s="42">
        <f t="shared" si="118"/>
        <v>1</v>
      </c>
      <c r="AH126" s="42">
        <f t="shared" si="119"/>
        <v>1</v>
      </c>
      <c r="AI126" s="42">
        <f t="shared" si="120"/>
        <v>1</v>
      </c>
      <c r="AJ126" s="42"/>
      <c r="AL126" s="43" t="s">
        <v>21</v>
      </c>
      <c r="AM126" s="44">
        <f t="shared" si="121"/>
        <v>7</v>
      </c>
      <c r="AN126" s="37">
        <f t="shared" si="122"/>
        <v>1</v>
      </c>
      <c r="AO126" s="37">
        <f t="shared" si="123"/>
        <v>0</v>
      </c>
      <c r="AP126" s="37">
        <f t="shared" si="124"/>
        <v>0</v>
      </c>
    </row>
    <row r="127" spans="1:42" s="36" customFormat="1" ht="8.25" hidden="1" customHeight="1" x14ac:dyDescent="0.15">
      <c r="A127" s="57">
        <f t="shared" si="104"/>
        <v>0</v>
      </c>
      <c r="B127" s="58">
        <f t="shared" si="104"/>
        <v>0</v>
      </c>
      <c r="C127" s="58"/>
      <c r="D127" s="57">
        <f t="shared" ref="D127:R127" si="139">D107</f>
        <v>0</v>
      </c>
      <c r="E127" s="57">
        <f t="shared" si="139"/>
        <v>0</v>
      </c>
      <c r="F127" s="57">
        <f t="shared" si="139"/>
        <v>0</v>
      </c>
      <c r="G127" s="57">
        <f t="shared" si="139"/>
        <v>0</v>
      </c>
      <c r="H127" s="57">
        <f t="shared" si="139"/>
        <v>0</v>
      </c>
      <c r="I127" s="57">
        <f t="shared" si="139"/>
        <v>0</v>
      </c>
      <c r="J127" s="57">
        <f t="shared" si="139"/>
        <v>0</v>
      </c>
      <c r="K127" s="57">
        <f t="shared" si="139"/>
        <v>0</v>
      </c>
      <c r="L127" s="57">
        <f t="shared" si="139"/>
        <v>0</v>
      </c>
      <c r="M127" s="57">
        <f t="shared" si="139"/>
        <v>0</v>
      </c>
      <c r="N127" s="57">
        <f t="shared" si="139"/>
        <v>0</v>
      </c>
      <c r="O127" s="57">
        <f t="shared" si="139"/>
        <v>0</v>
      </c>
      <c r="P127" s="57">
        <f t="shared" si="139"/>
        <v>0</v>
      </c>
      <c r="Q127" s="57">
        <f t="shared" si="139"/>
        <v>0</v>
      </c>
      <c r="R127" s="57">
        <f t="shared" si="139"/>
        <v>0</v>
      </c>
      <c r="S127" s="38"/>
      <c r="T127" s="38"/>
      <c r="U127" s="42">
        <f t="shared" si="106"/>
        <v>1</v>
      </c>
      <c r="V127" s="42">
        <f t="shared" si="107"/>
        <v>1</v>
      </c>
      <c r="W127" s="42">
        <f t="shared" si="108"/>
        <v>1</v>
      </c>
      <c r="X127" s="42">
        <f t="shared" si="109"/>
        <v>1</v>
      </c>
      <c r="Y127" s="42">
        <f t="shared" si="110"/>
        <v>1</v>
      </c>
      <c r="Z127" s="42">
        <f t="shared" si="111"/>
        <v>1</v>
      </c>
      <c r="AA127" s="42">
        <f t="shared" si="112"/>
        <v>1</v>
      </c>
      <c r="AB127" s="42">
        <f t="shared" si="113"/>
        <v>1</v>
      </c>
      <c r="AC127" s="42">
        <f t="shared" si="114"/>
        <v>1</v>
      </c>
      <c r="AD127" s="42">
        <f t="shared" si="115"/>
        <v>1</v>
      </c>
      <c r="AE127" s="42">
        <f t="shared" si="116"/>
        <v>1</v>
      </c>
      <c r="AF127" s="42">
        <f t="shared" si="117"/>
        <v>1</v>
      </c>
      <c r="AG127" s="42">
        <f t="shared" si="118"/>
        <v>1</v>
      </c>
      <c r="AH127" s="42">
        <f t="shared" si="119"/>
        <v>1</v>
      </c>
      <c r="AI127" s="42">
        <f t="shared" si="120"/>
        <v>1</v>
      </c>
      <c r="AJ127" s="42"/>
      <c r="AL127" s="43" t="s">
        <v>21</v>
      </c>
      <c r="AM127" s="44">
        <f t="shared" si="121"/>
        <v>7</v>
      </c>
      <c r="AN127" s="37">
        <f t="shared" si="122"/>
        <v>1</v>
      </c>
      <c r="AO127" s="37">
        <f t="shared" si="123"/>
        <v>0</v>
      </c>
      <c r="AP127" s="37">
        <f t="shared" si="124"/>
        <v>0</v>
      </c>
    </row>
    <row r="128" spans="1:42" s="36" customFormat="1" ht="8.25" hidden="1" customHeight="1" x14ac:dyDescent="0.15">
      <c r="A128" s="57">
        <f t="shared" si="104"/>
        <v>0</v>
      </c>
      <c r="B128" s="58">
        <f t="shared" si="104"/>
        <v>0</v>
      </c>
      <c r="C128" s="58"/>
      <c r="D128" s="57">
        <f t="shared" ref="D128:R128" si="140">D108</f>
        <v>0</v>
      </c>
      <c r="E128" s="57">
        <f t="shared" si="140"/>
        <v>0</v>
      </c>
      <c r="F128" s="57">
        <f t="shared" si="140"/>
        <v>0</v>
      </c>
      <c r="G128" s="57">
        <f t="shared" si="140"/>
        <v>0</v>
      </c>
      <c r="H128" s="57">
        <f t="shared" si="140"/>
        <v>0</v>
      </c>
      <c r="I128" s="57">
        <f t="shared" si="140"/>
        <v>0</v>
      </c>
      <c r="J128" s="57">
        <f t="shared" si="140"/>
        <v>0</v>
      </c>
      <c r="K128" s="57">
        <f t="shared" si="140"/>
        <v>0</v>
      </c>
      <c r="L128" s="57">
        <f t="shared" si="140"/>
        <v>0</v>
      </c>
      <c r="M128" s="57">
        <f t="shared" si="140"/>
        <v>0</v>
      </c>
      <c r="N128" s="57">
        <f t="shared" si="140"/>
        <v>0</v>
      </c>
      <c r="O128" s="57">
        <f t="shared" si="140"/>
        <v>0</v>
      </c>
      <c r="P128" s="57">
        <f t="shared" si="140"/>
        <v>0</v>
      </c>
      <c r="Q128" s="57">
        <f t="shared" si="140"/>
        <v>0</v>
      </c>
      <c r="R128" s="57">
        <f t="shared" si="140"/>
        <v>0</v>
      </c>
      <c r="S128" s="38"/>
      <c r="T128" s="38"/>
      <c r="U128" s="42">
        <f t="shared" si="106"/>
        <v>1</v>
      </c>
      <c r="V128" s="42">
        <f t="shared" si="107"/>
        <v>1</v>
      </c>
      <c r="W128" s="42">
        <f t="shared" si="108"/>
        <v>1</v>
      </c>
      <c r="X128" s="42">
        <f t="shared" si="109"/>
        <v>1</v>
      </c>
      <c r="Y128" s="42">
        <f t="shared" si="110"/>
        <v>1</v>
      </c>
      <c r="Z128" s="42">
        <f t="shared" si="111"/>
        <v>1</v>
      </c>
      <c r="AA128" s="42">
        <f t="shared" si="112"/>
        <v>1</v>
      </c>
      <c r="AB128" s="42">
        <f t="shared" si="113"/>
        <v>1</v>
      </c>
      <c r="AC128" s="42">
        <f t="shared" si="114"/>
        <v>1</v>
      </c>
      <c r="AD128" s="42">
        <f t="shared" si="115"/>
        <v>1</v>
      </c>
      <c r="AE128" s="42">
        <f t="shared" si="116"/>
        <v>1</v>
      </c>
      <c r="AF128" s="42">
        <f t="shared" si="117"/>
        <v>1</v>
      </c>
      <c r="AG128" s="42">
        <f t="shared" si="118"/>
        <v>1</v>
      </c>
      <c r="AH128" s="42">
        <f t="shared" si="119"/>
        <v>1</v>
      </c>
      <c r="AI128" s="42">
        <f t="shared" si="120"/>
        <v>1</v>
      </c>
      <c r="AJ128" s="42"/>
      <c r="AL128" s="43" t="s">
        <v>21</v>
      </c>
      <c r="AM128" s="44">
        <f t="shared" si="121"/>
        <v>7</v>
      </c>
      <c r="AN128" s="37">
        <f t="shared" si="122"/>
        <v>1</v>
      </c>
      <c r="AO128" s="37">
        <f t="shared" si="123"/>
        <v>0</v>
      </c>
      <c r="AP128" s="37">
        <f t="shared" si="124"/>
        <v>0</v>
      </c>
    </row>
    <row r="129" spans="1:42" s="36" customFormat="1" ht="8.25" hidden="1" customHeight="1" x14ac:dyDescent="0.15">
      <c r="A129" s="57">
        <f t="shared" si="104"/>
        <v>0</v>
      </c>
      <c r="B129" s="58">
        <f t="shared" si="104"/>
        <v>0</v>
      </c>
      <c r="C129" s="58"/>
      <c r="D129" s="57">
        <f t="shared" ref="D129:R129" si="141">D109</f>
        <v>0</v>
      </c>
      <c r="E129" s="57">
        <f t="shared" si="141"/>
        <v>0</v>
      </c>
      <c r="F129" s="57">
        <f t="shared" si="141"/>
        <v>0</v>
      </c>
      <c r="G129" s="57">
        <f t="shared" si="141"/>
        <v>0</v>
      </c>
      <c r="H129" s="57">
        <f t="shared" si="141"/>
        <v>0</v>
      </c>
      <c r="I129" s="57">
        <f t="shared" si="141"/>
        <v>0</v>
      </c>
      <c r="J129" s="57">
        <f t="shared" si="141"/>
        <v>0</v>
      </c>
      <c r="K129" s="57">
        <f t="shared" si="141"/>
        <v>0</v>
      </c>
      <c r="L129" s="57">
        <f t="shared" si="141"/>
        <v>0</v>
      </c>
      <c r="M129" s="57">
        <f t="shared" si="141"/>
        <v>0</v>
      </c>
      <c r="N129" s="57">
        <f t="shared" si="141"/>
        <v>0</v>
      </c>
      <c r="O129" s="57">
        <f t="shared" si="141"/>
        <v>0</v>
      </c>
      <c r="P129" s="57">
        <f t="shared" si="141"/>
        <v>0</v>
      </c>
      <c r="Q129" s="57">
        <f t="shared" si="141"/>
        <v>0</v>
      </c>
      <c r="R129" s="57">
        <f t="shared" si="141"/>
        <v>0</v>
      </c>
      <c r="S129" s="38"/>
      <c r="T129" s="38"/>
      <c r="U129" s="42">
        <f t="shared" si="106"/>
        <v>1</v>
      </c>
      <c r="V129" s="42">
        <f t="shared" si="107"/>
        <v>1</v>
      </c>
      <c r="W129" s="42">
        <f t="shared" si="108"/>
        <v>1</v>
      </c>
      <c r="X129" s="42">
        <f t="shared" si="109"/>
        <v>1</v>
      </c>
      <c r="Y129" s="42">
        <f t="shared" si="110"/>
        <v>1</v>
      </c>
      <c r="Z129" s="42">
        <f t="shared" si="111"/>
        <v>1</v>
      </c>
      <c r="AA129" s="42">
        <f t="shared" si="112"/>
        <v>1</v>
      </c>
      <c r="AB129" s="42">
        <f t="shared" si="113"/>
        <v>1</v>
      </c>
      <c r="AC129" s="42">
        <f t="shared" si="114"/>
        <v>1</v>
      </c>
      <c r="AD129" s="42">
        <f t="shared" si="115"/>
        <v>1</v>
      </c>
      <c r="AE129" s="42">
        <f t="shared" si="116"/>
        <v>1</v>
      </c>
      <c r="AF129" s="42">
        <f t="shared" si="117"/>
        <v>1</v>
      </c>
      <c r="AG129" s="42">
        <f t="shared" si="118"/>
        <v>1</v>
      </c>
      <c r="AH129" s="42">
        <f t="shared" si="119"/>
        <v>1</v>
      </c>
      <c r="AI129" s="42">
        <f t="shared" si="120"/>
        <v>1</v>
      </c>
      <c r="AJ129" s="42"/>
      <c r="AL129" s="43" t="s">
        <v>21</v>
      </c>
      <c r="AM129" s="44">
        <f t="shared" si="121"/>
        <v>7</v>
      </c>
      <c r="AN129" s="37">
        <f t="shared" si="122"/>
        <v>1</v>
      </c>
      <c r="AO129" s="37">
        <f t="shared" si="123"/>
        <v>0</v>
      </c>
      <c r="AP129" s="37">
        <f t="shared" si="124"/>
        <v>0</v>
      </c>
    </row>
    <row r="130" spans="1:42" s="36" customFormat="1" ht="8.25" hidden="1" customHeight="1" x14ac:dyDescent="0.15">
      <c r="A130" s="57"/>
      <c r="B130" s="58"/>
      <c r="C130" s="58"/>
      <c r="D130" s="57"/>
      <c r="E130" s="57"/>
      <c r="F130" s="57"/>
      <c r="G130" s="57"/>
      <c r="H130" s="57"/>
      <c r="I130" s="57"/>
      <c r="J130" s="57"/>
      <c r="K130" s="57"/>
      <c r="L130" s="57"/>
      <c r="M130" s="57"/>
      <c r="N130" s="57"/>
      <c r="O130" s="57"/>
      <c r="P130" s="57"/>
      <c r="Q130" s="57"/>
      <c r="R130" s="57"/>
      <c r="S130" s="38"/>
      <c r="T130" s="37" t="s">
        <v>21</v>
      </c>
      <c r="U130" s="37">
        <f t="shared" ref="U130:AI130" si="142">SUM(U112:U129)</f>
        <v>18</v>
      </c>
      <c r="V130" s="37">
        <f t="shared" si="142"/>
        <v>18</v>
      </c>
      <c r="W130" s="37">
        <f t="shared" si="142"/>
        <v>18</v>
      </c>
      <c r="X130" s="37">
        <f t="shared" si="142"/>
        <v>18</v>
      </c>
      <c r="Y130" s="37">
        <f t="shared" si="142"/>
        <v>18</v>
      </c>
      <c r="Z130" s="37">
        <f t="shared" si="142"/>
        <v>18</v>
      </c>
      <c r="AA130" s="37">
        <f t="shared" si="142"/>
        <v>18</v>
      </c>
      <c r="AB130" s="37">
        <f t="shared" si="142"/>
        <v>18</v>
      </c>
      <c r="AC130" s="37">
        <f t="shared" si="142"/>
        <v>18</v>
      </c>
      <c r="AD130" s="37">
        <f t="shared" si="142"/>
        <v>18</v>
      </c>
      <c r="AE130" s="37">
        <f t="shared" si="142"/>
        <v>18</v>
      </c>
      <c r="AF130" s="37">
        <f t="shared" si="142"/>
        <v>18</v>
      </c>
      <c r="AG130" s="37">
        <f t="shared" si="142"/>
        <v>18</v>
      </c>
      <c r="AH130" s="37">
        <f t="shared" si="142"/>
        <v>18</v>
      </c>
      <c r="AI130" s="37">
        <f t="shared" si="142"/>
        <v>18</v>
      </c>
      <c r="AJ130" s="37"/>
      <c r="AL130" s="37">
        <f>SUM(AL112:AL129)</f>
        <v>0</v>
      </c>
      <c r="AM130" s="37">
        <f>SUM(AM112:AM129)</f>
        <v>126</v>
      </c>
    </row>
    <row r="131" spans="1:42" s="36" customFormat="1" ht="8.25" hidden="1" customHeight="1" x14ac:dyDescent="0.15">
      <c r="A131" s="57"/>
      <c r="B131" s="59" t="s">
        <v>82</v>
      </c>
      <c r="C131" s="59"/>
      <c r="D131" s="35" t="s">
        <v>18</v>
      </c>
      <c r="E131" s="35" t="s">
        <v>17</v>
      </c>
      <c r="F131" s="35" t="s">
        <v>16</v>
      </c>
      <c r="G131" s="35" t="s">
        <v>59</v>
      </c>
      <c r="H131" s="35" t="s">
        <v>60</v>
      </c>
      <c r="I131" s="35" t="s">
        <v>61</v>
      </c>
      <c r="J131" s="35" t="s">
        <v>144</v>
      </c>
      <c r="K131" s="35" t="s">
        <v>145</v>
      </c>
      <c r="L131" s="35" t="s">
        <v>146</v>
      </c>
      <c r="M131" s="35" t="s">
        <v>147</v>
      </c>
      <c r="N131" s="35" t="s">
        <v>148</v>
      </c>
      <c r="O131" s="35" t="s">
        <v>149</v>
      </c>
      <c r="P131" s="35" t="s">
        <v>150</v>
      </c>
      <c r="Q131" s="35" t="s">
        <v>151</v>
      </c>
      <c r="R131" s="35" t="s">
        <v>152</v>
      </c>
      <c r="S131" s="35"/>
      <c r="T131" s="35"/>
      <c r="U131" s="35" t="s">
        <v>18</v>
      </c>
      <c r="V131" s="35" t="s">
        <v>17</v>
      </c>
      <c r="W131" s="35" t="s">
        <v>16</v>
      </c>
      <c r="X131" s="35" t="s">
        <v>59</v>
      </c>
      <c r="Y131" s="35" t="s">
        <v>60</v>
      </c>
      <c r="Z131" s="35" t="s">
        <v>61</v>
      </c>
      <c r="AA131" s="35" t="s">
        <v>144</v>
      </c>
      <c r="AB131" s="35" t="s">
        <v>145</v>
      </c>
      <c r="AC131" s="35" t="s">
        <v>146</v>
      </c>
      <c r="AD131" s="35" t="s">
        <v>147</v>
      </c>
      <c r="AE131" s="35" t="s">
        <v>148</v>
      </c>
      <c r="AF131" s="35" t="s">
        <v>149</v>
      </c>
      <c r="AG131" s="35" t="s">
        <v>150</v>
      </c>
      <c r="AH131" s="35" t="s">
        <v>151</v>
      </c>
      <c r="AI131" s="35" t="s">
        <v>152</v>
      </c>
      <c r="AJ131" s="35"/>
      <c r="AL131" s="41" t="s">
        <v>21</v>
      </c>
      <c r="AM131" s="41" t="s">
        <v>63</v>
      </c>
    </row>
    <row r="132" spans="1:42" s="36" customFormat="1" ht="8.25" hidden="1" customHeight="1" x14ac:dyDescent="0.15">
      <c r="A132" s="57">
        <f t="shared" ref="A132:B149" si="143">A112</f>
        <v>2</v>
      </c>
      <c r="B132" s="58" t="str">
        <f t="shared" si="143"/>
        <v>Player 1</v>
      </c>
      <c r="C132" s="58"/>
      <c r="D132" s="57">
        <f t="shared" ref="D132:R132" si="144">D112</f>
        <v>0</v>
      </c>
      <c r="E132" s="57">
        <f t="shared" si="144"/>
        <v>0</v>
      </c>
      <c r="F132" s="57">
        <f t="shared" si="144"/>
        <v>0</v>
      </c>
      <c r="G132" s="57">
        <f t="shared" si="144"/>
        <v>0</v>
      </c>
      <c r="H132" s="57">
        <f t="shared" si="144"/>
        <v>0</v>
      </c>
      <c r="I132" s="57">
        <f t="shared" si="144"/>
        <v>0</v>
      </c>
      <c r="J132" s="57">
        <f t="shared" si="144"/>
        <v>0</v>
      </c>
      <c r="K132" s="57">
        <f t="shared" si="144"/>
        <v>0</v>
      </c>
      <c r="L132" s="57">
        <f t="shared" si="144"/>
        <v>0</v>
      </c>
      <c r="M132" s="57">
        <f t="shared" si="144"/>
        <v>0</v>
      </c>
      <c r="N132" s="57">
        <f t="shared" si="144"/>
        <v>0</v>
      </c>
      <c r="O132" s="57">
        <f t="shared" si="144"/>
        <v>0</v>
      </c>
      <c r="P132" s="57">
        <f t="shared" si="144"/>
        <v>0</v>
      </c>
      <c r="Q132" s="57">
        <f t="shared" si="144"/>
        <v>0</v>
      </c>
      <c r="R132" s="57">
        <f t="shared" si="144"/>
        <v>0</v>
      </c>
      <c r="S132" s="38"/>
      <c r="T132" s="38"/>
      <c r="U132" s="42">
        <f t="shared" ref="U132:U149" si="145">IF(D132=1,1,0)</f>
        <v>0</v>
      </c>
      <c r="V132" s="42">
        <f t="shared" ref="V132:V149" si="146">IF(E132=1,1,0)</f>
        <v>0</v>
      </c>
      <c r="W132" s="42">
        <f t="shared" ref="W132:W149" si="147">IF(F132=1,1,0)</f>
        <v>0</v>
      </c>
      <c r="X132" s="42">
        <f t="shared" ref="X132:X149" si="148">IF(G132=1,1,0)</f>
        <v>0</v>
      </c>
      <c r="Y132" s="42">
        <f t="shared" ref="Y132:Y149" si="149">IF(H132=1,1,0)</f>
        <v>0</v>
      </c>
      <c r="Z132" s="42">
        <f t="shared" ref="Z132:Z149" si="150">IF(I132=1,1,0)</f>
        <v>0</v>
      </c>
      <c r="AA132" s="42">
        <f t="shared" ref="AA132:AA149" si="151">IF(J132=1,1,0)</f>
        <v>0</v>
      </c>
      <c r="AB132" s="42">
        <f t="shared" ref="AB132:AB149" si="152">IF(K132=1,1,0)</f>
        <v>0</v>
      </c>
      <c r="AC132" s="42">
        <f t="shared" ref="AC132:AC149" si="153">IF(L132=1,1,0)</f>
        <v>0</v>
      </c>
      <c r="AD132" s="42">
        <f t="shared" ref="AD132:AD149" si="154">IF(M132=1,1,0)</f>
        <v>0</v>
      </c>
      <c r="AE132" s="42">
        <f t="shared" ref="AE132:AE149" si="155">IF(N132=1,1,0)</f>
        <v>0</v>
      </c>
      <c r="AF132" s="42">
        <f t="shared" ref="AF132:AF149" si="156">IF(O132=1,1,0)</f>
        <v>0</v>
      </c>
      <c r="AG132" s="42">
        <f t="shared" ref="AG132:AG149" si="157">IF(P132=1,1,0)</f>
        <v>0</v>
      </c>
      <c r="AH132" s="42">
        <f t="shared" ref="AH132:AH149" si="158">IF(Q132=1,1,0)</f>
        <v>0</v>
      </c>
      <c r="AI132" s="42">
        <f t="shared" ref="AI132:AI149" si="159">IF(R132=1,1,0)</f>
        <v>0</v>
      </c>
      <c r="AJ132" s="42"/>
      <c r="AL132" s="43" t="s">
        <v>21</v>
      </c>
      <c r="AM132" s="44">
        <f t="shared" ref="AM132:AM149" si="160">SUM(U132:AL132)</f>
        <v>0</v>
      </c>
    </row>
    <row r="133" spans="1:42" s="36" customFormat="1" ht="8.25" hidden="1" customHeight="1" x14ac:dyDescent="0.15">
      <c r="A133" s="57">
        <f t="shared" si="143"/>
        <v>3</v>
      </c>
      <c r="B133" s="58" t="str">
        <f t="shared" si="143"/>
        <v>Player 2</v>
      </c>
      <c r="C133" s="58"/>
      <c r="D133" s="57">
        <f t="shared" ref="D133:R133" si="161">D113</f>
        <v>0</v>
      </c>
      <c r="E133" s="57">
        <f t="shared" si="161"/>
        <v>0</v>
      </c>
      <c r="F133" s="57">
        <f t="shared" si="161"/>
        <v>0</v>
      </c>
      <c r="G133" s="57">
        <f t="shared" si="161"/>
        <v>0</v>
      </c>
      <c r="H133" s="57">
        <f t="shared" si="161"/>
        <v>0</v>
      </c>
      <c r="I133" s="57">
        <f t="shared" si="161"/>
        <v>0</v>
      </c>
      <c r="J133" s="57">
        <f t="shared" si="161"/>
        <v>0</v>
      </c>
      <c r="K133" s="57">
        <f t="shared" si="161"/>
        <v>0</v>
      </c>
      <c r="L133" s="57">
        <f t="shared" si="161"/>
        <v>0</v>
      </c>
      <c r="M133" s="57">
        <f t="shared" si="161"/>
        <v>0</v>
      </c>
      <c r="N133" s="57">
        <f t="shared" si="161"/>
        <v>0</v>
      </c>
      <c r="O133" s="57">
        <f t="shared" si="161"/>
        <v>0</v>
      </c>
      <c r="P133" s="57">
        <f t="shared" si="161"/>
        <v>0</v>
      </c>
      <c r="Q133" s="57">
        <f t="shared" si="161"/>
        <v>0</v>
      </c>
      <c r="R133" s="57">
        <f t="shared" si="161"/>
        <v>0</v>
      </c>
      <c r="S133" s="38"/>
      <c r="T133" s="38"/>
      <c r="U133" s="42">
        <f t="shared" si="145"/>
        <v>0</v>
      </c>
      <c r="V133" s="42">
        <f t="shared" si="146"/>
        <v>0</v>
      </c>
      <c r="W133" s="42">
        <f t="shared" si="147"/>
        <v>0</v>
      </c>
      <c r="X133" s="42">
        <f t="shared" si="148"/>
        <v>0</v>
      </c>
      <c r="Y133" s="42">
        <f t="shared" si="149"/>
        <v>0</v>
      </c>
      <c r="Z133" s="42">
        <f t="shared" si="150"/>
        <v>0</v>
      </c>
      <c r="AA133" s="42">
        <f t="shared" si="151"/>
        <v>0</v>
      </c>
      <c r="AB133" s="42">
        <f t="shared" si="152"/>
        <v>0</v>
      </c>
      <c r="AC133" s="42">
        <f t="shared" si="153"/>
        <v>0</v>
      </c>
      <c r="AD133" s="42">
        <f t="shared" si="154"/>
        <v>0</v>
      </c>
      <c r="AE133" s="42">
        <f t="shared" si="155"/>
        <v>0</v>
      </c>
      <c r="AF133" s="42">
        <f t="shared" si="156"/>
        <v>0</v>
      </c>
      <c r="AG133" s="42">
        <f t="shared" si="157"/>
        <v>0</v>
      </c>
      <c r="AH133" s="42">
        <f t="shared" si="158"/>
        <v>0</v>
      </c>
      <c r="AI133" s="42">
        <f t="shared" si="159"/>
        <v>0</v>
      </c>
      <c r="AJ133" s="42"/>
      <c r="AL133" s="43" t="s">
        <v>21</v>
      </c>
      <c r="AM133" s="44">
        <f t="shared" si="160"/>
        <v>0</v>
      </c>
    </row>
    <row r="134" spans="1:42" s="36" customFormat="1" ht="8.25" hidden="1" customHeight="1" x14ac:dyDescent="0.15">
      <c r="A134" s="57">
        <f t="shared" si="143"/>
        <v>5</v>
      </c>
      <c r="B134" s="58" t="str">
        <f t="shared" si="143"/>
        <v>Player 3</v>
      </c>
      <c r="C134" s="58"/>
      <c r="D134" s="57">
        <f t="shared" ref="D134:R134" si="162">D114</f>
        <v>0</v>
      </c>
      <c r="E134" s="57">
        <f t="shared" si="162"/>
        <v>0</v>
      </c>
      <c r="F134" s="57">
        <f t="shared" si="162"/>
        <v>0</v>
      </c>
      <c r="G134" s="57">
        <f t="shared" si="162"/>
        <v>0</v>
      </c>
      <c r="H134" s="57">
        <f t="shared" si="162"/>
        <v>0</v>
      </c>
      <c r="I134" s="57">
        <f t="shared" si="162"/>
        <v>0</v>
      </c>
      <c r="J134" s="57">
        <f t="shared" si="162"/>
        <v>0</v>
      </c>
      <c r="K134" s="57">
        <f t="shared" si="162"/>
        <v>0</v>
      </c>
      <c r="L134" s="57">
        <f t="shared" si="162"/>
        <v>0</v>
      </c>
      <c r="M134" s="57">
        <f t="shared" si="162"/>
        <v>0</v>
      </c>
      <c r="N134" s="57">
        <f t="shared" si="162"/>
        <v>0</v>
      </c>
      <c r="O134" s="57">
        <f t="shared" si="162"/>
        <v>0</v>
      </c>
      <c r="P134" s="57">
        <f t="shared" si="162"/>
        <v>0</v>
      </c>
      <c r="Q134" s="57">
        <f t="shared" si="162"/>
        <v>0</v>
      </c>
      <c r="R134" s="57">
        <f t="shared" si="162"/>
        <v>0</v>
      </c>
      <c r="S134" s="38"/>
      <c r="T134" s="38"/>
      <c r="U134" s="42">
        <f t="shared" si="145"/>
        <v>0</v>
      </c>
      <c r="V134" s="42">
        <f t="shared" si="146"/>
        <v>0</v>
      </c>
      <c r="W134" s="42">
        <f t="shared" si="147"/>
        <v>0</v>
      </c>
      <c r="X134" s="42">
        <f t="shared" si="148"/>
        <v>0</v>
      </c>
      <c r="Y134" s="42">
        <f t="shared" si="149"/>
        <v>0</v>
      </c>
      <c r="Z134" s="42">
        <f t="shared" si="150"/>
        <v>0</v>
      </c>
      <c r="AA134" s="42">
        <f t="shared" si="151"/>
        <v>0</v>
      </c>
      <c r="AB134" s="42">
        <f t="shared" si="152"/>
        <v>0</v>
      </c>
      <c r="AC134" s="42">
        <f t="shared" si="153"/>
        <v>0</v>
      </c>
      <c r="AD134" s="42">
        <f t="shared" si="154"/>
        <v>0</v>
      </c>
      <c r="AE134" s="42">
        <f t="shared" si="155"/>
        <v>0</v>
      </c>
      <c r="AF134" s="42">
        <f t="shared" si="156"/>
        <v>0</v>
      </c>
      <c r="AG134" s="42">
        <f t="shared" si="157"/>
        <v>0</v>
      </c>
      <c r="AH134" s="42">
        <f t="shared" si="158"/>
        <v>0</v>
      </c>
      <c r="AI134" s="42">
        <f t="shared" si="159"/>
        <v>0</v>
      </c>
      <c r="AJ134" s="42"/>
      <c r="AL134" s="43" t="s">
        <v>21</v>
      </c>
      <c r="AM134" s="44">
        <f t="shared" si="160"/>
        <v>0</v>
      </c>
    </row>
    <row r="135" spans="1:42" s="36" customFormat="1" ht="8.25" hidden="1" customHeight="1" x14ac:dyDescent="0.15">
      <c r="A135" s="57">
        <f t="shared" si="143"/>
        <v>9</v>
      </c>
      <c r="B135" s="58" t="str">
        <f t="shared" si="143"/>
        <v>Player 4</v>
      </c>
      <c r="C135" s="58"/>
      <c r="D135" s="57">
        <f t="shared" ref="D135:R135" si="163">D115</f>
        <v>0</v>
      </c>
      <c r="E135" s="57">
        <f t="shared" si="163"/>
        <v>0</v>
      </c>
      <c r="F135" s="57">
        <f t="shared" si="163"/>
        <v>0</v>
      </c>
      <c r="G135" s="57">
        <f t="shared" si="163"/>
        <v>0</v>
      </c>
      <c r="H135" s="57">
        <f t="shared" si="163"/>
        <v>0</v>
      </c>
      <c r="I135" s="57">
        <f t="shared" si="163"/>
        <v>0</v>
      </c>
      <c r="J135" s="57">
        <f t="shared" si="163"/>
        <v>0</v>
      </c>
      <c r="K135" s="57">
        <f t="shared" si="163"/>
        <v>0</v>
      </c>
      <c r="L135" s="57">
        <f t="shared" si="163"/>
        <v>0</v>
      </c>
      <c r="M135" s="57">
        <f t="shared" si="163"/>
        <v>0</v>
      </c>
      <c r="N135" s="57">
        <f t="shared" si="163"/>
        <v>0</v>
      </c>
      <c r="O135" s="57">
        <f t="shared" si="163"/>
        <v>0</v>
      </c>
      <c r="P135" s="57">
        <f t="shared" si="163"/>
        <v>0</v>
      </c>
      <c r="Q135" s="57">
        <f t="shared" si="163"/>
        <v>0</v>
      </c>
      <c r="R135" s="57">
        <f t="shared" si="163"/>
        <v>0</v>
      </c>
      <c r="S135" s="38"/>
      <c r="T135" s="38"/>
      <c r="U135" s="42">
        <f t="shared" si="145"/>
        <v>0</v>
      </c>
      <c r="V135" s="42">
        <f t="shared" si="146"/>
        <v>0</v>
      </c>
      <c r="W135" s="42">
        <f t="shared" si="147"/>
        <v>0</v>
      </c>
      <c r="X135" s="42">
        <f t="shared" si="148"/>
        <v>0</v>
      </c>
      <c r="Y135" s="42">
        <f t="shared" si="149"/>
        <v>0</v>
      </c>
      <c r="Z135" s="42">
        <f t="shared" si="150"/>
        <v>0</v>
      </c>
      <c r="AA135" s="42">
        <f t="shared" si="151"/>
        <v>0</v>
      </c>
      <c r="AB135" s="42">
        <f t="shared" si="152"/>
        <v>0</v>
      </c>
      <c r="AC135" s="42">
        <f t="shared" si="153"/>
        <v>0</v>
      </c>
      <c r="AD135" s="42">
        <f t="shared" si="154"/>
        <v>0</v>
      </c>
      <c r="AE135" s="42">
        <f t="shared" si="155"/>
        <v>0</v>
      </c>
      <c r="AF135" s="42">
        <f t="shared" si="156"/>
        <v>0</v>
      </c>
      <c r="AG135" s="42">
        <f t="shared" si="157"/>
        <v>0</v>
      </c>
      <c r="AH135" s="42">
        <f t="shared" si="158"/>
        <v>0</v>
      </c>
      <c r="AI135" s="42">
        <f t="shared" si="159"/>
        <v>0</v>
      </c>
      <c r="AJ135" s="42"/>
      <c r="AL135" s="43" t="s">
        <v>21</v>
      </c>
      <c r="AM135" s="44">
        <f t="shared" si="160"/>
        <v>0</v>
      </c>
    </row>
    <row r="136" spans="1:42" s="36" customFormat="1" ht="8.25" hidden="1" customHeight="1" x14ac:dyDescent="0.15">
      <c r="A136" s="57">
        <f t="shared" si="143"/>
        <v>1</v>
      </c>
      <c r="B136" s="58" t="str">
        <f t="shared" si="143"/>
        <v>Player 5</v>
      </c>
      <c r="C136" s="58"/>
      <c r="D136" s="57">
        <f t="shared" ref="D136:R136" si="164">D116</f>
        <v>0</v>
      </c>
      <c r="E136" s="57">
        <f t="shared" si="164"/>
        <v>0</v>
      </c>
      <c r="F136" s="57">
        <f t="shared" si="164"/>
        <v>0</v>
      </c>
      <c r="G136" s="57">
        <f t="shared" si="164"/>
        <v>0</v>
      </c>
      <c r="H136" s="57">
        <f t="shared" si="164"/>
        <v>0</v>
      </c>
      <c r="I136" s="57">
        <f t="shared" si="164"/>
        <v>0</v>
      </c>
      <c r="J136" s="57">
        <f t="shared" si="164"/>
        <v>0</v>
      </c>
      <c r="K136" s="57">
        <f t="shared" si="164"/>
        <v>0</v>
      </c>
      <c r="L136" s="57">
        <f t="shared" si="164"/>
        <v>0</v>
      </c>
      <c r="M136" s="57">
        <f t="shared" si="164"/>
        <v>0</v>
      </c>
      <c r="N136" s="57">
        <f t="shared" si="164"/>
        <v>0</v>
      </c>
      <c r="O136" s="57">
        <f t="shared" si="164"/>
        <v>0</v>
      </c>
      <c r="P136" s="57">
        <f t="shared" si="164"/>
        <v>0</v>
      </c>
      <c r="Q136" s="57">
        <f t="shared" si="164"/>
        <v>0</v>
      </c>
      <c r="R136" s="57">
        <f t="shared" si="164"/>
        <v>0</v>
      </c>
      <c r="S136" s="38"/>
      <c r="T136" s="38"/>
      <c r="U136" s="42">
        <f t="shared" si="145"/>
        <v>0</v>
      </c>
      <c r="V136" s="42">
        <f t="shared" si="146"/>
        <v>0</v>
      </c>
      <c r="W136" s="42">
        <f t="shared" si="147"/>
        <v>0</v>
      </c>
      <c r="X136" s="42">
        <f t="shared" si="148"/>
        <v>0</v>
      </c>
      <c r="Y136" s="42">
        <f t="shared" si="149"/>
        <v>0</v>
      </c>
      <c r="Z136" s="42">
        <f t="shared" si="150"/>
        <v>0</v>
      </c>
      <c r="AA136" s="42">
        <f t="shared" si="151"/>
        <v>0</v>
      </c>
      <c r="AB136" s="42">
        <f t="shared" si="152"/>
        <v>0</v>
      </c>
      <c r="AC136" s="42">
        <f t="shared" si="153"/>
        <v>0</v>
      </c>
      <c r="AD136" s="42">
        <f t="shared" si="154"/>
        <v>0</v>
      </c>
      <c r="AE136" s="42">
        <f t="shared" si="155"/>
        <v>0</v>
      </c>
      <c r="AF136" s="42">
        <f t="shared" si="156"/>
        <v>0</v>
      </c>
      <c r="AG136" s="42">
        <f t="shared" si="157"/>
        <v>0</v>
      </c>
      <c r="AH136" s="42">
        <f t="shared" si="158"/>
        <v>0</v>
      </c>
      <c r="AI136" s="42">
        <f t="shared" si="159"/>
        <v>0</v>
      </c>
      <c r="AJ136" s="42"/>
      <c r="AL136" s="43" t="s">
        <v>21</v>
      </c>
      <c r="AM136" s="44">
        <f t="shared" si="160"/>
        <v>0</v>
      </c>
    </row>
    <row r="137" spans="1:42" s="36" customFormat="1" ht="8.25" hidden="1" customHeight="1" x14ac:dyDescent="0.15">
      <c r="A137" s="57">
        <f t="shared" si="143"/>
        <v>14</v>
      </c>
      <c r="B137" s="58" t="str">
        <f t="shared" si="143"/>
        <v>Player 6</v>
      </c>
      <c r="C137" s="58"/>
      <c r="D137" s="57">
        <f t="shared" ref="D137:R137" si="165">D117</f>
        <v>0</v>
      </c>
      <c r="E137" s="57">
        <f t="shared" si="165"/>
        <v>0</v>
      </c>
      <c r="F137" s="57">
        <f t="shared" si="165"/>
        <v>0</v>
      </c>
      <c r="G137" s="57">
        <f t="shared" si="165"/>
        <v>0</v>
      </c>
      <c r="H137" s="57">
        <f t="shared" si="165"/>
        <v>0</v>
      </c>
      <c r="I137" s="57">
        <f t="shared" si="165"/>
        <v>0</v>
      </c>
      <c r="J137" s="57">
        <f t="shared" si="165"/>
        <v>0</v>
      </c>
      <c r="K137" s="57">
        <f t="shared" si="165"/>
        <v>0</v>
      </c>
      <c r="L137" s="57">
        <f t="shared" si="165"/>
        <v>0</v>
      </c>
      <c r="M137" s="57">
        <f t="shared" si="165"/>
        <v>0</v>
      </c>
      <c r="N137" s="57">
        <f t="shared" si="165"/>
        <v>0</v>
      </c>
      <c r="O137" s="57">
        <f t="shared" si="165"/>
        <v>0</v>
      </c>
      <c r="P137" s="57">
        <f t="shared" si="165"/>
        <v>0</v>
      </c>
      <c r="Q137" s="57">
        <f t="shared" si="165"/>
        <v>0</v>
      </c>
      <c r="R137" s="57">
        <f t="shared" si="165"/>
        <v>0</v>
      </c>
      <c r="S137" s="38"/>
      <c r="T137" s="38"/>
      <c r="U137" s="42">
        <f t="shared" si="145"/>
        <v>0</v>
      </c>
      <c r="V137" s="42">
        <f t="shared" si="146"/>
        <v>0</v>
      </c>
      <c r="W137" s="42">
        <f t="shared" si="147"/>
        <v>0</v>
      </c>
      <c r="X137" s="42">
        <f t="shared" si="148"/>
        <v>0</v>
      </c>
      <c r="Y137" s="42">
        <f t="shared" si="149"/>
        <v>0</v>
      </c>
      <c r="Z137" s="42">
        <f t="shared" si="150"/>
        <v>0</v>
      </c>
      <c r="AA137" s="42">
        <f t="shared" si="151"/>
        <v>0</v>
      </c>
      <c r="AB137" s="42">
        <f t="shared" si="152"/>
        <v>0</v>
      </c>
      <c r="AC137" s="42">
        <f t="shared" si="153"/>
        <v>0</v>
      </c>
      <c r="AD137" s="42">
        <f t="shared" si="154"/>
        <v>0</v>
      </c>
      <c r="AE137" s="42">
        <f t="shared" si="155"/>
        <v>0</v>
      </c>
      <c r="AF137" s="42">
        <f t="shared" si="156"/>
        <v>0</v>
      </c>
      <c r="AG137" s="42">
        <f t="shared" si="157"/>
        <v>0</v>
      </c>
      <c r="AH137" s="42">
        <f t="shared" si="158"/>
        <v>0</v>
      </c>
      <c r="AI137" s="42">
        <f t="shared" si="159"/>
        <v>0</v>
      </c>
      <c r="AJ137" s="42"/>
      <c r="AL137" s="43" t="s">
        <v>21</v>
      </c>
      <c r="AM137" s="44">
        <f t="shared" si="160"/>
        <v>0</v>
      </c>
    </row>
    <row r="138" spans="1:42" s="36" customFormat="1" ht="8.25" hidden="1" customHeight="1" x14ac:dyDescent="0.15">
      <c r="A138" s="57">
        <f t="shared" si="143"/>
        <v>15</v>
      </c>
      <c r="B138" s="58" t="str">
        <f t="shared" si="143"/>
        <v>Player 7</v>
      </c>
      <c r="C138" s="58"/>
      <c r="D138" s="57">
        <f t="shared" ref="D138:R138" si="166">D118</f>
        <v>0</v>
      </c>
      <c r="E138" s="57">
        <f t="shared" si="166"/>
        <v>0</v>
      </c>
      <c r="F138" s="57">
        <f t="shared" si="166"/>
        <v>0</v>
      </c>
      <c r="G138" s="57">
        <f t="shared" si="166"/>
        <v>0</v>
      </c>
      <c r="H138" s="57">
        <f t="shared" si="166"/>
        <v>0</v>
      </c>
      <c r="I138" s="57">
        <f t="shared" si="166"/>
        <v>0</v>
      </c>
      <c r="J138" s="57">
        <f t="shared" si="166"/>
        <v>0</v>
      </c>
      <c r="K138" s="57">
        <f t="shared" si="166"/>
        <v>0</v>
      </c>
      <c r="L138" s="57">
        <f t="shared" si="166"/>
        <v>0</v>
      </c>
      <c r="M138" s="57">
        <f t="shared" si="166"/>
        <v>0</v>
      </c>
      <c r="N138" s="57">
        <f t="shared" si="166"/>
        <v>0</v>
      </c>
      <c r="O138" s="57">
        <f t="shared" si="166"/>
        <v>0</v>
      </c>
      <c r="P138" s="57">
        <f t="shared" si="166"/>
        <v>0</v>
      </c>
      <c r="Q138" s="57">
        <f t="shared" si="166"/>
        <v>0</v>
      </c>
      <c r="R138" s="57">
        <f t="shared" si="166"/>
        <v>0</v>
      </c>
      <c r="S138" s="38"/>
      <c r="T138" s="38"/>
      <c r="U138" s="42">
        <f t="shared" si="145"/>
        <v>0</v>
      </c>
      <c r="V138" s="42">
        <f t="shared" si="146"/>
        <v>0</v>
      </c>
      <c r="W138" s="42">
        <f t="shared" si="147"/>
        <v>0</v>
      </c>
      <c r="X138" s="42">
        <f t="shared" si="148"/>
        <v>0</v>
      </c>
      <c r="Y138" s="42">
        <f t="shared" si="149"/>
        <v>0</v>
      </c>
      <c r="Z138" s="42">
        <f t="shared" si="150"/>
        <v>0</v>
      </c>
      <c r="AA138" s="42">
        <f t="shared" si="151"/>
        <v>0</v>
      </c>
      <c r="AB138" s="42">
        <f t="shared" si="152"/>
        <v>0</v>
      </c>
      <c r="AC138" s="42">
        <f t="shared" si="153"/>
        <v>0</v>
      </c>
      <c r="AD138" s="42">
        <f t="shared" si="154"/>
        <v>0</v>
      </c>
      <c r="AE138" s="42">
        <f t="shared" si="155"/>
        <v>0</v>
      </c>
      <c r="AF138" s="42">
        <f t="shared" si="156"/>
        <v>0</v>
      </c>
      <c r="AG138" s="42">
        <f t="shared" si="157"/>
        <v>0</v>
      </c>
      <c r="AH138" s="42">
        <f t="shared" si="158"/>
        <v>0</v>
      </c>
      <c r="AI138" s="42">
        <f t="shared" si="159"/>
        <v>0</v>
      </c>
      <c r="AJ138" s="42"/>
      <c r="AL138" s="43" t="s">
        <v>21</v>
      </c>
      <c r="AM138" s="44">
        <f t="shared" si="160"/>
        <v>0</v>
      </c>
    </row>
    <row r="139" spans="1:42" s="36" customFormat="1" ht="8.25" hidden="1" customHeight="1" x14ac:dyDescent="0.15">
      <c r="A139" s="57">
        <f t="shared" si="143"/>
        <v>22</v>
      </c>
      <c r="B139" s="58" t="str">
        <f t="shared" si="143"/>
        <v>Player 8</v>
      </c>
      <c r="C139" s="58"/>
      <c r="D139" s="57">
        <f t="shared" ref="D139:R139" si="167">D119</f>
        <v>0</v>
      </c>
      <c r="E139" s="57">
        <f t="shared" si="167"/>
        <v>0</v>
      </c>
      <c r="F139" s="57">
        <f t="shared" si="167"/>
        <v>0</v>
      </c>
      <c r="G139" s="57">
        <f t="shared" si="167"/>
        <v>0</v>
      </c>
      <c r="H139" s="57">
        <f t="shared" si="167"/>
        <v>0</v>
      </c>
      <c r="I139" s="57">
        <f t="shared" si="167"/>
        <v>0</v>
      </c>
      <c r="J139" s="57">
        <f t="shared" si="167"/>
        <v>0</v>
      </c>
      <c r="K139" s="57">
        <f t="shared" si="167"/>
        <v>0</v>
      </c>
      <c r="L139" s="57">
        <f t="shared" si="167"/>
        <v>0</v>
      </c>
      <c r="M139" s="57">
        <f t="shared" si="167"/>
        <v>0</v>
      </c>
      <c r="N139" s="57">
        <f t="shared" si="167"/>
        <v>0</v>
      </c>
      <c r="O139" s="57">
        <f t="shared" si="167"/>
        <v>0</v>
      </c>
      <c r="P139" s="57">
        <f t="shared" si="167"/>
        <v>0</v>
      </c>
      <c r="Q139" s="57">
        <f t="shared" si="167"/>
        <v>0</v>
      </c>
      <c r="R139" s="57">
        <f t="shared" si="167"/>
        <v>0</v>
      </c>
      <c r="S139" s="38"/>
      <c r="T139" s="38"/>
      <c r="U139" s="42">
        <f t="shared" si="145"/>
        <v>0</v>
      </c>
      <c r="V139" s="42">
        <f t="shared" si="146"/>
        <v>0</v>
      </c>
      <c r="W139" s="42">
        <f t="shared" si="147"/>
        <v>0</v>
      </c>
      <c r="X139" s="42">
        <f t="shared" si="148"/>
        <v>0</v>
      </c>
      <c r="Y139" s="42">
        <f t="shared" si="149"/>
        <v>0</v>
      </c>
      <c r="Z139" s="42">
        <f t="shared" si="150"/>
        <v>0</v>
      </c>
      <c r="AA139" s="42">
        <f t="shared" si="151"/>
        <v>0</v>
      </c>
      <c r="AB139" s="42">
        <f t="shared" si="152"/>
        <v>0</v>
      </c>
      <c r="AC139" s="42">
        <f t="shared" si="153"/>
        <v>0</v>
      </c>
      <c r="AD139" s="42">
        <f t="shared" si="154"/>
        <v>0</v>
      </c>
      <c r="AE139" s="42">
        <f t="shared" si="155"/>
        <v>0</v>
      </c>
      <c r="AF139" s="42">
        <f t="shared" si="156"/>
        <v>0</v>
      </c>
      <c r="AG139" s="42">
        <f t="shared" si="157"/>
        <v>0</v>
      </c>
      <c r="AH139" s="42">
        <f t="shared" si="158"/>
        <v>0</v>
      </c>
      <c r="AI139" s="42">
        <f t="shared" si="159"/>
        <v>0</v>
      </c>
      <c r="AJ139" s="42"/>
      <c r="AL139" s="43" t="s">
        <v>21</v>
      </c>
      <c r="AM139" s="44">
        <f t="shared" si="160"/>
        <v>0</v>
      </c>
    </row>
    <row r="140" spans="1:42" s="36" customFormat="1" ht="8.25" hidden="1" customHeight="1" x14ac:dyDescent="0.15">
      <c r="A140" s="57">
        <f t="shared" si="143"/>
        <v>23</v>
      </c>
      <c r="B140" s="58" t="str">
        <f t="shared" si="143"/>
        <v>Player 9</v>
      </c>
      <c r="C140" s="58"/>
      <c r="D140" s="57">
        <f t="shared" ref="D140:R140" si="168">D120</f>
        <v>0</v>
      </c>
      <c r="E140" s="57">
        <f t="shared" si="168"/>
        <v>0</v>
      </c>
      <c r="F140" s="57">
        <f t="shared" si="168"/>
        <v>0</v>
      </c>
      <c r="G140" s="57">
        <f t="shared" si="168"/>
        <v>0</v>
      </c>
      <c r="H140" s="57">
        <f t="shared" si="168"/>
        <v>0</v>
      </c>
      <c r="I140" s="57">
        <f t="shared" si="168"/>
        <v>0</v>
      </c>
      <c r="J140" s="57">
        <f t="shared" si="168"/>
        <v>0</v>
      </c>
      <c r="K140" s="57">
        <f t="shared" si="168"/>
        <v>0</v>
      </c>
      <c r="L140" s="57">
        <f t="shared" si="168"/>
        <v>0</v>
      </c>
      <c r="M140" s="57">
        <f t="shared" si="168"/>
        <v>0</v>
      </c>
      <c r="N140" s="57">
        <f t="shared" si="168"/>
        <v>0</v>
      </c>
      <c r="O140" s="57">
        <f t="shared" si="168"/>
        <v>0</v>
      </c>
      <c r="P140" s="57">
        <f t="shared" si="168"/>
        <v>0</v>
      </c>
      <c r="Q140" s="57">
        <f t="shared" si="168"/>
        <v>0</v>
      </c>
      <c r="R140" s="57">
        <f t="shared" si="168"/>
        <v>0</v>
      </c>
      <c r="S140" s="38"/>
      <c r="T140" s="38"/>
      <c r="U140" s="42">
        <f t="shared" si="145"/>
        <v>0</v>
      </c>
      <c r="V140" s="42">
        <f t="shared" si="146"/>
        <v>0</v>
      </c>
      <c r="W140" s="42">
        <f t="shared" si="147"/>
        <v>0</v>
      </c>
      <c r="X140" s="42">
        <f t="shared" si="148"/>
        <v>0</v>
      </c>
      <c r="Y140" s="42">
        <f t="shared" si="149"/>
        <v>0</v>
      </c>
      <c r="Z140" s="42">
        <f t="shared" si="150"/>
        <v>0</v>
      </c>
      <c r="AA140" s="42">
        <f t="shared" si="151"/>
        <v>0</v>
      </c>
      <c r="AB140" s="42">
        <f t="shared" si="152"/>
        <v>0</v>
      </c>
      <c r="AC140" s="42">
        <f t="shared" si="153"/>
        <v>0</v>
      </c>
      <c r="AD140" s="42">
        <f t="shared" si="154"/>
        <v>0</v>
      </c>
      <c r="AE140" s="42">
        <f t="shared" si="155"/>
        <v>0</v>
      </c>
      <c r="AF140" s="42">
        <f t="shared" si="156"/>
        <v>0</v>
      </c>
      <c r="AG140" s="42">
        <f t="shared" si="157"/>
        <v>0</v>
      </c>
      <c r="AH140" s="42">
        <f t="shared" si="158"/>
        <v>0</v>
      </c>
      <c r="AI140" s="42">
        <f t="shared" si="159"/>
        <v>0</v>
      </c>
      <c r="AJ140" s="42"/>
      <c r="AL140" s="43" t="s">
        <v>21</v>
      </c>
      <c r="AM140" s="44">
        <f t="shared" si="160"/>
        <v>0</v>
      </c>
    </row>
    <row r="141" spans="1:42" s="36" customFormat="1" ht="8.25" hidden="1" customHeight="1" x14ac:dyDescent="0.15">
      <c r="A141" s="57">
        <f t="shared" si="143"/>
        <v>24</v>
      </c>
      <c r="B141" s="58" t="str">
        <f t="shared" si="143"/>
        <v>Player 10</v>
      </c>
      <c r="C141" s="58"/>
      <c r="D141" s="57">
        <f t="shared" ref="D141:R141" si="169">D121</f>
        <v>0</v>
      </c>
      <c r="E141" s="57">
        <f t="shared" si="169"/>
        <v>0</v>
      </c>
      <c r="F141" s="57">
        <f t="shared" si="169"/>
        <v>0</v>
      </c>
      <c r="G141" s="57">
        <f t="shared" si="169"/>
        <v>0</v>
      </c>
      <c r="H141" s="57">
        <f t="shared" si="169"/>
        <v>0</v>
      </c>
      <c r="I141" s="57">
        <f t="shared" si="169"/>
        <v>0</v>
      </c>
      <c r="J141" s="57">
        <f t="shared" si="169"/>
        <v>0</v>
      </c>
      <c r="K141" s="57">
        <f t="shared" si="169"/>
        <v>0</v>
      </c>
      <c r="L141" s="57">
        <f t="shared" si="169"/>
        <v>0</v>
      </c>
      <c r="M141" s="57">
        <f t="shared" si="169"/>
        <v>0</v>
      </c>
      <c r="N141" s="57">
        <f t="shared" si="169"/>
        <v>0</v>
      </c>
      <c r="O141" s="57">
        <f t="shared" si="169"/>
        <v>0</v>
      </c>
      <c r="P141" s="57">
        <f t="shared" si="169"/>
        <v>0</v>
      </c>
      <c r="Q141" s="57">
        <f t="shared" si="169"/>
        <v>0</v>
      </c>
      <c r="R141" s="57">
        <f t="shared" si="169"/>
        <v>0</v>
      </c>
      <c r="S141" s="38"/>
      <c r="T141" s="38"/>
      <c r="U141" s="42">
        <f t="shared" si="145"/>
        <v>0</v>
      </c>
      <c r="V141" s="42">
        <f t="shared" si="146"/>
        <v>0</v>
      </c>
      <c r="W141" s="42">
        <f t="shared" si="147"/>
        <v>0</v>
      </c>
      <c r="X141" s="42">
        <f t="shared" si="148"/>
        <v>0</v>
      </c>
      <c r="Y141" s="42">
        <f t="shared" si="149"/>
        <v>0</v>
      </c>
      <c r="Z141" s="42">
        <f t="shared" si="150"/>
        <v>0</v>
      </c>
      <c r="AA141" s="42">
        <f t="shared" si="151"/>
        <v>0</v>
      </c>
      <c r="AB141" s="42">
        <f t="shared" si="152"/>
        <v>0</v>
      </c>
      <c r="AC141" s="42">
        <f t="shared" si="153"/>
        <v>0</v>
      </c>
      <c r="AD141" s="42">
        <f t="shared" si="154"/>
        <v>0</v>
      </c>
      <c r="AE141" s="42">
        <f t="shared" si="155"/>
        <v>0</v>
      </c>
      <c r="AF141" s="42">
        <f t="shared" si="156"/>
        <v>0</v>
      </c>
      <c r="AG141" s="42">
        <f t="shared" si="157"/>
        <v>0</v>
      </c>
      <c r="AH141" s="42">
        <f t="shared" si="158"/>
        <v>0</v>
      </c>
      <c r="AI141" s="42">
        <f t="shared" si="159"/>
        <v>0</v>
      </c>
      <c r="AJ141" s="42"/>
      <c r="AL141" s="43" t="s">
        <v>21</v>
      </c>
      <c r="AM141" s="44">
        <f t="shared" si="160"/>
        <v>0</v>
      </c>
    </row>
    <row r="142" spans="1:42" s="36" customFormat="1" ht="8.25" hidden="1" customHeight="1" x14ac:dyDescent="0.15">
      <c r="A142" s="57">
        <f t="shared" si="143"/>
        <v>25</v>
      </c>
      <c r="B142" s="58" t="str">
        <f t="shared" si="143"/>
        <v>Player 11</v>
      </c>
      <c r="C142" s="58"/>
      <c r="D142" s="57">
        <f t="shared" ref="D142:R142" si="170">D122</f>
        <v>0</v>
      </c>
      <c r="E142" s="57">
        <f t="shared" si="170"/>
        <v>0</v>
      </c>
      <c r="F142" s="57">
        <f t="shared" si="170"/>
        <v>0</v>
      </c>
      <c r="G142" s="57">
        <f t="shared" si="170"/>
        <v>0</v>
      </c>
      <c r="H142" s="57">
        <f t="shared" si="170"/>
        <v>0</v>
      </c>
      <c r="I142" s="57">
        <f t="shared" si="170"/>
        <v>0</v>
      </c>
      <c r="J142" s="57">
        <f t="shared" si="170"/>
        <v>0</v>
      </c>
      <c r="K142" s="57">
        <f t="shared" si="170"/>
        <v>0</v>
      </c>
      <c r="L142" s="57">
        <f t="shared" si="170"/>
        <v>0</v>
      </c>
      <c r="M142" s="57">
        <f t="shared" si="170"/>
        <v>0</v>
      </c>
      <c r="N142" s="57">
        <f t="shared" si="170"/>
        <v>0</v>
      </c>
      <c r="O142" s="57">
        <f t="shared" si="170"/>
        <v>0</v>
      </c>
      <c r="P142" s="57">
        <f t="shared" si="170"/>
        <v>0</v>
      </c>
      <c r="Q142" s="57">
        <f t="shared" si="170"/>
        <v>0</v>
      </c>
      <c r="R142" s="57">
        <f t="shared" si="170"/>
        <v>0</v>
      </c>
      <c r="S142" s="38"/>
      <c r="T142" s="38"/>
      <c r="U142" s="42">
        <f t="shared" si="145"/>
        <v>0</v>
      </c>
      <c r="V142" s="42">
        <f t="shared" si="146"/>
        <v>0</v>
      </c>
      <c r="W142" s="42">
        <f t="shared" si="147"/>
        <v>0</v>
      </c>
      <c r="X142" s="42">
        <f t="shared" si="148"/>
        <v>0</v>
      </c>
      <c r="Y142" s="42">
        <f t="shared" si="149"/>
        <v>0</v>
      </c>
      <c r="Z142" s="42">
        <f t="shared" si="150"/>
        <v>0</v>
      </c>
      <c r="AA142" s="42">
        <f t="shared" si="151"/>
        <v>0</v>
      </c>
      <c r="AB142" s="42">
        <f t="shared" si="152"/>
        <v>0</v>
      </c>
      <c r="AC142" s="42">
        <f t="shared" si="153"/>
        <v>0</v>
      </c>
      <c r="AD142" s="42">
        <f t="shared" si="154"/>
        <v>0</v>
      </c>
      <c r="AE142" s="42">
        <f t="shared" si="155"/>
        <v>0</v>
      </c>
      <c r="AF142" s="42">
        <f t="shared" si="156"/>
        <v>0</v>
      </c>
      <c r="AG142" s="42">
        <f t="shared" si="157"/>
        <v>0</v>
      </c>
      <c r="AH142" s="42">
        <f t="shared" si="158"/>
        <v>0</v>
      </c>
      <c r="AI142" s="42">
        <f t="shared" si="159"/>
        <v>0</v>
      </c>
      <c r="AJ142" s="42"/>
      <c r="AL142" s="43" t="s">
        <v>21</v>
      </c>
      <c r="AM142" s="44">
        <f t="shared" si="160"/>
        <v>0</v>
      </c>
    </row>
    <row r="143" spans="1:42" s="36" customFormat="1" ht="8.25" hidden="1" customHeight="1" x14ac:dyDescent="0.15">
      <c r="A143" s="57">
        <f t="shared" si="143"/>
        <v>29</v>
      </c>
      <c r="B143" s="58" t="str">
        <f t="shared" si="143"/>
        <v>Player 12</v>
      </c>
      <c r="C143" s="58"/>
      <c r="D143" s="57">
        <f t="shared" ref="D143:R143" si="171">D123</f>
        <v>0</v>
      </c>
      <c r="E143" s="57">
        <f t="shared" si="171"/>
        <v>0</v>
      </c>
      <c r="F143" s="57">
        <f t="shared" si="171"/>
        <v>0</v>
      </c>
      <c r="G143" s="57">
        <f t="shared" si="171"/>
        <v>0</v>
      </c>
      <c r="H143" s="57">
        <f t="shared" si="171"/>
        <v>0</v>
      </c>
      <c r="I143" s="57">
        <f t="shared" si="171"/>
        <v>0</v>
      </c>
      <c r="J143" s="57">
        <f t="shared" si="171"/>
        <v>0</v>
      </c>
      <c r="K143" s="57">
        <f t="shared" si="171"/>
        <v>0</v>
      </c>
      <c r="L143" s="57">
        <f t="shared" si="171"/>
        <v>0</v>
      </c>
      <c r="M143" s="57">
        <f t="shared" si="171"/>
        <v>0</v>
      </c>
      <c r="N143" s="57">
        <f t="shared" si="171"/>
        <v>0</v>
      </c>
      <c r="O143" s="57">
        <f t="shared" si="171"/>
        <v>0</v>
      </c>
      <c r="P143" s="57">
        <f t="shared" si="171"/>
        <v>0</v>
      </c>
      <c r="Q143" s="57">
        <f t="shared" si="171"/>
        <v>0</v>
      </c>
      <c r="R143" s="57">
        <f t="shared" si="171"/>
        <v>0</v>
      </c>
      <c r="S143" s="38"/>
      <c r="T143" s="38"/>
      <c r="U143" s="42">
        <f t="shared" si="145"/>
        <v>0</v>
      </c>
      <c r="V143" s="42">
        <f t="shared" si="146"/>
        <v>0</v>
      </c>
      <c r="W143" s="42">
        <f t="shared" si="147"/>
        <v>0</v>
      </c>
      <c r="X143" s="42">
        <f t="shared" si="148"/>
        <v>0</v>
      </c>
      <c r="Y143" s="42">
        <f t="shared" si="149"/>
        <v>0</v>
      </c>
      <c r="Z143" s="42">
        <f t="shared" si="150"/>
        <v>0</v>
      </c>
      <c r="AA143" s="42">
        <f t="shared" si="151"/>
        <v>0</v>
      </c>
      <c r="AB143" s="42">
        <f t="shared" si="152"/>
        <v>0</v>
      </c>
      <c r="AC143" s="42">
        <f t="shared" si="153"/>
        <v>0</v>
      </c>
      <c r="AD143" s="42">
        <f t="shared" si="154"/>
        <v>0</v>
      </c>
      <c r="AE143" s="42">
        <f t="shared" si="155"/>
        <v>0</v>
      </c>
      <c r="AF143" s="42">
        <f t="shared" si="156"/>
        <v>0</v>
      </c>
      <c r="AG143" s="42">
        <f t="shared" si="157"/>
        <v>0</v>
      </c>
      <c r="AH143" s="42">
        <f t="shared" si="158"/>
        <v>0</v>
      </c>
      <c r="AI143" s="42">
        <f t="shared" si="159"/>
        <v>0</v>
      </c>
      <c r="AJ143" s="42"/>
      <c r="AL143" s="43" t="s">
        <v>21</v>
      </c>
      <c r="AM143" s="44">
        <f t="shared" si="160"/>
        <v>0</v>
      </c>
    </row>
    <row r="144" spans="1:42" s="36" customFormat="1" ht="8.25" hidden="1" customHeight="1" x14ac:dyDescent="0.15">
      <c r="A144" s="57">
        <f t="shared" si="143"/>
        <v>30</v>
      </c>
      <c r="B144" s="58" t="str">
        <f t="shared" si="143"/>
        <v>Player 13</v>
      </c>
      <c r="C144" s="58"/>
      <c r="D144" s="57">
        <f t="shared" ref="D144:R144" si="172">D124</f>
        <v>0</v>
      </c>
      <c r="E144" s="57">
        <f t="shared" si="172"/>
        <v>0</v>
      </c>
      <c r="F144" s="57">
        <f t="shared" si="172"/>
        <v>0</v>
      </c>
      <c r="G144" s="57">
        <f t="shared" si="172"/>
        <v>0</v>
      </c>
      <c r="H144" s="57">
        <f t="shared" si="172"/>
        <v>0</v>
      </c>
      <c r="I144" s="57">
        <f t="shared" si="172"/>
        <v>0</v>
      </c>
      <c r="J144" s="57">
        <f t="shared" si="172"/>
        <v>0</v>
      </c>
      <c r="K144" s="57">
        <f t="shared" si="172"/>
        <v>0</v>
      </c>
      <c r="L144" s="57">
        <f t="shared" si="172"/>
        <v>0</v>
      </c>
      <c r="M144" s="57">
        <f t="shared" si="172"/>
        <v>0</v>
      </c>
      <c r="N144" s="57">
        <f t="shared" si="172"/>
        <v>0</v>
      </c>
      <c r="O144" s="57">
        <f t="shared" si="172"/>
        <v>0</v>
      </c>
      <c r="P144" s="57">
        <f t="shared" si="172"/>
        <v>0</v>
      </c>
      <c r="Q144" s="57">
        <f t="shared" si="172"/>
        <v>0</v>
      </c>
      <c r="R144" s="57">
        <f t="shared" si="172"/>
        <v>0</v>
      </c>
      <c r="S144" s="38"/>
      <c r="T144" s="38"/>
      <c r="U144" s="42">
        <f t="shared" si="145"/>
        <v>0</v>
      </c>
      <c r="V144" s="42">
        <f t="shared" si="146"/>
        <v>0</v>
      </c>
      <c r="W144" s="42">
        <f t="shared" si="147"/>
        <v>0</v>
      </c>
      <c r="X144" s="42">
        <f t="shared" si="148"/>
        <v>0</v>
      </c>
      <c r="Y144" s="42">
        <f t="shared" si="149"/>
        <v>0</v>
      </c>
      <c r="Z144" s="42">
        <f t="shared" si="150"/>
        <v>0</v>
      </c>
      <c r="AA144" s="42">
        <f t="shared" si="151"/>
        <v>0</v>
      </c>
      <c r="AB144" s="42">
        <f t="shared" si="152"/>
        <v>0</v>
      </c>
      <c r="AC144" s="42">
        <f t="shared" si="153"/>
        <v>0</v>
      </c>
      <c r="AD144" s="42">
        <f t="shared" si="154"/>
        <v>0</v>
      </c>
      <c r="AE144" s="42">
        <f t="shared" si="155"/>
        <v>0</v>
      </c>
      <c r="AF144" s="42">
        <f t="shared" si="156"/>
        <v>0</v>
      </c>
      <c r="AG144" s="42">
        <f t="shared" si="157"/>
        <v>0</v>
      </c>
      <c r="AH144" s="42">
        <f t="shared" si="158"/>
        <v>0</v>
      </c>
      <c r="AI144" s="42">
        <f t="shared" si="159"/>
        <v>0</v>
      </c>
      <c r="AJ144" s="42"/>
      <c r="AL144" s="43" t="s">
        <v>21</v>
      </c>
      <c r="AM144" s="44">
        <f t="shared" si="160"/>
        <v>0</v>
      </c>
    </row>
    <row r="145" spans="1:39" s="36" customFormat="1" ht="8.25" hidden="1" customHeight="1" x14ac:dyDescent="0.15">
      <c r="A145" s="57">
        <f t="shared" si="143"/>
        <v>32</v>
      </c>
      <c r="B145" s="58" t="str">
        <f t="shared" si="143"/>
        <v>Player 14</v>
      </c>
      <c r="C145" s="58"/>
      <c r="D145" s="57">
        <f t="shared" ref="D145:R145" si="173">D125</f>
        <v>0</v>
      </c>
      <c r="E145" s="57">
        <f t="shared" si="173"/>
        <v>0</v>
      </c>
      <c r="F145" s="57">
        <f t="shared" si="173"/>
        <v>0</v>
      </c>
      <c r="G145" s="57">
        <f t="shared" si="173"/>
        <v>0</v>
      </c>
      <c r="H145" s="57">
        <f t="shared" si="173"/>
        <v>0</v>
      </c>
      <c r="I145" s="57">
        <f t="shared" si="173"/>
        <v>0</v>
      </c>
      <c r="J145" s="57">
        <f t="shared" si="173"/>
        <v>0</v>
      </c>
      <c r="K145" s="57">
        <f t="shared" si="173"/>
        <v>0</v>
      </c>
      <c r="L145" s="57">
        <f t="shared" si="173"/>
        <v>0</v>
      </c>
      <c r="M145" s="57">
        <f t="shared" si="173"/>
        <v>0</v>
      </c>
      <c r="N145" s="57">
        <f t="shared" si="173"/>
        <v>0</v>
      </c>
      <c r="O145" s="57">
        <f t="shared" si="173"/>
        <v>0</v>
      </c>
      <c r="P145" s="57">
        <f t="shared" si="173"/>
        <v>0</v>
      </c>
      <c r="Q145" s="57">
        <f t="shared" si="173"/>
        <v>0</v>
      </c>
      <c r="R145" s="57">
        <f t="shared" si="173"/>
        <v>0</v>
      </c>
      <c r="S145" s="38"/>
      <c r="T145" s="38"/>
      <c r="U145" s="42">
        <f t="shared" si="145"/>
        <v>0</v>
      </c>
      <c r="V145" s="42">
        <f t="shared" si="146"/>
        <v>0</v>
      </c>
      <c r="W145" s="42">
        <f t="shared" si="147"/>
        <v>0</v>
      </c>
      <c r="X145" s="42">
        <f t="shared" si="148"/>
        <v>0</v>
      </c>
      <c r="Y145" s="42">
        <f t="shared" si="149"/>
        <v>0</v>
      </c>
      <c r="Z145" s="42">
        <f t="shared" si="150"/>
        <v>0</v>
      </c>
      <c r="AA145" s="42">
        <f t="shared" si="151"/>
        <v>0</v>
      </c>
      <c r="AB145" s="42">
        <f t="shared" si="152"/>
        <v>0</v>
      </c>
      <c r="AC145" s="42">
        <f t="shared" si="153"/>
        <v>0</v>
      </c>
      <c r="AD145" s="42">
        <f t="shared" si="154"/>
        <v>0</v>
      </c>
      <c r="AE145" s="42">
        <f t="shared" si="155"/>
        <v>0</v>
      </c>
      <c r="AF145" s="42">
        <f t="shared" si="156"/>
        <v>0</v>
      </c>
      <c r="AG145" s="42">
        <f t="shared" si="157"/>
        <v>0</v>
      </c>
      <c r="AH145" s="42">
        <f t="shared" si="158"/>
        <v>0</v>
      </c>
      <c r="AI145" s="42">
        <f t="shared" si="159"/>
        <v>0</v>
      </c>
      <c r="AJ145" s="42"/>
      <c r="AL145" s="43" t="s">
        <v>21</v>
      </c>
      <c r="AM145" s="44">
        <f t="shared" si="160"/>
        <v>0</v>
      </c>
    </row>
    <row r="146" spans="1:39" s="36" customFormat="1" ht="8.25" hidden="1" customHeight="1" x14ac:dyDescent="0.15">
      <c r="A146" s="57">
        <f t="shared" si="143"/>
        <v>0</v>
      </c>
      <c r="B146" s="58">
        <f t="shared" si="143"/>
        <v>0</v>
      </c>
      <c r="C146" s="58"/>
      <c r="D146" s="57">
        <f t="shared" ref="D146:R146" si="174">D126</f>
        <v>0</v>
      </c>
      <c r="E146" s="57">
        <f t="shared" si="174"/>
        <v>0</v>
      </c>
      <c r="F146" s="57">
        <f t="shared" si="174"/>
        <v>0</v>
      </c>
      <c r="G146" s="57">
        <f t="shared" si="174"/>
        <v>0</v>
      </c>
      <c r="H146" s="57">
        <f t="shared" si="174"/>
        <v>0</v>
      </c>
      <c r="I146" s="57">
        <f t="shared" si="174"/>
        <v>0</v>
      </c>
      <c r="J146" s="57">
        <f t="shared" si="174"/>
        <v>0</v>
      </c>
      <c r="K146" s="57">
        <f t="shared" si="174"/>
        <v>0</v>
      </c>
      <c r="L146" s="57">
        <f t="shared" si="174"/>
        <v>0</v>
      </c>
      <c r="M146" s="57">
        <f t="shared" si="174"/>
        <v>0</v>
      </c>
      <c r="N146" s="57">
        <f t="shared" si="174"/>
        <v>0</v>
      </c>
      <c r="O146" s="57">
        <f t="shared" si="174"/>
        <v>0</v>
      </c>
      <c r="P146" s="57">
        <f t="shared" si="174"/>
        <v>0</v>
      </c>
      <c r="Q146" s="57">
        <f t="shared" si="174"/>
        <v>0</v>
      </c>
      <c r="R146" s="57">
        <f t="shared" si="174"/>
        <v>0</v>
      </c>
      <c r="S146" s="38"/>
      <c r="T146" s="38"/>
      <c r="U146" s="42">
        <f t="shared" si="145"/>
        <v>0</v>
      </c>
      <c r="V146" s="42">
        <f t="shared" si="146"/>
        <v>0</v>
      </c>
      <c r="W146" s="42">
        <f t="shared" si="147"/>
        <v>0</v>
      </c>
      <c r="X146" s="42">
        <f t="shared" si="148"/>
        <v>0</v>
      </c>
      <c r="Y146" s="42">
        <f t="shared" si="149"/>
        <v>0</v>
      </c>
      <c r="Z146" s="42">
        <f t="shared" si="150"/>
        <v>0</v>
      </c>
      <c r="AA146" s="42">
        <f t="shared" si="151"/>
        <v>0</v>
      </c>
      <c r="AB146" s="42">
        <f t="shared" si="152"/>
        <v>0</v>
      </c>
      <c r="AC146" s="42">
        <f t="shared" si="153"/>
        <v>0</v>
      </c>
      <c r="AD146" s="42">
        <f t="shared" si="154"/>
        <v>0</v>
      </c>
      <c r="AE146" s="42">
        <f t="shared" si="155"/>
        <v>0</v>
      </c>
      <c r="AF146" s="42">
        <f t="shared" si="156"/>
        <v>0</v>
      </c>
      <c r="AG146" s="42">
        <f t="shared" si="157"/>
        <v>0</v>
      </c>
      <c r="AH146" s="42">
        <f t="shared" si="158"/>
        <v>0</v>
      </c>
      <c r="AI146" s="42">
        <f t="shared" si="159"/>
        <v>0</v>
      </c>
      <c r="AJ146" s="42"/>
      <c r="AL146" s="43" t="s">
        <v>21</v>
      </c>
      <c r="AM146" s="44">
        <f t="shared" si="160"/>
        <v>0</v>
      </c>
    </row>
    <row r="147" spans="1:39" s="36" customFormat="1" ht="8.25" hidden="1" customHeight="1" x14ac:dyDescent="0.15">
      <c r="A147" s="57">
        <f t="shared" si="143"/>
        <v>0</v>
      </c>
      <c r="B147" s="58">
        <f t="shared" si="143"/>
        <v>0</v>
      </c>
      <c r="C147" s="58"/>
      <c r="D147" s="57">
        <f t="shared" ref="D147:R147" si="175">D127</f>
        <v>0</v>
      </c>
      <c r="E147" s="57">
        <f t="shared" si="175"/>
        <v>0</v>
      </c>
      <c r="F147" s="57">
        <f t="shared" si="175"/>
        <v>0</v>
      </c>
      <c r="G147" s="57">
        <f t="shared" si="175"/>
        <v>0</v>
      </c>
      <c r="H147" s="57">
        <f t="shared" si="175"/>
        <v>0</v>
      </c>
      <c r="I147" s="57">
        <f t="shared" si="175"/>
        <v>0</v>
      </c>
      <c r="J147" s="57">
        <f t="shared" si="175"/>
        <v>0</v>
      </c>
      <c r="K147" s="57">
        <f t="shared" si="175"/>
        <v>0</v>
      </c>
      <c r="L147" s="57">
        <f t="shared" si="175"/>
        <v>0</v>
      </c>
      <c r="M147" s="57">
        <f t="shared" si="175"/>
        <v>0</v>
      </c>
      <c r="N147" s="57">
        <f t="shared" si="175"/>
        <v>0</v>
      </c>
      <c r="O147" s="57">
        <f t="shared" si="175"/>
        <v>0</v>
      </c>
      <c r="P147" s="57">
        <f t="shared" si="175"/>
        <v>0</v>
      </c>
      <c r="Q147" s="57">
        <f t="shared" si="175"/>
        <v>0</v>
      </c>
      <c r="R147" s="57">
        <f t="shared" si="175"/>
        <v>0</v>
      </c>
      <c r="S147" s="38"/>
      <c r="T147" s="38"/>
      <c r="U147" s="42">
        <f t="shared" si="145"/>
        <v>0</v>
      </c>
      <c r="V147" s="42">
        <f t="shared" si="146"/>
        <v>0</v>
      </c>
      <c r="W147" s="42">
        <f t="shared" si="147"/>
        <v>0</v>
      </c>
      <c r="X147" s="42">
        <f t="shared" si="148"/>
        <v>0</v>
      </c>
      <c r="Y147" s="42">
        <f t="shared" si="149"/>
        <v>0</v>
      </c>
      <c r="Z147" s="42">
        <f t="shared" si="150"/>
        <v>0</v>
      </c>
      <c r="AA147" s="42">
        <f t="shared" si="151"/>
        <v>0</v>
      </c>
      <c r="AB147" s="42">
        <f t="shared" si="152"/>
        <v>0</v>
      </c>
      <c r="AC147" s="42">
        <f t="shared" si="153"/>
        <v>0</v>
      </c>
      <c r="AD147" s="42">
        <f t="shared" si="154"/>
        <v>0</v>
      </c>
      <c r="AE147" s="42">
        <f t="shared" si="155"/>
        <v>0</v>
      </c>
      <c r="AF147" s="42">
        <f t="shared" si="156"/>
        <v>0</v>
      </c>
      <c r="AG147" s="42">
        <f t="shared" si="157"/>
        <v>0</v>
      </c>
      <c r="AH147" s="42">
        <f t="shared" si="158"/>
        <v>0</v>
      </c>
      <c r="AI147" s="42">
        <f t="shared" si="159"/>
        <v>0</v>
      </c>
      <c r="AJ147" s="42"/>
      <c r="AL147" s="43" t="s">
        <v>21</v>
      </c>
      <c r="AM147" s="44">
        <f t="shared" si="160"/>
        <v>0</v>
      </c>
    </row>
    <row r="148" spans="1:39" s="36" customFormat="1" ht="8.25" hidden="1" customHeight="1" x14ac:dyDescent="0.15">
      <c r="A148" s="57">
        <f t="shared" si="143"/>
        <v>0</v>
      </c>
      <c r="B148" s="58">
        <f t="shared" si="143"/>
        <v>0</v>
      </c>
      <c r="C148" s="58"/>
      <c r="D148" s="57">
        <f t="shared" ref="D148:R148" si="176">D128</f>
        <v>0</v>
      </c>
      <c r="E148" s="57">
        <f t="shared" si="176"/>
        <v>0</v>
      </c>
      <c r="F148" s="57">
        <f t="shared" si="176"/>
        <v>0</v>
      </c>
      <c r="G148" s="57">
        <f t="shared" si="176"/>
        <v>0</v>
      </c>
      <c r="H148" s="57">
        <f t="shared" si="176"/>
        <v>0</v>
      </c>
      <c r="I148" s="57">
        <f t="shared" si="176"/>
        <v>0</v>
      </c>
      <c r="J148" s="57">
        <f t="shared" si="176"/>
        <v>0</v>
      </c>
      <c r="K148" s="57">
        <f t="shared" si="176"/>
        <v>0</v>
      </c>
      <c r="L148" s="57">
        <f t="shared" si="176"/>
        <v>0</v>
      </c>
      <c r="M148" s="57">
        <f t="shared" si="176"/>
        <v>0</v>
      </c>
      <c r="N148" s="57">
        <f t="shared" si="176"/>
        <v>0</v>
      </c>
      <c r="O148" s="57">
        <f t="shared" si="176"/>
        <v>0</v>
      </c>
      <c r="P148" s="57">
        <f t="shared" si="176"/>
        <v>0</v>
      </c>
      <c r="Q148" s="57">
        <f t="shared" si="176"/>
        <v>0</v>
      </c>
      <c r="R148" s="57">
        <f t="shared" si="176"/>
        <v>0</v>
      </c>
      <c r="S148" s="38"/>
      <c r="T148" s="38"/>
      <c r="U148" s="42">
        <f t="shared" si="145"/>
        <v>0</v>
      </c>
      <c r="V148" s="42">
        <f t="shared" si="146"/>
        <v>0</v>
      </c>
      <c r="W148" s="42">
        <f t="shared" si="147"/>
        <v>0</v>
      </c>
      <c r="X148" s="42">
        <f t="shared" si="148"/>
        <v>0</v>
      </c>
      <c r="Y148" s="42">
        <f t="shared" si="149"/>
        <v>0</v>
      </c>
      <c r="Z148" s="42">
        <f t="shared" si="150"/>
        <v>0</v>
      </c>
      <c r="AA148" s="42">
        <f t="shared" si="151"/>
        <v>0</v>
      </c>
      <c r="AB148" s="42">
        <f t="shared" si="152"/>
        <v>0</v>
      </c>
      <c r="AC148" s="42">
        <f t="shared" si="153"/>
        <v>0</v>
      </c>
      <c r="AD148" s="42">
        <f t="shared" si="154"/>
        <v>0</v>
      </c>
      <c r="AE148" s="42">
        <f t="shared" si="155"/>
        <v>0</v>
      </c>
      <c r="AF148" s="42">
        <f t="shared" si="156"/>
        <v>0</v>
      </c>
      <c r="AG148" s="42">
        <f t="shared" si="157"/>
        <v>0</v>
      </c>
      <c r="AH148" s="42">
        <f t="shared" si="158"/>
        <v>0</v>
      </c>
      <c r="AI148" s="42">
        <f t="shared" si="159"/>
        <v>0</v>
      </c>
      <c r="AJ148" s="42"/>
      <c r="AL148" s="43" t="s">
        <v>21</v>
      </c>
      <c r="AM148" s="44">
        <f t="shared" si="160"/>
        <v>0</v>
      </c>
    </row>
    <row r="149" spans="1:39" s="36" customFormat="1" ht="8.25" hidden="1" customHeight="1" x14ac:dyDescent="0.15">
      <c r="A149" s="57">
        <f t="shared" si="143"/>
        <v>0</v>
      </c>
      <c r="B149" s="58">
        <f t="shared" si="143"/>
        <v>0</v>
      </c>
      <c r="C149" s="58"/>
      <c r="D149" s="57">
        <f t="shared" ref="D149:R149" si="177">D129</f>
        <v>0</v>
      </c>
      <c r="E149" s="57">
        <f t="shared" si="177"/>
        <v>0</v>
      </c>
      <c r="F149" s="57">
        <f t="shared" si="177"/>
        <v>0</v>
      </c>
      <c r="G149" s="57">
        <f t="shared" si="177"/>
        <v>0</v>
      </c>
      <c r="H149" s="57">
        <f t="shared" si="177"/>
        <v>0</v>
      </c>
      <c r="I149" s="57">
        <f t="shared" si="177"/>
        <v>0</v>
      </c>
      <c r="J149" s="57">
        <f t="shared" si="177"/>
        <v>0</v>
      </c>
      <c r="K149" s="57">
        <f t="shared" si="177"/>
        <v>0</v>
      </c>
      <c r="L149" s="57">
        <f t="shared" si="177"/>
        <v>0</v>
      </c>
      <c r="M149" s="57">
        <f t="shared" si="177"/>
        <v>0</v>
      </c>
      <c r="N149" s="57">
        <f t="shared" si="177"/>
        <v>0</v>
      </c>
      <c r="O149" s="57">
        <f t="shared" si="177"/>
        <v>0</v>
      </c>
      <c r="P149" s="57">
        <f t="shared" si="177"/>
        <v>0</v>
      </c>
      <c r="Q149" s="57">
        <f t="shared" si="177"/>
        <v>0</v>
      </c>
      <c r="R149" s="57">
        <f t="shared" si="177"/>
        <v>0</v>
      </c>
      <c r="S149" s="38"/>
      <c r="T149" s="38"/>
      <c r="U149" s="42">
        <f t="shared" si="145"/>
        <v>0</v>
      </c>
      <c r="V149" s="42">
        <f t="shared" si="146"/>
        <v>0</v>
      </c>
      <c r="W149" s="42">
        <f t="shared" si="147"/>
        <v>0</v>
      </c>
      <c r="X149" s="42">
        <f t="shared" si="148"/>
        <v>0</v>
      </c>
      <c r="Y149" s="42">
        <f t="shared" si="149"/>
        <v>0</v>
      </c>
      <c r="Z149" s="42">
        <f t="shared" si="150"/>
        <v>0</v>
      </c>
      <c r="AA149" s="42">
        <f t="shared" si="151"/>
        <v>0</v>
      </c>
      <c r="AB149" s="42">
        <f t="shared" si="152"/>
        <v>0</v>
      </c>
      <c r="AC149" s="42">
        <f t="shared" si="153"/>
        <v>0</v>
      </c>
      <c r="AD149" s="42">
        <f t="shared" si="154"/>
        <v>0</v>
      </c>
      <c r="AE149" s="42">
        <f t="shared" si="155"/>
        <v>0</v>
      </c>
      <c r="AF149" s="42">
        <f t="shared" si="156"/>
        <v>0</v>
      </c>
      <c r="AG149" s="42">
        <f t="shared" si="157"/>
        <v>0</v>
      </c>
      <c r="AH149" s="42">
        <f t="shared" si="158"/>
        <v>0</v>
      </c>
      <c r="AI149" s="42">
        <f t="shared" si="159"/>
        <v>0</v>
      </c>
      <c r="AJ149" s="42"/>
      <c r="AL149" s="43" t="s">
        <v>21</v>
      </c>
      <c r="AM149" s="44">
        <f t="shared" si="160"/>
        <v>0</v>
      </c>
    </row>
    <row r="150" spans="1:39" s="36" customFormat="1" ht="8.25" hidden="1" customHeight="1" x14ac:dyDescent="0.15">
      <c r="A150" s="57"/>
      <c r="B150" s="58"/>
      <c r="C150" s="58"/>
      <c r="D150" s="57"/>
      <c r="E150" s="57"/>
      <c r="F150" s="57"/>
      <c r="G150" s="57"/>
      <c r="H150" s="57"/>
      <c r="I150" s="57"/>
      <c r="J150" s="57"/>
      <c r="K150" s="57"/>
      <c r="L150" s="57"/>
      <c r="M150" s="57"/>
      <c r="N150" s="57"/>
      <c r="O150" s="57"/>
      <c r="P150" s="57"/>
      <c r="Q150" s="57"/>
      <c r="R150" s="57"/>
      <c r="S150" s="38"/>
      <c r="T150" s="37" t="s">
        <v>21</v>
      </c>
      <c r="U150" s="37">
        <f t="shared" ref="U150:AI150" si="178">SUM(U132:U149)</f>
        <v>0</v>
      </c>
      <c r="V150" s="37">
        <f t="shared" si="178"/>
        <v>0</v>
      </c>
      <c r="W150" s="37">
        <f t="shared" si="178"/>
        <v>0</v>
      </c>
      <c r="X150" s="37">
        <f t="shared" si="178"/>
        <v>0</v>
      </c>
      <c r="Y150" s="37">
        <f t="shared" si="178"/>
        <v>0</v>
      </c>
      <c r="Z150" s="37">
        <f t="shared" si="178"/>
        <v>0</v>
      </c>
      <c r="AA150" s="37">
        <f t="shared" si="178"/>
        <v>0</v>
      </c>
      <c r="AB150" s="37">
        <f t="shared" si="178"/>
        <v>0</v>
      </c>
      <c r="AC150" s="37">
        <f t="shared" si="178"/>
        <v>0</v>
      </c>
      <c r="AD150" s="37">
        <f t="shared" si="178"/>
        <v>0</v>
      </c>
      <c r="AE150" s="37">
        <f t="shared" si="178"/>
        <v>0</v>
      </c>
      <c r="AF150" s="37">
        <f t="shared" si="178"/>
        <v>0</v>
      </c>
      <c r="AG150" s="37">
        <f t="shared" si="178"/>
        <v>0</v>
      </c>
      <c r="AH150" s="37">
        <f t="shared" si="178"/>
        <v>0</v>
      </c>
      <c r="AI150" s="37">
        <f t="shared" si="178"/>
        <v>0</v>
      </c>
      <c r="AJ150" s="37"/>
      <c r="AL150" s="37">
        <f>SUM(AL132:AL149)</f>
        <v>0</v>
      </c>
      <c r="AM150" s="37">
        <f>SUM(AM132:AM149)</f>
        <v>0</v>
      </c>
    </row>
    <row r="151" spans="1:39" s="36" customFormat="1" ht="8.25" hidden="1" customHeight="1" x14ac:dyDescent="0.15">
      <c r="A151" s="57"/>
      <c r="B151" s="59" t="s">
        <v>83</v>
      </c>
      <c r="C151" s="59"/>
      <c r="D151" s="35" t="s">
        <v>18</v>
      </c>
      <c r="E151" s="35" t="s">
        <v>17</v>
      </c>
      <c r="F151" s="35" t="s">
        <v>16</v>
      </c>
      <c r="G151" s="35" t="s">
        <v>59</v>
      </c>
      <c r="H151" s="35" t="s">
        <v>60</v>
      </c>
      <c r="I151" s="35" t="s">
        <v>61</v>
      </c>
      <c r="J151" s="35" t="s">
        <v>144</v>
      </c>
      <c r="K151" s="35" t="s">
        <v>145</v>
      </c>
      <c r="L151" s="35" t="s">
        <v>146</v>
      </c>
      <c r="M151" s="35" t="s">
        <v>147</v>
      </c>
      <c r="N151" s="35" t="s">
        <v>148</v>
      </c>
      <c r="O151" s="35" t="s">
        <v>149</v>
      </c>
      <c r="P151" s="35" t="s">
        <v>150</v>
      </c>
      <c r="Q151" s="35" t="s">
        <v>151</v>
      </c>
      <c r="R151" s="35" t="s">
        <v>152</v>
      </c>
      <c r="S151" s="35"/>
      <c r="T151" s="35"/>
      <c r="U151" s="35" t="s">
        <v>18</v>
      </c>
      <c r="V151" s="35" t="s">
        <v>17</v>
      </c>
      <c r="W151" s="35" t="s">
        <v>16</v>
      </c>
      <c r="X151" s="35" t="s">
        <v>59</v>
      </c>
      <c r="Y151" s="35" t="s">
        <v>60</v>
      </c>
      <c r="Z151" s="35" t="s">
        <v>61</v>
      </c>
      <c r="AA151" s="35" t="s">
        <v>144</v>
      </c>
      <c r="AB151" s="35" t="s">
        <v>145</v>
      </c>
      <c r="AC151" s="35" t="s">
        <v>146</v>
      </c>
      <c r="AD151" s="35" t="s">
        <v>147</v>
      </c>
      <c r="AE151" s="35" t="s">
        <v>148</v>
      </c>
      <c r="AF151" s="35" t="s">
        <v>149</v>
      </c>
      <c r="AG151" s="35" t="s">
        <v>150</v>
      </c>
      <c r="AH151" s="35" t="s">
        <v>151</v>
      </c>
      <c r="AI151" s="35" t="s">
        <v>152</v>
      </c>
      <c r="AJ151" s="35"/>
      <c r="AL151" s="41" t="s">
        <v>21</v>
      </c>
      <c r="AM151" s="41" t="s">
        <v>64</v>
      </c>
    </row>
    <row r="152" spans="1:39" s="36" customFormat="1" ht="8.25" hidden="1" customHeight="1" x14ac:dyDescent="0.15">
      <c r="A152" s="57">
        <f t="shared" ref="A152:B169" si="179">A132</f>
        <v>2</v>
      </c>
      <c r="B152" s="58" t="str">
        <f t="shared" si="179"/>
        <v>Player 1</v>
      </c>
      <c r="C152" s="58"/>
      <c r="D152" s="57">
        <f t="shared" ref="D152:R152" si="180">D132</f>
        <v>0</v>
      </c>
      <c r="E152" s="57">
        <f t="shared" si="180"/>
        <v>0</v>
      </c>
      <c r="F152" s="57">
        <f t="shared" si="180"/>
        <v>0</v>
      </c>
      <c r="G152" s="57">
        <f t="shared" si="180"/>
        <v>0</v>
      </c>
      <c r="H152" s="57">
        <f t="shared" si="180"/>
        <v>0</v>
      </c>
      <c r="I152" s="57">
        <f t="shared" si="180"/>
        <v>0</v>
      </c>
      <c r="J152" s="57">
        <f t="shared" si="180"/>
        <v>0</v>
      </c>
      <c r="K152" s="57">
        <f t="shared" si="180"/>
        <v>0</v>
      </c>
      <c r="L152" s="57">
        <f t="shared" si="180"/>
        <v>0</v>
      </c>
      <c r="M152" s="57">
        <f t="shared" si="180"/>
        <v>0</v>
      </c>
      <c r="N152" s="57">
        <f t="shared" si="180"/>
        <v>0</v>
      </c>
      <c r="O152" s="57">
        <f t="shared" si="180"/>
        <v>0</v>
      </c>
      <c r="P152" s="57">
        <f t="shared" si="180"/>
        <v>0</v>
      </c>
      <c r="Q152" s="57">
        <f t="shared" si="180"/>
        <v>0</v>
      </c>
      <c r="R152" s="57">
        <f t="shared" si="180"/>
        <v>0</v>
      </c>
      <c r="S152" s="38"/>
      <c r="T152" s="38"/>
      <c r="U152" s="42">
        <f t="shared" ref="U152:U169" si="181">IF(D152=2,1,0)</f>
        <v>0</v>
      </c>
      <c r="V152" s="42">
        <f t="shared" ref="V152:V169" si="182">IF(E152=2,1,0)</f>
        <v>0</v>
      </c>
      <c r="W152" s="42">
        <f t="shared" ref="W152:W169" si="183">IF(F152=2,1,0)</f>
        <v>0</v>
      </c>
      <c r="X152" s="42">
        <f t="shared" ref="X152:X169" si="184">IF(G152=2,1,0)</f>
        <v>0</v>
      </c>
      <c r="Y152" s="42">
        <f t="shared" ref="Y152:Y169" si="185">IF(H152=2,1,0)</f>
        <v>0</v>
      </c>
      <c r="Z152" s="42">
        <f t="shared" ref="Z152:Z169" si="186">IF(I152=2,1,0)</f>
        <v>0</v>
      </c>
      <c r="AA152" s="42">
        <f t="shared" ref="AA152:AA169" si="187">IF(J152=2,1,0)</f>
        <v>0</v>
      </c>
      <c r="AB152" s="42">
        <f t="shared" ref="AB152:AB169" si="188">IF(K152=2,1,0)</f>
        <v>0</v>
      </c>
      <c r="AC152" s="42">
        <f t="shared" ref="AC152:AC169" si="189">IF(L152=2,1,0)</f>
        <v>0</v>
      </c>
      <c r="AD152" s="42">
        <f t="shared" ref="AD152:AD169" si="190">IF(M152=2,1,0)</f>
        <v>0</v>
      </c>
      <c r="AE152" s="42">
        <f t="shared" ref="AE152:AE169" si="191">IF(N152=2,1,0)</f>
        <v>0</v>
      </c>
      <c r="AF152" s="42">
        <f t="shared" ref="AF152:AF169" si="192">IF(O152=2,1,0)</f>
        <v>0</v>
      </c>
      <c r="AG152" s="42">
        <f t="shared" ref="AG152:AG169" si="193">IF(P152=2,1,0)</f>
        <v>0</v>
      </c>
      <c r="AH152" s="42">
        <f t="shared" ref="AH152:AH169" si="194">IF(Q152=2,1,0)</f>
        <v>0</v>
      </c>
      <c r="AI152" s="42">
        <f t="shared" ref="AI152:AI169" si="195">IF(R152=2,1,0)</f>
        <v>0</v>
      </c>
      <c r="AJ152" s="42"/>
      <c r="AL152" s="43" t="s">
        <v>21</v>
      </c>
      <c r="AM152" s="44">
        <f t="shared" ref="AM152:AM169" si="196">SUM(U152:AL152)</f>
        <v>0</v>
      </c>
    </row>
    <row r="153" spans="1:39" s="36" customFormat="1" ht="8.25" hidden="1" customHeight="1" x14ac:dyDescent="0.15">
      <c r="A153" s="57">
        <f t="shared" si="179"/>
        <v>3</v>
      </c>
      <c r="B153" s="58" t="str">
        <f t="shared" si="179"/>
        <v>Player 2</v>
      </c>
      <c r="C153" s="58"/>
      <c r="D153" s="57">
        <f t="shared" ref="D153:R153" si="197">D133</f>
        <v>0</v>
      </c>
      <c r="E153" s="57">
        <f t="shared" si="197"/>
        <v>0</v>
      </c>
      <c r="F153" s="57">
        <f t="shared" si="197"/>
        <v>0</v>
      </c>
      <c r="G153" s="57">
        <f t="shared" si="197"/>
        <v>0</v>
      </c>
      <c r="H153" s="57">
        <f t="shared" si="197"/>
        <v>0</v>
      </c>
      <c r="I153" s="57">
        <f t="shared" si="197"/>
        <v>0</v>
      </c>
      <c r="J153" s="57">
        <f t="shared" si="197"/>
        <v>0</v>
      </c>
      <c r="K153" s="57">
        <f t="shared" si="197"/>
        <v>0</v>
      </c>
      <c r="L153" s="57">
        <f t="shared" si="197"/>
        <v>0</v>
      </c>
      <c r="M153" s="57">
        <f t="shared" si="197"/>
        <v>0</v>
      </c>
      <c r="N153" s="57">
        <f t="shared" si="197"/>
        <v>0</v>
      </c>
      <c r="O153" s="57">
        <f t="shared" si="197"/>
        <v>0</v>
      </c>
      <c r="P153" s="57">
        <f t="shared" si="197"/>
        <v>0</v>
      </c>
      <c r="Q153" s="57">
        <f t="shared" si="197"/>
        <v>0</v>
      </c>
      <c r="R153" s="57">
        <f t="shared" si="197"/>
        <v>0</v>
      </c>
      <c r="S153" s="38"/>
      <c r="T153" s="38"/>
      <c r="U153" s="42">
        <f t="shared" si="181"/>
        <v>0</v>
      </c>
      <c r="V153" s="42">
        <f t="shared" si="182"/>
        <v>0</v>
      </c>
      <c r="W153" s="42">
        <f t="shared" si="183"/>
        <v>0</v>
      </c>
      <c r="X153" s="42">
        <f t="shared" si="184"/>
        <v>0</v>
      </c>
      <c r="Y153" s="42">
        <f t="shared" si="185"/>
        <v>0</v>
      </c>
      <c r="Z153" s="42">
        <f t="shared" si="186"/>
        <v>0</v>
      </c>
      <c r="AA153" s="42">
        <f t="shared" si="187"/>
        <v>0</v>
      </c>
      <c r="AB153" s="42">
        <f t="shared" si="188"/>
        <v>0</v>
      </c>
      <c r="AC153" s="42">
        <f t="shared" si="189"/>
        <v>0</v>
      </c>
      <c r="AD153" s="42">
        <f t="shared" si="190"/>
        <v>0</v>
      </c>
      <c r="AE153" s="42">
        <f t="shared" si="191"/>
        <v>0</v>
      </c>
      <c r="AF153" s="42">
        <f t="shared" si="192"/>
        <v>0</v>
      </c>
      <c r="AG153" s="42">
        <f t="shared" si="193"/>
        <v>0</v>
      </c>
      <c r="AH153" s="42">
        <f t="shared" si="194"/>
        <v>0</v>
      </c>
      <c r="AI153" s="42">
        <f t="shared" si="195"/>
        <v>0</v>
      </c>
      <c r="AJ153" s="42"/>
      <c r="AL153" s="43" t="s">
        <v>21</v>
      </c>
      <c r="AM153" s="44">
        <f t="shared" si="196"/>
        <v>0</v>
      </c>
    </row>
    <row r="154" spans="1:39" s="36" customFormat="1" ht="8.25" hidden="1" customHeight="1" x14ac:dyDescent="0.15">
      <c r="A154" s="57">
        <f t="shared" si="179"/>
        <v>5</v>
      </c>
      <c r="B154" s="58" t="str">
        <f t="shared" si="179"/>
        <v>Player 3</v>
      </c>
      <c r="C154" s="58"/>
      <c r="D154" s="57">
        <f t="shared" ref="D154:R154" si="198">D134</f>
        <v>0</v>
      </c>
      <c r="E154" s="57">
        <f t="shared" si="198"/>
        <v>0</v>
      </c>
      <c r="F154" s="57">
        <f t="shared" si="198"/>
        <v>0</v>
      </c>
      <c r="G154" s="57">
        <f t="shared" si="198"/>
        <v>0</v>
      </c>
      <c r="H154" s="57">
        <f t="shared" si="198"/>
        <v>0</v>
      </c>
      <c r="I154" s="57">
        <f t="shared" si="198"/>
        <v>0</v>
      </c>
      <c r="J154" s="57">
        <f t="shared" si="198"/>
        <v>0</v>
      </c>
      <c r="K154" s="57">
        <f t="shared" si="198"/>
        <v>0</v>
      </c>
      <c r="L154" s="57">
        <f t="shared" si="198"/>
        <v>0</v>
      </c>
      <c r="M154" s="57">
        <f t="shared" si="198"/>
        <v>0</v>
      </c>
      <c r="N154" s="57">
        <f t="shared" si="198"/>
        <v>0</v>
      </c>
      <c r="O154" s="57">
        <f t="shared" si="198"/>
        <v>0</v>
      </c>
      <c r="P154" s="57">
        <f t="shared" si="198"/>
        <v>0</v>
      </c>
      <c r="Q154" s="57">
        <f t="shared" si="198"/>
        <v>0</v>
      </c>
      <c r="R154" s="57">
        <f t="shared" si="198"/>
        <v>0</v>
      </c>
      <c r="S154" s="38"/>
      <c r="T154" s="38"/>
      <c r="U154" s="42">
        <f t="shared" si="181"/>
        <v>0</v>
      </c>
      <c r="V154" s="42">
        <f t="shared" si="182"/>
        <v>0</v>
      </c>
      <c r="W154" s="42">
        <f t="shared" si="183"/>
        <v>0</v>
      </c>
      <c r="X154" s="42">
        <f t="shared" si="184"/>
        <v>0</v>
      </c>
      <c r="Y154" s="42">
        <f t="shared" si="185"/>
        <v>0</v>
      </c>
      <c r="Z154" s="42">
        <f t="shared" si="186"/>
        <v>0</v>
      </c>
      <c r="AA154" s="42">
        <f t="shared" si="187"/>
        <v>0</v>
      </c>
      <c r="AB154" s="42">
        <f t="shared" si="188"/>
        <v>0</v>
      </c>
      <c r="AC154" s="42">
        <f t="shared" si="189"/>
        <v>0</v>
      </c>
      <c r="AD154" s="42">
        <f t="shared" si="190"/>
        <v>0</v>
      </c>
      <c r="AE154" s="42">
        <f t="shared" si="191"/>
        <v>0</v>
      </c>
      <c r="AF154" s="42">
        <f t="shared" si="192"/>
        <v>0</v>
      </c>
      <c r="AG154" s="42">
        <f t="shared" si="193"/>
        <v>0</v>
      </c>
      <c r="AH154" s="42">
        <f t="shared" si="194"/>
        <v>0</v>
      </c>
      <c r="AI154" s="42">
        <f t="shared" si="195"/>
        <v>0</v>
      </c>
      <c r="AJ154" s="42"/>
      <c r="AL154" s="43" t="s">
        <v>21</v>
      </c>
      <c r="AM154" s="44">
        <f t="shared" si="196"/>
        <v>0</v>
      </c>
    </row>
    <row r="155" spans="1:39" s="36" customFormat="1" ht="8.25" hidden="1" customHeight="1" x14ac:dyDescent="0.15">
      <c r="A155" s="57">
        <f t="shared" si="179"/>
        <v>9</v>
      </c>
      <c r="B155" s="58" t="str">
        <f t="shared" si="179"/>
        <v>Player 4</v>
      </c>
      <c r="C155" s="58"/>
      <c r="D155" s="57">
        <f t="shared" ref="D155:R155" si="199">D135</f>
        <v>0</v>
      </c>
      <c r="E155" s="57">
        <f t="shared" si="199"/>
        <v>0</v>
      </c>
      <c r="F155" s="57">
        <f t="shared" si="199"/>
        <v>0</v>
      </c>
      <c r="G155" s="57">
        <f t="shared" si="199"/>
        <v>0</v>
      </c>
      <c r="H155" s="57">
        <f t="shared" si="199"/>
        <v>0</v>
      </c>
      <c r="I155" s="57">
        <f t="shared" si="199"/>
        <v>0</v>
      </c>
      <c r="J155" s="57">
        <f t="shared" si="199"/>
        <v>0</v>
      </c>
      <c r="K155" s="57">
        <f t="shared" si="199"/>
        <v>0</v>
      </c>
      <c r="L155" s="57">
        <f t="shared" si="199"/>
        <v>0</v>
      </c>
      <c r="M155" s="57">
        <f t="shared" si="199"/>
        <v>0</v>
      </c>
      <c r="N155" s="57">
        <f t="shared" si="199"/>
        <v>0</v>
      </c>
      <c r="O155" s="57">
        <f t="shared" si="199"/>
        <v>0</v>
      </c>
      <c r="P155" s="57">
        <f t="shared" si="199"/>
        <v>0</v>
      </c>
      <c r="Q155" s="57">
        <f t="shared" si="199"/>
        <v>0</v>
      </c>
      <c r="R155" s="57">
        <f t="shared" si="199"/>
        <v>0</v>
      </c>
      <c r="S155" s="38"/>
      <c r="T155" s="38"/>
      <c r="U155" s="42">
        <f t="shared" si="181"/>
        <v>0</v>
      </c>
      <c r="V155" s="42">
        <f t="shared" si="182"/>
        <v>0</v>
      </c>
      <c r="W155" s="42">
        <f t="shared" si="183"/>
        <v>0</v>
      </c>
      <c r="X155" s="42">
        <f t="shared" si="184"/>
        <v>0</v>
      </c>
      <c r="Y155" s="42">
        <f t="shared" si="185"/>
        <v>0</v>
      </c>
      <c r="Z155" s="42">
        <f t="shared" si="186"/>
        <v>0</v>
      </c>
      <c r="AA155" s="42">
        <f t="shared" si="187"/>
        <v>0</v>
      </c>
      <c r="AB155" s="42">
        <f t="shared" si="188"/>
        <v>0</v>
      </c>
      <c r="AC155" s="42">
        <f t="shared" si="189"/>
        <v>0</v>
      </c>
      <c r="AD155" s="42">
        <f t="shared" si="190"/>
        <v>0</v>
      </c>
      <c r="AE155" s="42">
        <f t="shared" si="191"/>
        <v>0</v>
      </c>
      <c r="AF155" s="42">
        <f t="shared" si="192"/>
        <v>0</v>
      </c>
      <c r="AG155" s="42">
        <f t="shared" si="193"/>
        <v>0</v>
      </c>
      <c r="AH155" s="42">
        <f t="shared" si="194"/>
        <v>0</v>
      </c>
      <c r="AI155" s="42">
        <f t="shared" si="195"/>
        <v>0</v>
      </c>
      <c r="AJ155" s="42"/>
      <c r="AL155" s="43" t="s">
        <v>21</v>
      </c>
      <c r="AM155" s="44">
        <f t="shared" si="196"/>
        <v>0</v>
      </c>
    </row>
    <row r="156" spans="1:39" s="36" customFormat="1" ht="8.25" hidden="1" customHeight="1" x14ac:dyDescent="0.15">
      <c r="A156" s="57">
        <f t="shared" si="179"/>
        <v>1</v>
      </c>
      <c r="B156" s="58" t="str">
        <f t="shared" si="179"/>
        <v>Player 5</v>
      </c>
      <c r="C156" s="58"/>
      <c r="D156" s="57">
        <f t="shared" ref="D156:R156" si="200">D136</f>
        <v>0</v>
      </c>
      <c r="E156" s="57">
        <f t="shared" si="200"/>
        <v>0</v>
      </c>
      <c r="F156" s="57">
        <f t="shared" si="200"/>
        <v>0</v>
      </c>
      <c r="G156" s="57">
        <f t="shared" si="200"/>
        <v>0</v>
      </c>
      <c r="H156" s="57">
        <f t="shared" si="200"/>
        <v>0</v>
      </c>
      <c r="I156" s="57">
        <f t="shared" si="200"/>
        <v>0</v>
      </c>
      <c r="J156" s="57">
        <f t="shared" si="200"/>
        <v>0</v>
      </c>
      <c r="K156" s="57">
        <f t="shared" si="200"/>
        <v>0</v>
      </c>
      <c r="L156" s="57">
        <f t="shared" si="200"/>
        <v>0</v>
      </c>
      <c r="M156" s="57">
        <f t="shared" si="200"/>
        <v>0</v>
      </c>
      <c r="N156" s="57">
        <f t="shared" si="200"/>
        <v>0</v>
      </c>
      <c r="O156" s="57">
        <f t="shared" si="200"/>
        <v>0</v>
      </c>
      <c r="P156" s="57">
        <f t="shared" si="200"/>
        <v>0</v>
      </c>
      <c r="Q156" s="57">
        <f t="shared" si="200"/>
        <v>0</v>
      </c>
      <c r="R156" s="57">
        <f t="shared" si="200"/>
        <v>0</v>
      </c>
      <c r="S156" s="38"/>
      <c r="T156" s="38"/>
      <c r="U156" s="42">
        <f t="shared" si="181"/>
        <v>0</v>
      </c>
      <c r="V156" s="42">
        <f t="shared" si="182"/>
        <v>0</v>
      </c>
      <c r="W156" s="42">
        <f t="shared" si="183"/>
        <v>0</v>
      </c>
      <c r="X156" s="42">
        <f t="shared" si="184"/>
        <v>0</v>
      </c>
      <c r="Y156" s="42">
        <f t="shared" si="185"/>
        <v>0</v>
      </c>
      <c r="Z156" s="42">
        <f t="shared" si="186"/>
        <v>0</v>
      </c>
      <c r="AA156" s="42">
        <f t="shared" si="187"/>
        <v>0</v>
      </c>
      <c r="AB156" s="42">
        <f t="shared" si="188"/>
        <v>0</v>
      </c>
      <c r="AC156" s="42">
        <f t="shared" si="189"/>
        <v>0</v>
      </c>
      <c r="AD156" s="42">
        <f t="shared" si="190"/>
        <v>0</v>
      </c>
      <c r="AE156" s="42">
        <f t="shared" si="191"/>
        <v>0</v>
      </c>
      <c r="AF156" s="42">
        <f t="shared" si="192"/>
        <v>0</v>
      </c>
      <c r="AG156" s="42">
        <f t="shared" si="193"/>
        <v>0</v>
      </c>
      <c r="AH156" s="42">
        <f t="shared" si="194"/>
        <v>0</v>
      </c>
      <c r="AI156" s="42">
        <f t="shared" si="195"/>
        <v>0</v>
      </c>
      <c r="AJ156" s="42"/>
      <c r="AL156" s="43" t="s">
        <v>21</v>
      </c>
      <c r="AM156" s="44">
        <f t="shared" si="196"/>
        <v>0</v>
      </c>
    </row>
    <row r="157" spans="1:39" s="36" customFormat="1" ht="8.25" hidden="1" customHeight="1" x14ac:dyDescent="0.15">
      <c r="A157" s="57">
        <f t="shared" si="179"/>
        <v>14</v>
      </c>
      <c r="B157" s="58" t="str">
        <f t="shared" si="179"/>
        <v>Player 6</v>
      </c>
      <c r="C157" s="58"/>
      <c r="D157" s="57">
        <f t="shared" ref="D157:R157" si="201">D137</f>
        <v>0</v>
      </c>
      <c r="E157" s="57">
        <f t="shared" si="201"/>
        <v>0</v>
      </c>
      <c r="F157" s="57">
        <f t="shared" si="201"/>
        <v>0</v>
      </c>
      <c r="G157" s="57">
        <f t="shared" si="201"/>
        <v>0</v>
      </c>
      <c r="H157" s="57">
        <f t="shared" si="201"/>
        <v>0</v>
      </c>
      <c r="I157" s="57">
        <f t="shared" si="201"/>
        <v>0</v>
      </c>
      <c r="J157" s="57">
        <f t="shared" si="201"/>
        <v>0</v>
      </c>
      <c r="K157" s="57">
        <f t="shared" si="201"/>
        <v>0</v>
      </c>
      <c r="L157" s="57">
        <f t="shared" si="201"/>
        <v>0</v>
      </c>
      <c r="M157" s="57">
        <f t="shared" si="201"/>
        <v>0</v>
      </c>
      <c r="N157" s="57">
        <f t="shared" si="201"/>
        <v>0</v>
      </c>
      <c r="O157" s="57">
        <f t="shared" si="201"/>
        <v>0</v>
      </c>
      <c r="P157" s="57">
        <f t="shared" si="201"/>
        <v>0</v>
      </c>
      <c r="Q157" s="57">
        <f t="shared" si="201"/>
        <v>0</v>
      </c>
      <c r="R157" s="57">
        <f t="shared" si="201"/>
        <v>0</v>
      </c>
      <c r="S157" s="38"/>
      <c r="T157" s="38"/>
      <c r="U157" s="42">
        <f t="shared" si="181"/>
        <v>0</v>
      </c>
      <c r="V157" s="42">
        <f t="shared" si="182"/>
        <v>0</v>
      </c>
      <c r="W157" s="42">
        <f t="shared" si="183"/>
        <v>0</v>
      </c>
      <c r="X157" s="42">
        <f t="shared" si="184"/>
        <v>0</v>
      </c>
      <c r="Y157" s="42">
        <f t="shared" si="185"/>
        <v>0</v>
      </c>
      <c r="Z157" s="42">
        <f t="shared" si="186"/>
        <v>0</v>
      </c>
      <c r="AA157" s="42">
        <f t="shared" si="187"/>
        <v>0</v>
      </c>
      <c r="AB157" s="42">
        <f t="shared" si="188"/>
        <v>0</v>
      </c>
      <c r="AC157" s="42">
        <f t="shared" si="189"/>
        <v>0</v>
      </c>
      <c r="AD157" s="42">
        <f t="shared" si="190"/>
        <v>0</v>
      </c>
      <c r="AE157" s="42">
        <f t="shared" si="191"/>
        <v>0</v>
      </c>
      <c r="AF157" s="42">
        <f t="shared" si="192"/>
        <v>0</v>
      </c>
      <c r="AG157" s="42">
        <f t="shared" si="193"/>
        <v>0</v>
      </c>
      <c r="AH157" s="42">
        <f t="shared" si="194"/>
        <v>0</v>
      </c>
      <c r="AI157" s="42">
        <f t="shared" si="195"/>
        <v>0</v>
      </c>
      <c r="AJ157" s="42"/>
      <c r="AL157" s="43" t="s">
        <v>21</v>
      </c>
      <c r="AM157" s="44">
        <f t="shared" si="196"/>
        <v>0</v>
      </c>
    </row>
    <row r="158" spans="1:39" s="36" customFormat="1" ht="8.25" hidden="1" customHeight="1" x14ac:dyDescent="0.15">
      <c r="A158" s="57">
        <f t="shared" si="179"/>
        <v>15</v>
      </c>
      <c r="B158" s="58" t="str">
        <f t="shared" si="179"/>
        <v>Player 7</v>
      </c>
      <c r="C158" s="58"/>
      <c r="D158" s="57">
        <f t="shared" ref="D158:R158" si="202">D138</f>
        <v>0</v>
      </c>
      <c r="E158" s="57">
        <f t="shared" si="202"/>
        <v>0</v>
      </c>
      <c r="F158" s="57">
        <f t="shared" si="202"/>
        <v>0</v>
      </c>
      <c r="G158" s="57">
        <f t="shared" si="202"/>
        <v>0</v>
      </c>
      <c r="H158" s="57">
        <f t="shared" si="202"/>
        <v>0</v>
      </c>
      <c r="I158" s="57">
        <f t="shared" si="202"/>
        <v>0</v>
      </c>
      <c r="J158" s="57">
        <f t="shared" si="202"/>
        <v>0</v>
      </c>
      <c r="K158" s="57">
        <f t="shared" si="202"/>
        <v>0</v>
      </c>
      <c r="L158" s="57">
        <f t="shared" si="202"/>
        <v>0</v>
      </c>
      <c r="M158" s="57">
        <f t="shared" si="202"/>
        <v>0</v>
      </c>
      <c r="N158" s="57">
        <f t="shared" si="202"/>
        <v>0</v>
      </c>
      <c r="O158" s="57">
        <f t="shared" si="202"/>
        <v>0</v>
      </c>
      <c r="P158" s="57">
        <f t="shared" si="202"/>
        <v>0</v>
      </c>
      <c r="Q158" s="57">
        <f t="shared" si="202"/>
        <v>0</v>
      </c>
      <c r="R158" s="57">
        <f t="shared" si="202"/>
        <v>0</v>
      </c>
      <c r="S158" s="38"/>
      <c r="T158" s="38"/>
      <c r="U158" s="42">
        <f t="shared" si="181"/>
        <v>0</v>
      </c>
      <c r="V158" s="42">
        <f t="shared" si="182"/>
        <v>0</v>
      </c>
      <c r="W158" s="42">
        <f t="shared" si="183"/>
        <v>0</v>
      </c>
      <c r="X158" s="42">
        <f t="shared" si="184"/>
        <v>0</v>
      </c>
      <c r="Y158" s="42">
        <f t="shared" si="185"/>
        <v>0</v>
      </c>
      <c r="Z158" s="42">
        <f t="shared" si="186"/>
        <v>0</v>
      </c>
      <c r="AA158" s="42">
        <f t="shared" si="187"/>
        <v>0</v>
      </c>
      <c r="AB158" s="42">
        <f t="shared" si="188"/>
        <v>0</v>
      </c>
      <c r="AC158" s="42">
        <f t="shared" si="189"/>
        <v>0</v>
      </c>
      <c r="AD158" s="42">
        <f t="shared" si="190"/>
        <v>0</v>
      </c>
      <c r="AE158" s="42">
        <f t="shared" si="191"/>
        <v>0</v>
      </c>
      <c r="AF158" s="42">
        <f t="shared" si="192"/>
        <v>0</v>
      </c>
      <c r="AG158" s="42">
        <f t="shared" si="193"/>
        <v>0</v>
      </c>
      <c r="AH158" s="42">
        <f t="shared" si="194"/>
        <v>0</v>
      </c>
      <c r="AI158" s="42">
        <f t="shared" si="195"/>
        <v>0</v>
      </c>
      <c r="AJ158" s="42"/>
      <c r="AL158" s="43" t="s">
        <v>21</v>
      </c>
      <c r="AM158" s="44">
        <f t="shared" si="196"/>
        <v>0</v>
      </c>
    </row>
    <row r="159" spans="1:39" s="36" customFormat="1" ht="8.25" hidden="1" customHeight="1" x14ac:dyDescent="0.15">
      <c r="A159" s="57">
        <f t="shared" si="179"/>
        <v>22</v>
      </c>
      <c r="B159" s="58" t="str">
        <f t="shared" si="179"/>
        <v>Player 8</v>
      </c>
      <c r="C159" s="58"/>
      <c r="D159" s="57">
        <f t="shared" ref="D159:R159" si="203">D139</f>
        <v>0</v>
      </c>
      <c r="E159" s="57">
        <f t="shared" si="203"/>
        <v>0</v>
      </c>
      <c r="F159" s="57">
        <f t="shared" si="203"/>
        <v>0</v>
      </c>
      <c r="G159" s="57">
        <f t="shared" si="203"/>
        <v>0</v>
      </c>
      <c r="H159" s="57">
        <f t="shared" si="203"/>
        <v>0</v>
      </c>
      <c r="I159" s="57">
        <f t="shared" si="203"/>
        <v>0</v>
      </c>
      <c r="J159" s="57">
        <f t="shared" si="203"/>
        <v>0</v>
      </c>
      <c r="K159" s="57">
        <f t="shared" si="203"/>
        <v>0</v>
      </c>
      <c r="L159" s="57">
        <f t="shared" si="203"/>
        <v>0</v>
      </c>
      <c r="M159" s="57">
        <f t="shared" si="203"/>
        <v>0</v>
      </c>
      <c r="N159" s="57">
        <f t="shared" si="203"/>
        <v>0</v>
      </c>
      <c r="O159" s="57">
        <f t="shared" si="203"/>
        <v>0</v>
      </c>
      <c r="P159" s="57">
        <f t="shared" si="203"/>
        <v>0</v>
      </c>
      <c r="Q159" s="57">
        <f t="shared" si="203"/>
        <v>0</v>
      </c>
      <c r="R159" s="57">
        <f t="shared" si="203"/>
        <v>0</v>
      </c>
      <c r="S159" s="38"/>
      <c r="T159" s="38"/>
      <c r="U159" s="42">
        <f t="shared" si="181"/>
        <v>0</v>
      </c>
      <c r="V159" s="42">
        <f t="shared" si="182"/>
        <v>0</v>
      </c>
      <c r="W159" s="42">
        <f t="shared" si="183"/>
        <v>0</v>
      </c>
      <c r="X159" s="42">
        <f t="shared" si="184"/>
        <v>0</v>
      </c>
      <c r="Y159" s="42">
        <f t="shared" si="185"/>
        <v>0</v>
      </c>
      <c r="Z159" s="42">
        <f t="shared" si="186"/>
        <v>0</v>
      </c>
      <c r="AA159" s="42">
        <f t="shared" si="187"/>
        <v>0</v>
      </c>
      <c r="AB159" s="42">
        <f t="shared" si="188"/>
        <v>0</v>
      </c>
      <c r="AC159" s="42">
        <f t="shared" si="189"/>
        <v>0</v>
      </c>
      <c r="AD159" s="42">
        <f t="shared" si="190"/>
        <v>0</v>
      </c>
      <c r="AE159" s="42">
        <f t="shared" si="191"/>
        <v>0</v>
      </c>
      <c r="AF159" s="42">
        <f t="shared" si="192"/>
        <v>0</v>
      </c>
      <c r="AG159" s="42">
        <f t="shared" si="193"/>
        <v>0</v>
      </c>
      <c r="AH159" s="42">
        <f t="shared" si="194"/>
        <v>0</v>
      </c>
      <c r="AI159" s="42">
        <f t="shared" si="195"/>
        <v>0</v>
      </c>
      <c r="AJ159" s="42"/>
      <c r="AL159" s="43" t="s">
        <v>21</v>
      </c>
      <c r="AM159" s="44">
        <f t="shared" si="196"/>
        <v>0</v>
      </c>
    </row>
    <row r="160" spans="1:39" s="36" customFormat="1" ht="8.25" hidden="1" customHeight="1" x14ac:dyDescent="0.15">
      <c r="A160" s="57">
        <f t="shared" si="179"/>
        <v>23</v>
      </c>
      <c r="B160" s="58" t="str">
        <f t="shared" si="179"/>
        <v>Player 9</v>
      </c>
      <c r="C160" s="58"/>
      <c r="D160" s="57">
        <f t="shared" ref="D160:R160" si="204">D140</f>
        <v>0</v>
      </c>
      <c r="E160" s="57">
        <f t="shared" si="204"/>
        <v>0</v>
      </c>
      <c r="F160" s="57">
        <f t="shared" si="204"/>
        <v>0</v>
      </c>
      <c r="G160" s="57">
        <f t="shared" si="204"/>
        <v>0</v>
      </c>
      <c r="H160" s="57">
        <f t="shared" si="204"/>
        <v>0</v>
      </c>
      <c r="I160" s="57">
        <f t="shared" si="204"/>
        <v>0</v>
      </c>
      <c r="J160" s="57">
        <f t="shared" si="204"/>
        <v>0</v>
      </c>
      <c r="K160" s="57">
        <f t="shared" si="204"/>
        <v>0</v>
      </c>
      <c r="L160" s="57">
        <f t="shared" si="204"/>
        <v>0</v>
      </c>
      <c r="M160" s="57">
        <f t="shared" si="204"/>
        <v>0</v>
      </c>
      <c r="N160" s="57">
        <f t="shared" si="204"/>
        <v>0</v>
      </c>
      <c r="O160" s="57">
        <f t="shared" si="204"/>
        <v>0</v>
      </c>
      <c r="P160" s="57">
        <f t="shared" si="204"/>
        <v>0</v>
      </c>
      <c r="Q160" s="57">
        <f t="shared" si="204"/>
        <v>0</v>
      </c>
      <c r="R160" s="57">
        <f t="shared" si="204"/>
        <v>0</v>
      </c>
      <c r="S160" s="38"/>
      <c r="T160" s="38"/>
      <c r="U160" s="42">
        <f t="shared" si="181"/>
        <v>0</v>
      </c>
      <c r="V160" s="42">
        <f t="shared" si="182"/>
        <v>0</v>
      </c>
      <c r="W160" s="42">
        <f t="shared" si="183"/>
        <v>0</v>
      </c>
      <c r="X160" s="42">
        <f t="shared" si="184"/>
        <v>0</v>
      </c>
      <c r="Y160" s="42">
        <f t="shared" si="185"/>
        <v>0</v>
      </c>
      <c r="Z160" s="42">
        <f t="shared" si="186"/>
        <v>0</v>
      </c>
      <c r="AA160" s="42">
        <f t="shared" si="187"/>
        <v>0</v>
      </c>
      <c r="AB160" s="42">
        <f t="shared" si="188"/>
        <v>0</v>
      </c>
      <c r="AC160" s="42">
        <f t="shared" si="189"/>
        <v>0</v>
      </c>
      <c r="AD160" s="42">
        <f t="shared" si="190"/>
        <v>0</v>
      </c>
      <c r="AE160" s="42">
        <f t="shared" si="191"/>
        <v>0</v>
      </c>
      <c r="AF160" s="42">
        <f t="shared" si="192"/>
        <v>0</v>
      </c>
      <c r="AG160" s="42">
        <f t="shared" si="193"/>
        <v>0</v>
      </c>
      <c r="AH160" s="42">
        <f t="shared" si="194"/>
        <v>0</v>
      </c>
      <c r="AI160" s="42">
        <f t="shared" si="195"/>
        <v>0</v>
      </c>
      <c r="AJ160" s="42"/>
      <c r="AL160" s="43" t="s">
        <v>21</v>
      </c>
      <c r="AM160" s="44">
        <f t="shared" si="196"/>
        <v>0</v>
      </c>
    </row>
    <row r="161" spans="1:39" s="36" customFormat="1" ht="8.25" hidden="1" customHeight="1" x14ac:dyDescent="0.15">
      <c r="A161" s="57">
        <f t="shared" si="179"/>
        <v>24</v>
      </c>
      <c r="B161" s="58" t="str">
        <f t="shared" si="179"/>
        <v>Player 10</v>
      </c>
      <c r="C161" s="58"/>
      <c r="D161" s="57">
        <f t="shared" ref="D161:R161" si="205">D141</f>
        <v>0</v>
      </c>
      <c r="E161" s="57">
        <f t="shared" si="205"/>
        <v>0</v>
      </c>
      <c r="F161" s="57">
        <f t="shared" si="205"/>
        <v>0</v>
      </c>
      <c r="G161" s="57">
        <f t="shared" si="205"/>
        <v>0</v>
      </c>
      <c r="H161" s="57">
        <f t="shared" si="205"/>
        <v>0</v>
      </c>
      <c r="I161" s="57">
        <f t="shared" si="205"/>
        <v>0</v>
      </c>
      <c r="J161" s="57">
        <f t="shared" si="205"/>
        <v>0</v>
      </c>
      <c r="K161" s="57">
        <f t="shared" si="205"/>
        <v>0</v>
      </c>
      <c r="L161" s="57">
        <f t="shared" si="205"/>
        <v>0</v>
      </c>
      <c r="M161" s="57">
        <f t="shared" si="205"/>
        <v>0</v>
      </c>
      <c r="N161" s="57">
        <f t="shared" si="205"/>
        <v>0</v>
      </c>
      <c r="O161" s="57">
        <f t="shared" si="205"/>
        <v>0</v>
      </c>
      <c r="P161" s="57">
        <f t="shared" si="205"/>
        <v>0</v>
      </c>
      <c r="Q161" s="57">
        <f t="shared" si="205"/>
        <v>0</v>
      </c>
      <c r="R161" s="57">
        <f t="shared" si="205"/>
        <v>0</v>
      </c>
      <c r="S161" s="38"/>
      <c r="T161" s="38"/>
      <c r="U161" s="42">
        <f t="shared" si="181"/>
        <v>0</v>
      </c>
      <c r="V161" s="42">
        <f t="shared" si="182"/>
        <v>0</v>
      </c>
      <c r="W161" s="42">
        <f t="shared" si="183"/>
        <v>0</v>
      </c>
      <c r="X161" s="42">
        <f t="shared" si="184"/>
        <v>0</v>
      </c>
      <c r="Y161" s="42">
        <f t="shared" si="185"/>
        <v>0</v>
      </c>
      <c r="Z161" s="42">
        <f t="shared" si="186"/>
        <v>0</v>
      </c>
      <c r="AA161" s="42">
        <f t="shared" si="187"/>
        <v>0</v>
      </c>
      <c r="AB161" s="42">
        <f t="shared" si="188"/>
        <v>0</v>
      </c>
      <c r="AC161" s="42">
        <f t="shared" si="189"/>
        <v>0</v>
      </c>
      <c r="AD161" s="42">
        <f t="shared" si="190"/>
        <v>0</v>
      </c>
      <c r="AE161" s="42">
        <f t="shared" si="191"/>
        <v>0</v>
      </c>
      <c r="AF161" s="42">
        <f t="shared" si="192"/>
        <v>0</v>
      </c>
      <c r="AG161" s="42">
        <f t="shared" si="193"/>
        <v>0</v>
      </c>
      <c r="AH161" s="42">
        <f t="shared" si="194"/>
        <v>0</v>
      </c>
      <c r="AI161" s="42">
        <f t="shared" si="195"/>
        <v>0</v>
      </c>
      <c r="AJ161" s="42"/>
      <c r="AL161" s="43" t="s">
        <v>21</v>
      </c>
      <c r="AM161" s="44">
        <f t="shared" si="196"/>
        <v>0</v>
      </c>
    </row>
    <row r="162" spans="1:39" s="36" customFormat="1" ht="8.25" hidden="1" customHeight="1" x14ac:dyDescent="0.15">
      <c r="A162" s="57">
        <f t="shared" si="179"/>
        <v>25</v>
      </c>
      <c r="B162" s="58" t="str">
        <f t="shared" si="179"/>
        <v>Player 11</v>
      </c>
      <c r="C162" s="58"/>
      <c r="D162" s="57">
        <f t="shared" ref="D162:R162" si="206">D142</f>
        <v>0</v>
      </c>
      <c r="E162" s="57">
        <f t="shared" si="206"/>
        <v>0</v>
      </c>
      <c r="F162" s="57">
        <f t="shared" si="206"/>
        <v>0</v>
      </c>
      <c r="G162" s="57">
        <f t="shared" si="206"/>
        <v>0</v>
      </c>
      <c r="H162" s="57">
        <f t="shared" si="206"/>
        <v>0</v>
      </c>
      <c r="I162" s="57">
        <f t="shared" si="206"/>
        <v>0</v>
      </c>
      <c r="J162" s="57">
        <f t="shared" si="206"/>
        <v>0</v>
      </c>
      <c r="K162" s="57">
        <f t="shared" si="206"/>
        <v>0</v>
      </c>
      <c r="L162" s="57">
        <f t="shared" si="206"/>
        <v>0</v>
      </c>
      <c r="M162" s="57">
        <f t="shared" si="206"/>
        <v>0</v>
      </c>
      <c r="N162" s="57">
        <f t="shared" si="206"/>
        <v>0</v>
      </c>
      <c r="O162" s="57">
        <f t="shared" si="206"/>
        <v>0</v>
      </c>
      <c r="P162" s="57">
        <f t="shared" si="206"/>
        <v>0</v>
      </c>
      <c r="Q162" s="57">
        <f t="shared" si="206"/>
        <v>0</v>
      </c>
      <c r="R162" s="57">
        <f t="shared" si="206"/>
        <v>0</v>
      </c>
      <c r="S162" s="38"/>
      <c r="T162" s="38"/>
      <c r="U162" s="42">
        <f t="shared" si="181"/>
        <v>0</v>
      </c>
      <c r="V162" s="42">
        <f t="shared" si="182"/>
        <v>0</v>
      </c>
      <c r="W162" s="42">
        <f t="shared" si="183"/>
        <v>0</v>
      </c>
      <c r="X162" s="42">
        <f t="shared" si="184"/>
        <v>0</v>
      </c>
      <c r="Y162" s="42">
        <f t="shared" si="185"/>
        <v>0</v>
      </c>
      <c r="Z162" s="42">
        <f t="shared" si="186"/>
        <v>0</v>
      </c>
      <c r="AA162" s="42">
        <f t="shared" si="187"/>
        <v>0</v>
      </c>
      <c r="AB162" s="42">
        <f t="shared" si="188"/>
        <v>0</v>
      </c>
      <c r="AC162" s="42">
        <f t="shared" si="189"/>
        <v>0</v>
      </c>
      <c r="AD162" s="42">
        <f t="shared" si="190"/>
        <v>0</v>
      </c>
      <c r="AE162" s="42">
        <f t="shared" si="191"/>
        <v>0</v>
      </c>
      <c r="AF162" s="42">
        <f t="shared" si="192"/>
        <v>0</v>
      </c>
      <c r="AG162" s="42">
        <f t="shared" si="193"/>
        <v>0</v>
      </c>
      <c r="AH162" s="42">
        <f t="shared" si="194"/>
        <v>0</v>
      </c>
      <c r="AI162" s="42">
        <f t="shared" si="195"/>
        <v>0</v>
      </c>
      <c r="AJ162" s="42"/>
      <c r="AL162" s="43" t="s">
        <v>21</v>
      </c>
      <c r="AM162" s="44">
        <f t="shared" si="196"/>
        <v>0</v>
      </c>
    </row>
    <row r="163" spans="1:39" s="36" customFormat="1" ht="8.25" hidden="1" customHeight="1" x14ac:dyDescent="0.15">
      <c r="A163" s="57">
        <f t="shared" si="179"/>
        <v>29</v>
      </c>
      <c r="B163" s="58" t="str">
        <f t="shared" si="179"/>
        <v>Player 12</v>
      </c>
      <c r="C163" s="58"/>
      <c r="D163" s="57">
        <f t="shared" ref="D163:R163" si="207">D143</f>
        <v>0</v>
      </c>
      <c r="E163" s="57">
        <f t="shared" si="207"/>
        <v>0</v>
      </c>
      <c r="F163" s="57">
        <f t="shared" si="207"/>
        <v>0</v>
      </c>
      <c r="G163" s="57">
        <f t="shared" si="207"/>
        <v>0</v>
      </c>
      <c r="H163" s="57">
        <f t="shared" si="207"/>
        <v>0</v>
      </c>
      <c r="I163" s="57">
        <f t="shared" si="207"/>
        <v>0</v>
      </c>
      <c r="J163" s="57">
        <f t="shared" si="207"/>
        <v>0</v>
      </c>
      <c r="K163" s="57">
        <f t="shared" si="207"/>
        <v>0</v>
      </c>
      <c r="L163" s="57">
        <f t="shared" si="207"/>
        <v>0</v>
      </c>
      <c r="M163" s="57">
        <f t="shared" si="207"/>
        <v>0</v>
      </c>
      <c r="N163" s="57">
        <f t="shared" si="207"/>
        <v>0</v>
      </c>
      <c r="O163" s="57">
        <f t="shared" si="207"/>
        <v>0</v>
      </c>
      <c r="P163" s="57">
        <f t="shared" si="207"/>
        <v>0</v>
      </c>
      <c r="Q163" s="57">
        <f t="shared" si="207"/>
        <v>0</v>
      </c>
      <c r="R163" s="57">
        <f t="shared" si="207"/>
        <v>0</v>
      </c>
      <c r="S163" s="38"/>
      <c r="T163" s="38"/>
      <c r="U163" s="42">
        <f t="shared" si="181"/>
        <v>0</v>
      </c>
      <c r="V163" s="42">
        <f t="shared" si="182"/>
        <v>0</v>
      </c>
      <c r="W163" s="42">
        <f t="shared" si="183"/>
        <v>0</v>
      </c>
      <c r="X163" s="42">
        <f t="shared" si="184"/>
        <v>0</v>
      </c>
      <c r="Y163" s="42">
        <f t="shared" si="185"/>
        <v>0</v>
      </c>
      <c r="Z163" s="42">
        <f t="shared" si="186"/>
        <v>0</v>
      </c>
      <c r="AA163" s="42">
        <f t="shared" si="187"/>
        <v>0</v>
      </c>
      <c r="AB163" s="42">
        <f t="shared" si="188"/>
        <v>0</v>
      </c>
      <c r="AC163" s="42">
        <f t="shared" si="189"/>
        <v>0</v>
      </c>
      <c r="AD163" s="42">
        <f t="shared" si="190"/>
        <v>0</v>
      </c>
      <c r="AE163" s="42">
        <f t="shared" si="191"/>
        <v>0</v>
      </c>
      <c r="AF163" s="42">
        <f t="shared" si="192"/>
        <v>0</v>
      </c>
      <c r="AG163" s="42">
        <f t="shared" si="193"/>
        <v>0</v>
      </c>
      <c r="AH163" s="42">
        <f t="shared" si="194"/>
        <v>0</v>
      </c>
      <c r="AI163" s="42">
        <f t="shared" si="195"/>
        <v>0</v>
      </c>
      <c r="AJ163" s="42"/>
      <c r="AL163" s="43" t="s">
        <v>21</v>
      </c>
      <c r="AM163" s="44">
        <f t="shared" si="196"/>
        <v>0</v>
      </c>
    </row>
    <row r="164" spans="1:39" s="36" customFormat="1" ht="8.25" hidden="1" customHeight="1" x14ac:dyDescent="0.15">
      <c r="A164" s="57">
        <f t="shared" si="179"/>
        <v>30</v>
      </c>
      <c r="B164" s="58" t="str">
        <f t="shared" si="179"/>
        <v>Player 13</v>
      </c>
      <c r="C164" s="58"/>
      <c r="D164" s="57">
        <f t="shared" ref="D164:R164" si="208">D144</f>
        <v>0</v>
      </c>
      <c r="E164" s="57">
        <f t="shared" si="208"/>
        <v>0</v>
      </c>
      <c r="F164" s="57">
        <f t="shared" si="208"/>
        <v>0</v>
      </c>
      <c r="G164" s="57">
        <f t="shared" si="208"/>
        <v>0</v>
      </c>
      <c r="H164" s="57">
        <f t="shared" si="208"/>
        <v>0</v>
      </c>
      <c r="I164" s="57">
        <f t="shared" si="208"/>
        <v>0</v>
      </c>
      <c r="J164" s="57">
        <f t="shared" si="208"/>
        <v>0</v>
      </c>
      <c r="K164" s="57">
        <f t="shared" si="208"/>
        <v>0</v>
      </c>
      <c r="L164" s="57">
        <f t="shared" si="208"/>
        <v>0</v>
      </c>
      <c r="M164" s="57">
        <f t="shared" si="208"/>
        <v>0</v>
      </c>
      <c r="N164" s="57">
        <f t="shared" si="208"/>
        <v>0</v>
      </c>
      <c r="O164" s="57">
        <f t="shared" si="208"/>
        <v>0</v>
      </c>
      <c r="P164" s="57">
        <f t="shared" si="208"/>
        <v>0</v>
      </c>
      <c r="Q164" s="57">
        <f t="shared" si="208"/>
        <v>0</v>
      </c>
      <c r="R164" s="57">
        <f t="shared" si="208"/>
        <v>0</v>
      </c>
      <c r="S164" s="38"/>
      <c r="T164" s="38"/>
      <c r="U164" s="42">
        <f t="shared" si="181"/>
        <v>0</v>
      </c>
      <c r="V164" s="42">
        <f t="shared" si="182"/>
        <v>0</v>
      </c>
      <c r="W164" s="42">
        <f t="shared" si="183"/>
        <v>0</v>
      </c>
      <c r="X164" s="42">
        <f t="shared" si="184"/>
        <v>0</v>
      </c>
      <c r="Y164" s="42">
        <f t="shared" si="185"/>
        <v>0</v>
      </c>
      <c r="Z164" s="42">
        <f t="shared" si="186"/>
        <v>0</v>
      </c>
      <c r="AA164" s="42">
        <f t="shared" si="187"/>
        <v>0</v>
      </c>
      <c r="AB164" s="42">
        <f t="shared" si="188"/>
        <v>0</v>
      </c>
      <c r="AC164" s="42">
        <f t="shared" si="189"/>
        <v>0</v>
      </c>
      <c r="AD164" s="42">
        <f t="shared" si="190"/>
        <v>0</v>
      </c>
      <c r="AE164" s="42">
        <f t="shared" si="191"/>
        <v>0</v>
      </c>
      <c r="AF164" s="42">
        <f t="shared" si="192"/>
        <v>0</v>
      </c>
      <c r="AG164" s="42">
        <f t="shared" si="193"/>
        <v>0</v>
      </c>
      <c r="AH164" s="42">
        <f t="shared" si="194"/>
        <v>0</v>
      </c>
      <c r="AI164" s="42">
        <f t="shared" si="195"/>
        <v>0</v>
      </c>
      <c r="AJ164" s="42"/>
      <c r="AL164" s="43" t="s">
        <v>21</v>
      </c>
      <c r="AM164" s="44">
        <f t="shared" si="196"/>
        <v>0</v>
      </c>
    </row>
    <row r="165" spans="1:39" s="36" customFormat="1" ht="8.25" hidden="1" customHeight="1" x14ac:dyDescent="0.15">
      <c r="A165" s="57">
        <f t="shared" si="179"/>
        <v>32</v>
      </c>
      <c r="B165" s="58" t="str">
        <f t="shared" si="179"/>
        <v>Player 14</v>
      </c>
      <c r="C165" s="58"/>
      <c r="D165" s="57">
        <f t="shared" ref="D165:R165" si="209">D145</f>
        <v>0</v>
      </c>
      <c r="E165" s="57">
        <f t="shared" si="209"/>
        <v>0</v>
      </c>
      <c r="F165" s="57">
        <f t="shared" si="209"/>
        <v>0</v>
      </c>
      <c r="G165" s="57">
        <f t="shared" si="209"/>
        <v>0</v>
      </c>
      <c r="H165" s="57">
        <f t="shared" si="209"/>
        <v>0</v>
      </c>
      <c r="I165" s="57">
        <f t="shared" si="209"/>
        <v>0</v>
      </c>
      <c r="J165" s="57">
        <f t="shared" si="209"/>
        <v>0</v>
      </c>
      <c r="K165" s="57">
        <f t="shared" si="209"/>
        <v>0</v>
      </c>
      <c r="L165" s="57">
        <f t="shared" si="209"/>
        <v>0</v>
      </c>
      <c r="M165" s="57">
        <f t="shared" si="209"/>
        <v>0</v>
      </c>
      <c r="N165" s="57">
        <f t="shared" si="209"/>
        <v>0</v>
      </c>
      <c r="O165" s="57">
        <f t="shared" si="209"/>
        <v>0</v>
      </c>
      <c r="P165" s="57">
        <f t="shared" si="209"/>
        <v>0</v>
      </c>
      <c r="Q165" s="57">
        <f t="shared" si="209"/>
        <v>0</v>
      </c>
      <c r="R165" s="57">
        <f t="shared" si="209"/>
        <v>0</v>
      </c>
      <c r="S165" s="38"/>
      <c r="T165" s="38"/>
      <c r="U165" s="42">
        <f t="shared" si="181"/>
        <v>0</v>
      </c>
      <c r="V165" s="42">
        <f t="shared" si="182"/>
        <v>0</v>
      </c>
      <c r="W165" s="42">
        <f t="shared" si="183"/>
        <v>0</v>
      </c>
      <c r="X165" s="42">
        <f t="shared" si="184"/>
        <v>0</v>
      </c>
      <c r="Y165" s="42">
        <f t="shared" si="185"/>
        <v>0</v>
      </c>
      <c r="Z165" s="42">
        <f t="shared" si="186"/>
        <v>0</v>
      </c>
      <c r="AA165" s="42">
        <f t="shared" si="187"/>
        <v>0</v>
      </c>
      <c r="AB165" s="42">
        <f t="shared" si="188"/>
        <v>0</v>
      </c>
      <c r="AC165" s="42">
        <f t="shared" si="189"/>
        <v>0</v>
      </c>
      <c r="AD165" s="42">
        <f t="shared" si="190"/>
        <v>0</v>
      </c>
      <c r="AE165" s="42">
        <f t="shared" si="191"/>
        <v>0</v>
      </c>
      <c r="AF165" s="42">
        <f t="shared" si="192"/>
        <v>0</v>
      </c>
      <c r="AG165" s="42">
        <f t="shared" si="193"/>
        <v>0</v>
      </c>
      <c r="AH165" s="42">
        <f t="shared" si="194"/>
        <v>0</v>
      </c>
      <c r="AI165" s="42">
        <f t="shared" si="195"/>
        <v>0</v>
      </c>
      <c r="AJ165" s="42"/>
      <c r="AL165" s="43" t="s">
        <v>21</v>
      </c>
      <c r="AM165" s="44">
        <f t="shared" si="196"/>
        <v>0</v>
      </c>
    </row>
    <row r="166" spans="1:39" s="36" customFormat="1" ht="8.25" hidden="1" customHeight="1" x14ac:dyDescent="0.15">
      <c r="A166" s="57">
        <f t="shared" si="179"/>
        <v>0</v>
      </c>
      <c r="B166" s="58">
        <f t="shared" si="179"/>
        <v>0</v>
      </c>
      <c r="C166" s="58"/>
      <c r="D166" s="57">
        <f t="shared" ref="D166:R166" si="210">D146</f>
        <v>0</v>
      </c>
      <c r="E166" s="57">
        <f t="shared" si="210"/>
        <v>0</v>
      </c>
      <c r="F166" s="57">
        <f t="shared" si="210"/>
        <v>0</v>
      </c>
      <c r="G166" s="57">
        <f t="shared" si="210"/>
        <v>0</v>
      </c>
      <c r="H166" s="57">
        <f t="shared" si="210"/>
        <v>0</v>
      </c>
      <c r="I166" s="57">
        <f t="shared" si="210"/>
        <v>0</v>
      </c>
      <c r="J166" s="57">
        <f t="shared" si="210"/>
        <v>0</v>
      </c>
      <c r="K166" s="57">
        <f t="shared" si="210"/>
        <v>0</v>
      </c>
      <c r="L166" s="57">
        <f t="shared" si="210"/>
        <v>0</v>
      </c>
      <c r="M166" s="57">
        <f t="shared" si="210"/>
        <v>0</v>
      </c>
      <c r="N166" s="57">
        <f t="shared" si="210"/>
        <v>0</v>
      </c>
      <c r="O166" s="57">
        <f t="shared" si="210"/>
        <v>0</v>
      </c>
      <c r="P166" s="57">
        <f t="shared" si="210"/>
        <v>0</v>
      </c>
      <c r="Q166" s="57">
        <f t="shared" si="210"/>
        <v>0</v>
      </c>
      <c r="R166" s="57">
        <f t="shared" si="210"/>
        <v>0</v>
      </c>
      <c r="S166" s="38"/>
      <c r="T166" s="38"/>
      <c r="U166" s="42">
        <f t="shared" si="181"/>
        <v>0</v>
      </c>
      <c r="V166" s="42">
        <f t="shared" si="182"/>
        <v>0</v>
      </c>
      <c r="W166" s="42">
        <f t="shared" si="183"/>
        <v>0</v>
      </c>
      <c r="X166" s="42">
        <f t="shared" si="184"/>
        <v>0</v>
      </c>
      <c r="Y166" s="42">
        <f t="shared" si="185"/>
        <v>0</v>
      </c>
      <c r="Z166" s="42">
        <f t="shared" si="186"/>
        <v>0</v>
      </c>
      <c r="AA166" s="42">
        <f t="shared" si="187"/>
        <v>0</v>
      </c>
      <c r="AB166" s="42">
        <f t="shared" si="188"/>
        <v>0</v>
      </c>
      <c r="AC166" s="42">
        <f t="shared" si="189"/>
        <v>0</v>
      </c>
      <c r="AD166" s="42">
        <f t="shared" si="190"/>
        <v>0</v>
      </c>
      <c r="AE166" s="42">
        <f t="shared" si="191"/>
        <v>0</v>
      </c>
      <c r="AF166" s="42">
        <f t="shared" si="192"/>
        <v>0</v>
      </c>
      <c r="AG166" s="42">
        <f t="shared" si="193"/>
        <v>0</v>
      </c>
      <c r="AH166" s="42">
        <f t="shared" si="194"/>
        <v>0</v>
      </c>
      <c r="AI166" s="42">
        <f t="shared" si="195"/>
        <v>0</v>
      </c>
      <c r="AJ166" s="42"/>
      <c r="AL166" s="43" t="s">
        <v>21</v>
      </c>
      <c r="AM166" s="44">
        <f t="shared" si="196"/>
        <v>0</v>
      </c>
    </row>
    <row r="167" spans="1:39" s="36" customFormat="1" ht="8.25" hidden="1" customHeight="1" x14ac:dyDescent="0.15">
      <c r="A167" s="57">
        <f t="shared" si="179"/>
        <v>0</v>
      </c>
      <c r="B167" s="58">
        <f t="shared" si="179"/>
        <v>0</v>
      </c>
      <c r="C167" s="58"/>
      <c r="D167" s="57">
        <f t="shared" ref="D167:R167" si="211">D147</f>
        <v>0</v>
      </c>
      <c r="E167" s="57">
        <f t="shared" si="211"/>
        <v>0</v>
      </c>
      <c r="F167" s="57">
        <f t="shared" si="211"/>
        <v>0</v>
      </c>
      <c r="G167" s="57">
        <f t="shared" si="211"/>
        <v>0</v>
      </c>
      <c r="H167" s="57">
        <f t="shared" si="211"/>
        <v>0</v>
      </c>
      <c r="I167" s="57">
        <f t="shared" si="211"/>
        <v>0</v>
      </c>
      <c r="J167" s="57">
        <f t="shared" si="211"/>
        <v>0</v>
      </c>
      <c r="K167" s="57">
        <f t="shared" si="211"/>
        <v>0</v>
      </c>
      <c r="L167" s="57">
        <f t="shared" si="211"/>
        <v>0</v>
      </c>
      <c r="M167" s="57">
        <f t="shared" si="211"/>
        <v>0</v>
      </c>
      <c r="N167" s="57">
        <f t="shared" si="211"/>
        <v>0</v>
      </c>
      <c r="O167" s="57">
        <f t="shared" si="211"/>
        <v>0</v>
      </c>
      <c r="P167" s="57">
        <f t="shared" si="211"/>
        <v>0</v>
      </c>
      <c r="Q167" s="57">
        <f t="shared" si="211"/>
        <v>0</v>
      </c>
      <c r="R167" s="57">
        <f t="shared" si="211"/>
        <v>0</v>
      </c>
      <c r="S167" s="38"/>
      <c r="T167" s="38"/>
      <c r="U167" s="42">
        <f t="shared" si="181"/>
        <v>0</v>
      </c>
      <c r="V167" s="42">
        <f t="shared" si="182"/>
        <v>0</v>
      </c>
      <c r="W167" s="42">
        <f t="shared" si="183"/>
        <v>0</v>
      </c>
      <c r="X167" s="42">
        <f t="shared" si="184"/>
        <v>0</v>
      </c>
      <c r="Y167" s="42">
        <f t="shared" si="185"/>
        <v>0</v>
      </c>
      <c r="Z167" s="42">
        <f t="shared" si="186"/>
        <v>0</v>
      </c>
      <c r="AA167" s="42">
        <f t="shared" si="187"/>
        <v>0</v>
      </c>
      <c r="AB167" s="42">
        <f t="shared" si="188"/>
        <v>0</v>
      </c>
      <c r="AC167" s="42">
        <f t="shared" si="189"/>
        <v>0</v>
      </c>
      <c r="AD167" s="42">
        <f t="shared" si="190"/>
        <v>0</v>
      </c>
      <c r="AE167" s="42">
        <f t="shared" si="191"/>
        <v>0</v>
      </c>
      <c r="AF167" s="42">
        <f t="shared" si="192"/>
        <v>0</v>
      </c>
      <c r="AG167" s="42">
        <f t="shared" si="193"/>
        <v>0</v>
      </c>
      <c r="AH167" s="42">
        <f t="shared" si="194"/>
        <v>0</v>
      </c>
      <c r="AI167" s="42">
        <f t="shared" si="195"/>
        <v>0</v>
      </c>
      <c r="AJ167" s="42"/>
      <c r="AL167" s="43" t="s">
        <v>21</v>
      </c>
      <c r="AM167" s="44">
        <f t="shared" si="196"/>
        <v>0</v>
      </c>
    </row>
    <row r="168" spans="1:39" s="36" customFormat="1" ht="8.25" hidden="1" customHeight="1" x14ac:dyDescent="0.15">
      <c r="A168" s="57">
        <f t="shared" si="179"/>
        <v>0</v>
      </c>
      <c r="B168" s="58">
        <f t="shared" si="179"/>
        <v>0</v>
      </c>
      <c r="C168" s="58"/>
      <c r="D168" s="57">
        <f t="shared" ref="D168:R168" si="212">D148</f>
        <v>0</v>
      </c>
      <c r="E168" s="57">
        <f t="shared" si="212"/>
        <v>0</v>
      </c>
      <c r="F168" s="57">
        <f t="shared" si="212"/>
        <v>0</v>
      </c>
      <c r="G168" s="57">
        <f t="shared" si="212"/>
        <v>0</v>
      </c>
      <c r="H168" s="57">
        <f t="shared" si="212"/>
        <v>0</v>
      </c>
      <c r="I168" s="57">
        <f t="shared" si="212"/>
        <v>0</v>
      </c>
      <c r="J168" s="57">
        <f t="shared" si="212"/>
        <v>0</v>
      </c>
      <c r="K168" s="57">
        <f t="shared" si="212"/>
        <v>0</v>
      </c>
      <c r="L168" s="57">
        <f t="shared" si="212"/>
        <v>0</v>
      </c>
      <c r="M168" s="57">
        <f t="shared" si="212"/>
        <v>0</v>
      </c>
      <c r="N168" s="57">
        <f t="shared" si="212"/>
        <v>0</v>
      </c>
      <c r="O168" s="57">
        <f t="shared" si="212"/>
        <v>0</v>
      </c>
      <c r="P168" s="57">
        <f t="shared" si="212"/>
        <v>0</v>
      </c>
      <c r="Q168" s="57">
        <f t="shared" si="212"/>
        <v>0</v>
      </c>
      <c r="R168" s="57">
        <f t="shared" si="212"/>
        <v>0</v>
      </c>
      <c r="S168" s="38"/>
      <c r="T168" s="38"/>
      <c r="U168" s="42">
        <f t="shared" si="181"/>
        <v>0</v>
      </c>
      <c r="V168" s="42">
        <f t="shared" si="182"/>
        <v>0</v>
      </c>
      <c r="W168" s="42">
        <f t="shared" si="183"/>
        <v>0</v>
      </c>
      <c r="X168" s="42">
        <f t="shared" si="184"/>
        <v>0</v>
      </c>
      <c r="Y168" s="42">
        <f t="shared" si="185"/>
        <v>0</v>
      </c>
      <c r="Z168" s="42">
        <f t="shared" si="186"/>
        <v>0</v>
      </c>
      <c r="AA168" s="42">
        <f t="shared" si="187"/>
        <v>0</v>
      </c>
      <c r="AB168" s="42">
        <f t="shared" si="188"/>
        <v>0</v>
      </c>
      <c r="AC168" s="42">
        <f t="shared" si="189"/>
        <v>0</v>
      </c>
      <c r="AD168" s="42">
        <f t="shared" si="190"/>
        <v>0</v>
      </c>
      <c r="AE168" s="42">
        <f t="shared" si="191"/>
        <v>0</v>
      </c>
      <c r="AF168" s="42">
        <f t="shared" si="192"/>
        <v>0</v>
      </c>
      <c r="AG168" s="42">
        <f t="shared" si="193"/>
        <v>0</v>
      </c>
      <c r="AH168" s="42">
        <f t="shared" si="194"/>
        <v>0</v>
      </c>
      <c r="AI168" s="42">
        <f t="shared" si="195"/>
        <v>0</v>
      </c>
      <c r="AJ168" s="42"/>
      <c r="AL168" s="43" t="s">
        <v>21</v>
      </c>
      <c r="AM168" s="44">
        <f t="shared" si="196"/>
        <v>0</v>
      </c>
    </row>
    <row r="169" spans="1:39" s="36" customFormat="1" ht="8.25" hidden="1" customHeight="1" x14ac:dyDescent="0.15">
      <c r="A169" s="57">
        <f t="shared" si="179"/>
        <v>0</v>
      </c>
      <c r="B169" s="58">
        <f t="shared" si="179"/>
        <v>0</v>
      </c>
      <c r="C169" s="58"/>
      <c r="D169" s="57">
        <f t="shared" ref="D169:R169" si="213">D149</f>
        <v>0</v>
      </c>
      <c r="E169" s="57">
        <f t="shared" si="213"/>
        <v>0</v>
      </c>
      <c r="F169" s="57">
        <f t="shared" si="213"/>
        <v>0</v>
      </c>
      <c r="G169" s="57">
        <f t="shared" si="213"/>
        <v>0</v>
      </c>
      <c r="H169" s="57">
        <f t="shared" si="213"/>
        <v>0</v>
      </c>
      <c r="I169" s="57">
        <f t="shared" si="213"/>
        <v>0</v>
      </c>
      <c r="J169" s="57">
        <f t="shared" si="213"/>
        <v>0</v>
      </c>
      <c r="K169" s="57">
        <f t="shared" si="213"/>
        <v>0</v>
      </c>
      <c r="L169" s="57">
        <f t="shared" si="213"/>
        <v>0</v>
      </c>
      <c r="M169" s="57">
        <f t="shared" si="213"/>
        <v>0</v>
      </c>
      <c r="N169" s="57">
        <f t="shared" si="213"/>
        <v>0</v>
      </c>
      <c r="O169" s="57">
        <f t="shared" si="213"/>
        <v>0</v>
      </c>
      <c r="P169" s="57">
        <f t="shared" si="213"/>
        <v>0</v>
      </c>
      <c r="Q169" s="57">
        <f t="shared" si="213"/>
        <v>0</v>
      </c>
      <c r="R169" s="57">
        <f t="shared" si="213"/>
        <v>0</v>
      </c>
      <c r="S169" s="38"/>
      <c r="T169" s="38"/>
      <c r="U169" s="42">
        <f t="shared" si="181"/>
        <v>0</v>
      </c>
      <c r="V169" s="42">
        <f t="shared" si="182"/>
        <v>0</v>
      </c>
      <c r="W169" s="42">
        <f t="shared" si="183"/>
        <v>0</v>
      </c>
      <c r="X169" s="42">
        <f t="shared" si="184"/>
        <v>0</v>
      </c>
      <c r="Y169" s="42">
        <f t="shared" si="185"/>
        <v>0</v>
      </c>
      <c r="Z169" s="42">
        <f t="shared" si="186"/>
        <v>0</v>
      </c>
      <c r="AA169" s="42">
        <f t="shared" si="187"/>
        <v>0</v>
      </c>
      <c r="AB169" s="42">
        <f t="shared" si="188"/>
        <v>0</v>
      </c>
      <c r="AC169" s="42">
        <f t="shared" si="189"/>
        <v>0</v>
      </c>
      <c r="AD169" s="42">
        <f t="shared" si="190"/>
        <v>0</v>
      </c>
      <c r="AE169" s="42">
        <f t="shared" si="191"/>
        <v>0</v>
      </c>
      <c r="AF169" s="42">
        <f t="shared" si="192"/>
        <v>0</v>
      </c>
      <c r="AG169" s="42">
        <f t="shared" si="193"/>
        <v>0</v>
      </c>
      <c r="AH169" s="42">
        <f t="shared" si="194"/>
        <v>0</v>
      </c>
      <c r="AI169" s="42">
        <f t="shared" si="195"/>
        <v>0</v>
      </c>
      <c r="AJ169" s="42"/>
      <c r="AL169" s="43" t="s">
        <v>21</v>
      </c>
      <c r="AM169" s="44">
        <f t="shared" si="196"/>
        <v>0</v>
      </c>
    </row>
    <row r="170" spans="1:39" s="36" customFormat="1" ht="8.25" hidden="1" customHeight="1" x14ac:dyDescent="0.15">
      <c r="A170" s="57"/>
      <c r="B170" s="58"/>
      <c r="C170" s="58"/>
      <c r="D170" s="57"/>
      <c r="E170" s="57"/>
      <c r="F170" s="57"/>
      <c r="G170" s="57"/>
      <c r="H170" s="57"/>
      <c r="I170" s="57"/>
      <c r="J170" s="57"/>
      <c r="K170" s="57"/>
      <c r="L170" s="57"/>
      <c r="M170" s="57"/>
      <c r="N170" s="57"/>
      <c r="O170" s="57"/>
      <c r="P170" s="57"/>
      <c r="Q170" s="57"/>
      <c r="R170" s="57"/>
      <c r="S170" s="38"/>
      <c r="T170" s="37" t="s">
        <v>21</v>
      </c>
      <c r="U170" s="37">
        <f t="shared" ref="U170:AI170" si="214">SUM(U152:U169)</f>
        <v>0</v>
      </c>
      <c r="V170" s="37">
        <f t="shared" si="214"/>
        <v>0</v>
      </c>
      <c r="W170" s="37">
        <f t="shared" si="214"/>
        <v>0</v>
      </c>
      <c r="X170" s="37">
        <f t="shared" si="214"/>
        <v>0</v>
      </c>
      <c r="Y170" s="37">
        <f t="shared" si="214"/>
        <v>0</v>
      </c>
      <c r="Z170" s="37">
        <f t="shared" si="214"/>
        <v>0</v>
      </c>
      <c r="AA170" s="37">
        <f t="shared" si="214"/>
        <v>0</v>
      </c>
      <c r="AB170" s="37">
        <f t="shared" si="214"/>
        <v>0</v>
      </c>
      <c r="AC170" s="37">
        <f t="shared" si="214"/>
        <v>0</v>
      </c>
      <c r="AD170" s="37">
        <f t="shared" si="214"/>
        <v>0</v>
      </c>
      <c r="AE170" s="37">
        <f t="shared" si="214"/>
        <v>0</v>
      </c>
      <c r="AF170" s="37">
        <f t="shared" si="214"/>
        <v>0</v>
      </c>
      <c r="AG170" s="37">
        <f t="shared" si="214"/>
        <v>0</v>
      </c>
      <c r="AH170" s="37">
        <f t="shared" si="214"/>
        <v>0</v>
      </c>
      <c r="AI170" s="37">
        <f t="shared" si="214"/>
        <v>0</v>
      </c>
      <c r="AJ170" s="37"/>
      <c r="AL170" s="37">
        <f>SUM(AL152:AL169)</f>
        <v>0</v>
      </c>
      <c r="AM170" s="37">
        <f>SUM(AM152:AM169)</f>
        <v>0</v>
      </c>
    </row>
    <row r="171" spans="1:39" s="36" customFormat="1" ht="8.25" hidden="1" customHeight="1" x14ac:dyDescent="0.15">
      <c r="A171" s="57"/>
      <c r="B171" s="59" t="s">
        <v>429</v>
      </c>
      <c r="C171" s="59"/>
      <c r="D171" s="35" t="s">
        <v>18</v>
      </c>
      <c r="E171" s="35" t="s">
        <v>17</v>
      </c>
      <c r="F171" s="35" t="s">
        <v>16</v>
      </c>
      <c r="G171" s="35" t="s">
        <v>59</v>
      </c>
      <c r="H171" s="35" t="s">
        <v>60</v>
      </c>
      <c r="I171" s="35" t="s">
        <v>61</v>
      </c>
      <c r="J171" s="35" t="s">
        <v>144</v>
      </c>
      <c r="K171" s="35" t="s">
        <v>145</v>
      </c>
      <c r="L171" s="35" t="s">
        <v>146</v>
      </c>
      <c r="M171" s="35" t="s">
        <v>147</v>
      </c>
      <c r="N171" s="35" t="s">
        <v>148</v>
      </c>
      <c r="O171" s="35" t="s">
        <v>149</v>
      </c>
      <c r="P171" s="35" t="s">
        <v>150</v>
      </c>
      <c r="Q171" s="35" t="s">
        <v>151</v>
      </c>
      <c r="R171" s="35" t="s">
        <v>152</v>
      </c>
      <c r="S171" s="35"/>
      <c r="T171" s="35"/>
      <c r="U171" s="35" t="s">
        <v>18</v>
      </c>
      <c r="V171" s="35" t="s">
        <v>17</v>
      </c>
      <c r="W171" s="35" t="s">
        <v>16</v>
      </c>
      <c r="X171" s="35" t="s">
        <v>59</v>
      </c>
      <c r="Y171" s="35" t="s">
        <v>60</v>
      </c>
      <c r="Z171" s="35" t="s">
        <v>61</v>
      </c>
      <c r="AA171" s="35" t="s">
        <v>144</v>
      </c>
      <c r="AB171" s="35" t="s">
        <v>145</v>
      </c>
      <c r="AC171" s="35" t="s">
        <v>146</v>
      </c>
      <c r="AD171" s="35" t="s">
        <v>147</v>
      </c>
      <c r="AE171" s="35" t="s">
        <v>148</v>
      </c>
      <c r="AF171" s="35" t="s">
        <v>149</v>
      </c>
      <c r="AG171" s="35" t="s">
        <v>150</v>
      </c>
      <c r="AH171" s="35" t="s">
        <v>151</v>
      </c>
      <c r="AI171" s="35" t="s">
        <v>152</v>
      </c>
      <c r="AJ171" s="35"/>
      <c r="AL171" s="41" t="s">
        <v>21</v>
      </c>
      <c r="AM171" s="41" t="s">
        <v>429</v>
      </c>
    </row>
    <row r="172" spans="1:39" s="36" customFormat="1" ht="8.25" hidden="1" customHeight="1" x14ac:dyDescent="0.15">
      <c r="A172" s="57">
        <f t="shared" ref="A172:B189" si="215">A152</f>
        <v>2</v>
      </c>
      <c r="B172" s="58" t="str">
        <f t="shared" si="215"/>
        <v>Player 1</v>
      </c>
      <c r="C172" s="58"/>
      <c r="D172" s="57">
        <f t="shared" ref="D172:R172" si="216">D152</f>
        <v>0</v>
      </c>
      <c r="E172" s="57">
        <f t="shared" si="216"/>
        <v>0</v>
      </c>
      <c r="F172" s="57">
        <f t="shared" si="216"/>
        <v>0</v>
      </c>
      <c r="G172" s="57">
        <f t="shared" si="216"/>
        <v>0</v>
      </c>
      <c r="H172" s="57">
        <f t="shared" si="216"/>
        <v>0</v>
      </c>
      <c r="I172" s="57">
        <f t="shared" si="216"/>
        <v>0</v>
      </c>
      <c r="J172" s="57">
        <f t="shared" si="216"/>
        <v>0</v>
      </c>
      <c r="K172" s="57">
        <f t="shared" si="216"/>
        <v>0</v>
      </c>
      <c r="L172" s="57">
        <f t="shared" si="216"/>
        <v>0</v>
      </c>
      <c r="M172" s="57">
        <f t="shared" si="216"/>
        <v>0</v>
      </c>
      <c r="N172" s="57">
        <f t="shared" si="216"/>
        <v>0</v>
      </c>
      <c r="O172" s="57">
        <f t="shared" si="216"/>
        <v>0</v>
      </c>
      <c r="P172" s="57">
        <f t="shared" si="216"/>
        <v>0</v>
      </c>
      <c r="Q172" s="57">
        <f t="shared" si="216"/>
        <v>0</v>
      </c>
      <c r="R172" s="57">
        <f t="shared" si="216"/>
        <v>0</v>
      </c>
      <c r="S172" s="38"/>
      <c r="T172" s="38"/>
      <c r="U172" s="42">
        <f t="shared" ref="U172:U189" si="217">IF(D172="DH",1,0)</f>
        <v>0</v>
      </c>
      <c r="V172" s="42">
        <f t="shared" ref="V172:V189" si="218">IF(E172="DH",1,0)</f>
        <v>0</v>
      </c>
      <c r="W172" s="42">
        <f t="shared" ref="W172:W189" si="219">IF(F172="DH",1,0)</f>
        <v>0</v>
      </c>
      <c r="X172" s="42">
        <f t="shared" ref="X172:X189" si="220">IF(G172="DH",1,0)</f>
        <v>0</v>
      </c>
      <c r="Y172" s="42">
        <f t="shared" ref="Y172:Y189" si="221">IF(H172="DH",1,0)</f>
        <v>0</v>
      </c>
      <c r="Z172" s="42">
        <f t="shared" ref="Z172:Z189" si="222">IF(I172="DH",1,0)</f>
        <v>0</v>
      </c>
      <c r="AA172" s="42">
        <f t="shared" ref="AA172:AA189" si="223">IF(J172="DH",1,0)</f>
        <v>0</v>
      </c>
      <c r="AB172" s="42">
        <f t="shared" ref="AB172:AB189" si="224">IF(K172="DH",1,0)</f>
        <v>0</v>
      </c>
      <c r="AC172" s="42">
        <f t="shared" ref="AC172:AC189" si="225">IF(L172="DH",1,0)</f>
        <v>0</v>
      </c>
      <c r="AD172" s="42">
        <f t="shared" ref="AD172:AD189" si="226">IF(M172="DH",1,0)</f>
        <v>0</v>
      </c>
      <c r="AE172" s="42">
        <f t="shared" ref="AE172:AE189" si="227">IF(N172="DH",1,0)</f>
        <v>0</v>
      </c>
      <c r="AF172" s="42">
        <f t="shared" ref="AF172:AF189" si="228">IF(O172="DH",1,0)</f>
        <v>0</v>
      </c>
      <c r="AG172" s="42">
        <f t="shared" ref="AG172:AG189" si="229">IF(P172="DH",1,0)</f>
        <v>0</v>
      </c>
      <c r="AH172" s="42">
        <f t="shared" ref="AH172:AH189" si="230">IF(Q172="DH",1,0)</f>
        <v>0</v>
      </c>
      <c r="AI172" s="42">
        <f t="shared" ref="AI172:AI189" si="231">IF(R172="DH",1,0)</f>
        <v>0</v>
      </c>
      <c r="AJ172" s="42"/>
      <c r="AL172" s="43" t="s">
        <v>21</v>
      </c>
      <c r="AM172" s="44">
        <f t="shared" ref="AM172:AM189" si="232">SUM(U172:AL172)</f>
        <v>0</v>
      </c>
    </row>
    <row r="173" spans="1:39" s="36" customFormat="1" ht="8.25" hidden="1" customHeight="1" x14ac:dyDescent="0.15">
      <c r="A173" s="57">
        <f t="shared" si="215"/>
        <v>3</v>
      </c>
      <c r="B173" s="58" t="str">
        <f t="shared" si="215"/>
        <v>Player 2</v>
      </c>
      <c r="C173" s="58"/>
      <c r="D173" s="57">
        <f t="shared" ref="D173:R173" si="233">D153</f>
        <v>0</v>
      </c>
      <c r="E173" s="57">
        <f t="shared" si="233"/>
        <v>0</v>
      </c>
      <c r="F173" s="57">
        <f t="shared" si="233"/>
        <v>0</v>
      </c>
      <c r="G173" s="57">
        <f t="shared" si="233"/>
        <v>0</v>
      </c>
      <c r="H173" s="57">
        <f t="shared" si="233"/>
        <v>0</v>
      </c>
      <c r="I173" s="57">
        <f t="shared" si="233"/>
        <v>0</v>
      </c>
      <c r="J173" s="57">
        <f t="shared" si="233"/>
        <v>0</v>
      </c>
      <c r="K173" s="57">
        <f t="shared" si="233"/>
        <v>0</v>
      </c>
      <c r="L173" s="57">
        <f t="shared" si="233"/>
        <v>0</v>
      </c>
      <c r="M173" s="57">
        <f t="shared" si="233"/>
        <v>0</v>
      </c>
      <c r="N173" s="57">
        <f t="shared" si="233"/>
        <v>0</v>
      </c>
      <c r="O173" s="57">
        <f t="shared" si="233"/>
        <v>0</v>
      </c>
      <c r="P173" s="57">
        <f t="shared" si="233"/>
        <v>0</v>
      </c>
      <c r="Q173" s="57">
        <f t="shared" si="233"/>
        <v>0</v>
      </c>
      <c r="R173" s="57">
        <f t="shared" si="233"/>
        <v>0</v>
      </c>
      <c r="S173" s="38"/>
      <c r="T173" s="38"/>
      <c r="U173" s="42">
        <f t="shared" si="217"/>
        <v>0</v>
      </c>
      <c r="V173" s="42">
        <f t="shared" si="218"/>
        <v>0</v>
      </c>
      <c r="W173" s="42">
        <f t="shared" si="219"/>
        <v>0</v>
      </c>
      <c r="X173" s="42">
        <f t="shared" si="220"/>
        <v>0</v>
      </c>
      <c r="Y173" s="42">
        <f t="shared" si="221"/>
        <v>0</v>
      </c>
      <c r="Z173" s="42">
        <f t="shared" si="222"/>
        <v>0</v>
      </c>
      <c r="AA173" s="42">
        <f t="shared" si="223"/>
        <v>0</v>
      </c>
      <c r="AB173" s="42">
        <f t="shared" si="224"/>
        <v>0</v>
      </c>
      <c r="AC173" s="42">
        <f t="shared" si="225"/>
        <v>0</v>
      </c>
      <c r="AD173" s="42">
        <f t="shared" si="226"/>
        <v>0</v>
      </c>
      <c r="AE173" s="42">
        <f t="shared" si="227"/>
        <v>0</v>
      </c>
      <c r="AF173" s="42">
        <f t="shared" si="228"/>
        <v>0</v>
      </c>
      <c r="AG173" s="42">
        <f t="shared" si="229"/>
        <v>0</v>
      </c>
      <c r="AH173" s="42">
        <f t="shared" si="230"/>
        <v>0</v>
      </c>
      <c r="AI173" s="42">
        <f t="shared" si="231"/>
        <v>0</v>
      </c>
      <c r="AJ173" s="42"/>
      <c r="AL173" s="43" t="s">
        <v>21</v>
      </c>
      <c r="AM173" s="44">
        <f t="shared" si="232"/>
        <v>0</v>
      </c>
    </row>
    <row r="174" spans="1:39" s="36" customFormat="1" ht="8.25" hidden="1" customHeight="1" x14ac:dyDescent="0.15">
      <c r="A174" s="57">
        <f t="shared" si="215"/>
        <v>5</v>
      </c>
      <c r="B174" s="58" t="str">
        <f t="shared" si="215"/>
        <v>Player 3</v>
      </c>
      <c r="C174" s="58"/>
      <c r="D174" s="57">
        <f t="shared" ref="D174:R174" si="234">D154</f>
        <v>0</v>
      </c>
      <c r="E174" s="57">
        <f t="shared" si="234"/>
        <v>0</v>
      </c>
      <c r="F174" s="57">
        <f t="shared" si="234"/>
        <v>0</v>
      </c>
      <c r="G174" s="57">
        <f t="shared" si="234"/>
        <v>0</v>
      </c>
      <c r="H174" s="57">
        <f t="shared" si="234"/>
        <v>0</v>
      </c>
      <c r="I174" s="57">
        <f t="shared" si="234"/>
        <v>0</v>
      </c>
      <c r="J174" s="57">
        <f t="shared" si="234"/>
        <v>0</v>
      </c>
      <c r="K174" s="57">
        <f t="shared" si="234"/>
        <v>0</v>
      </c>
      <c r="L174" s="57">
        <f t="shared" si="234"/>
        <v>0</v>
      </c>
      <c r="M174" s="57">
        <f t="shared" si="234"/>
        <v>0</v>
      </c>
      <c r="N174" s="57">
        <f t="shared" si="234"/>
        <v>0</v>
      </c>
      <c r="O174" s="57">
        <f t="shared" si="234"/>
        <v>0</v>
      </c>
      <c r="P174" s="57">
        <f t="shared" si="234"/>
        <v>0</v>
      </c>
      <c r="Q174" s="57">
        <f t="shared" si="234"/>
        <v>0</v>
      </c>
      <c r="R174" s="57">
        <f t="shared" si="234"/>
        <v>0</v>
      </c>
      <c r="S174" s="38"/>
      <c r="T174" s="38"/>
      <c r="U174" s="42">
        <f t="shared" si="217"/>
        <v>0</v>
      </c>
      <c r="V174" s="42">
        <f t="shared" si="218"/>
        <v>0</v>
      </c>
      <c r="W174" s="42">
        <f t="shared" si="219"/>
        <v>0</v>
      </c>
      <c r="X174" s="42">
        <f t="shared" si="220"/>
        <v>0</v>
      </c>
      <c r="Y174" s="42">
        <f t="shared" si="221"/>
        <v>0</v>
      </c>
      <c r="Z174" s="42">
        <f t="shared" si="222"/>
        <v>0</v>
      </c>
      <c r="AA174" s="42">
        <f t="shared" si="223"/>
        <v>0</v>
      </c>
      <c r="AB174" s="42">
        <f t="shared" si="224"/>
        <v>0</v>
      </c>
      <c r="AC174" s="42">
        <f t="shared" si="225"/>
        <v>0</v>
      </c>
      <c r="AD174" s="42">
        <f t="shared" si="226"/>
        <v>0</v>
      </c>
      <c r="AE174" s="42">
        <f t="shared" si="227"/>
        <v>0</v>
      </c>
      <c r="AF174" s="42">
        <f t="shared" si="228"/>
        <v>0</v>
      </c>
      <c r="AG174" s="42">
        <f t="shared" si="229"/>
        <v>0</v>
      </c>
      <c r="AH174" s="42">
        <f t="shared" si="230"/>
        <v>0</v>
      </c>
      <c r="AI174" s="42">
        <f t="shared" si="231"/>
        <v>0</v>
      </c>
      <c r="AJ174" s="42"/>
      <c r="AL174" s="43" t="s">
        <v>21</v>
      </c>
      <c r="AM174" s="44">
        <f t="shared" si="232"/>
        <v>0</v>
      </c>
    </row>
    <row r="175" spans="1:39" s="36" customFormat="1" ht="8.25" hidden="1" customHeight="1" x14ac:dyDescent="0.15">
      <c r="A175" s="57">
        <f t="shared" si="215"/>
        <v>9</v>
      </c>
      <c r="B175" s="58" t="str">
        <f t="shared" si="215"/>
        <v>Player 4</v>
      </c>
      <c r="C175" s="58"/>
      <c r="D175" s="57">
        <f t="shared" ref="D175:R175" si="235">D155</f>
        <v>0</v>
      </c>
      <c r="E175" s="57">
        <f t="shared" si="235"/>
        <v>0</v>
      </c>
      <c r="F175" s="57">
        <f t="shared" si="235"/>
        <v>0</v>
      </c>
      <c r="G175" s="57">
        <f t="shared" si="235"/>
        <v>0</v>
      </c>
      <c r="H175" s="57">
        <f t="shared" si="235"/>
        <v>0</v>
      </c>
      <c r="I175" s="57">
        <f t="shared" si="235"/>
        <v>0</v>
      </c>
      <c r="J175" s="57">
        <f t="shared" si="235"/>
        <v>0</v>
      </c>
      <c r="K175" s="57">
        <f t="shared" si="235"/>
        <v>0</v>
      </c>
      <c r="L175" s="57">
        <f t="shared" si="235"/>
        <v>0</v>
      </c>
      <c r="M175" s="57">
        <f t="shared" si="235"/>
        <v>0</v>
      </c>
      <c r="N175" s="57">
        <f t="shared" si="235"/>
        <v>0</v>
      </c>
      <c r="O175" s="57">
        <f t="shared" si="235"/>
        <v>0</v>
      </c>
      <c r="P175" s="57">
        <f t="shared" si="235"/>
        <v>0</v>
      </c>
      <c r="Q175" s="57">
        <f t="shared" si="235"/>
        <v>0</v>
      </c>
      <c r="R175" s="57">
        <f t="shared" si="235"/>
        <v>0</v>
      </c>
      <c r="S175" s="38"/>
      <c r="T175" s="38"/>
      <c r="U175" s="42">
        <f t="shared" si="217"/>
        <v>0</v>
      </c>
      <c r="V175" s="42">
        <f t="shared" si="218"/>
        <v>0</v>
      </c>
      <c r="W175" s="42">
        <f t="shared" si="219"/>
        <v>0</v>
      </c>
      <c r="X175" s="42">
        <f t="shared" si="220"/>
        <v>0</v>
      </c>
      <c r="Y175" s="42">
        <f t="shared" si="221"/>
        <v>0</v>
      </c>
      <c r="Z175" s="42">
        <f t="shared" si="222"/>
        <v>0</v>
      </c>
      <c r="AA175" s="42">
        <f t="shared" si="223"/>
        <v>0</v>
      </c>
      <c r="AB175" s="42">
        <f t="shared" si="224"/>
        <v>0</v>
      </c>
      <c r="AC175" s="42">
        <f t="shared" si="225"/>
        <v>0</v>
      </c>
      <c r="AD175" s="42">
        <f t="shared" si="226"/>
        <v>0</v>
      </c>
      <c r="AE175" s="42">
        <f t="shared" si="227"/>
        <v>0</v>
      </c>
      <c r="AF175" s="42">
        <f t="shared" si="228"/>
        <v>0</v>
      </c>
      <c r="AG175" s="42">
        <f t="shared" si="229"/>
        <v>0</v>
      </c>
      <c r="AH175" s="42">
        <f t="shared" si="230"/>
        <v>0</v>
      </c>
      <c r="AI175" s="42">
        <f t="shared" si="231"/>
        <v>0</v>
      </c>
      <c r="AJ175" s="42"/>
      <c r="AL175" s="43" t="s">
        <v>21</v>
      </c>
      <c r="AM175" s="44">
        <f t="shared" si="232"/>
        <v>0</v>
      </c>
    </row>
    <row r="176" spans="1:39" s="36" customFormat="1" ht="8.25" hidden="1" customHeight="1" x14ac:dyDescent="0.15">
      <c r="A176" s="57">
        <f t="shared" si="215"/>
        <v>1</v>
      </c>
      <c r="B176" s="58" t="str">
        <f t="shared" si="215"/>
        <v>Player 5</v>
      </c>
      <c r="C176" s="58"/>
      <c r="D176" s="57">
        <f t="shared" ref="D176:R176" si="236">D156</f>
        <v>0</v>
      </c>
      <c r="E176" s="57">
        <f t="shared" si="236"/>
        <v>0</v>
      </c>
      <c r="F176" s="57">
        <f t="shared" si="236"/>
        <v>0</v>
      </c>
      <c r="G176" s="57">
        <f t="shared" si="236"/>
        <v>0</v>
      </c>
      <c r="H176" s="57">
        <f t="shared" si="236"/>
        <v>0</v>
      </c>
      <c r="I176" s="57">
        <f t="shared" si="236"/>
        <v>0</v>
      </c>
      <c r="J176" s="57">
        <f t="shared" si="236"/>
        <v>0</v>
      </c>
      <c r="K176" s="57">
        <f t="shared" si="236"/>
        <v>0</v>
      </c>
      <c r="L176" s="57">
        <f t="shared" si="236"/>
        <v>0</v>
      </c>
      <c r="M176" s="57">
        <f t="shared" si="236"/>
        <v>0</v>
      </c>
      <c r="N176" s="57">
        <f t="shared" si="236"/>
        <v>0</v>
      </c>
      <c r="O176" s="57">
        <f t="shared" si="236"/>
        <v>0</v>
      </c>
      <c r="P176" s="57">
        <f t="shared" si="236"/>
        <v>0</v>
      </c>
      <c r="Q176" s="57">
        <f t="shared" si="236"/>
        <v>0</v>
      </c>
      <c r="R176" s="57">
        <f t="shared" si="236"/>
        <v>0</v>
      </c>
      <c r="S176" s="38"/>
      <c r="T176" s="38"/>
      <c r="U176" s="42">
        <f t="shared" si="217"/>
        <v>0</v>
      </c>
      <c r="V176" s="42">
        <f t="shared" si="218"/>
        <v>0</v>
      </c>
      <c r="W176" s="42">
        <f t="shared" si="219"/>
        <v>0</v>
      </c>
      <c r="X176" s="42">
        <f t="shared" si="220"/>
        <v>0</v>
      </c>
      <c r="Y176" s="42">
        <f t="shared" si="221"/>
        <v>0</v>
      </c>
      <c r="Z176" s="42">
        <f t="shared" si="222"/>
        <v>0</v>
      </c>
      <c r="AA176" s="42">
        <f t="shared" si="223"/>
        <v>0</v>
      </c>
      <c r="AB176" s="42">
        <f t="shared" si="224"/>
        <v>0</v>
      </c>
      <c r="AC176" s="42">
        <f t="shared" si="225"/>
        <v>0</v>
      </c>
      <c r="AD176" s="42">
        <f t="shared" si="226"/>
        <v>0</v>
      </c>
      <c r="AE176" s="42">
        <f t="shared" si="227"/>
        <v>0</v>
      </c>
      <c r="AF176" s="42">
        <f t="shared" si="228"/>
        <v>0</v>
      </c>
      <c r="AG176" s="42">
        <f t="shared" si="229"/>
        <v>0</v>
      </c>
      <c r="AH176" s="42">
        <f t="shared" si="230"/>
        <v>0</v>
      </c>
      <c r="AI176" s="42">
        <f t="shared" si="231"/>
        <v>0</v>
      </c>
      <c r="AJ176" s="42"/>
      <c r="AL176" s="43" t="s">
        <v>21</v>
      </c>
      <c r="AM176" s="44">
        <f t="shared" si="232"/>
        <v>0</v>
      </c>
    </row>
    <row r="177" spans="1:39" s="36" customFormat="1" ht="8.25" hidden="1" customHeight="1" x14ac:dyDescent="0.15">
      <c r="A177" s="57">
        <f t="shared" si="215"/>
        <v>14</v>
      </c>
      <c r="B177" s="58" t="str">
        <f t="shared" si="215"/>
        <v>Player 6</v>
      </c>
      <c r="C177" s="58"/>
      <c r="D177" s="57">
        <f t="shared" ref="D177:R177" si="237">D157</f>
        <v>0</v>
      </c>
      <c r="E177" s="57">
        <f t="shared" si="237"/>
        <v>0</v>
      </c>
      <c r="F177" s="57">
        <f t="shared" si="237"/>
        <v>0</v>
      </c>
      <c r="G177" s="57">
        <f t="shared" si="237"/>
        <v>0</v>
      </c>
      <c r="H177" s="57">
        <f t="shared" si="237"/>
        <v>0</v>
      </c>
      <c r="I177" s="57">
        <f t="shared" si="237"/>
        <v>0</v>
      </c>
      <c r="J177" s="57">
        <f t="shared" si="237"/>
        <v>0</v>
      </c>
      <c r="K177" s="57">
        <f t="shared" si="237"/>
        <v>0</v>
      </c>
      <c r="L177" s="57">
        <f t="shared" si="237"/>
        <v>0</v>
      </c>
      <c r="M177" s="57">
        <f t="shared" si="237"/>
        <v>0</v>
      </c>
      <c r="N177" s="57">
        <f t="shared" si="237"/>
        <v>0</v>
      </c>
      <c r="O177" s="57">
        <f t="shared" si="237"/>
        <v>0</v>
      </c>
      <c r="P177" s="57">
        <f t="shared" si="237"/>
        <v>0</v>
      </c>
      <c r="Q177" s="57">
        <f t="shared" si="237"/>
        <v>0</v>
      </c>
      <c r="R177" s="57">
        <f t="shared" si="237"/>
        <v>0</v>
      </c>
      <c r="S177" s="38"/>
      <c r="T177" s="38"/>
      <c r="U177" s="42">
        <f t="shared" si="217"/>
        <v>0</v>
      </c>
      <c r="V177" s="42">
        <f t="shared" si="218"/>
        <v>0</v>
      </c>
      <c r="W177" s="42">
        <f t="shared" si="219"/>
        <v>0</v>
      </c>
      <c r="X177" s="42">
        <f t="shared" si="220"/>
        <v>0</v>
      </c>
      <c r="Y177" s="42">
        <f t="shared" si="221"/>
        <v>0</v>
      </c>
      <c r="Z177" s="42">
        <f t="shared" si="222"/>
        <v>0</v>
      </c>
      <c r="AA177" s="42">
        <f t="shared" si="223"/>
        <v>0</v>
      </c>
      <c r="AB177" s="42">
        <f t="shared" si="224"/>
        <v>0</v>
      </c>
      <c r="AC177" s="42">
        <f t="shared" si="225"/>
        <v>0</v>
      </c>
      <c r="AD177" s="42">
        <f t="shared" si="226"/>
        <v>0</v>
      </c>
      <c r="AE177" s="42">
        <f t="shared" si="227"/>
        <v>0</v>
      </c>
      <c r="AF177" s="42">
        <f t="shared" si="228"/>
        <v>0</v>
      </c>
      <c r="AG177" s="42">
        <f t="shared" si="229"/>
        <v>0</v>
      </c>
      <c r="AH177" s="42">
        <f t="shared" si="230"/>
        <v>0</v>
      </c>
      <c r="AI177" s="42">
        <f t="shared" si="231"/>
        <v>0</v>
      </c>
      <c r="AJ177" s="42"/>
      <c r="AL177" s="43" t="s">
        <v>21</v>
      </c>
      <c r="AM177" s="44">
        <f t="shared" si="232"/>
        <v>0</v>
      </c>
    </row>
    <row r="178" spans="1:39" s="36" customFormat="1" ht="8.25" hidden="1" customHeight="1" x14ac:dyDescent="0.15">
      <c r="A178" s="57">
        <f t="shared" si="215"/>
        <v>15</v>
      </c>
      <c r="B178" s="58" t="str">
        <f t="shared" si="215"/>
        <v>Player 7</v>
      </c>
      <c r="C178" s="58"/>
      <c r="D178" s="57">
        <f t="shared" ref="D178:R178" si="238">D158</f>
        <v>0</v>
      </c>
      <c r="E178" s="57">
        <f t="shared" si="238"/>
        <v>0</v>
      </c>
      <c r="F178" s="57">
        <f t="shared" si="238"/>
        <v>0</v>
      </c>
      <c r="G178" s="57">
        <f t="shared" si="238"/>
        <v>0</v>
      </c>
      <c r="H178" s="57">
        <f t="shared" si="238"/>
        <v>0</v>
      </c>
      <c r="I178" s="57">
        <f t="shared" si="238"/>
        <v>0</v>
      </c>
      <c r="J178" s="57">
        <f t="shared" si="238"/>
        <v>0</v>
      </c>
      <c r="K178" s="57">
        <f t="shared" si="238"/>
        <v>0</v>
      </c>
      <c r="L178" s="57">
        <f t="shared" si="238"/>
        <v>0</v>
      </c>
      <c r="M178" s="57">
        <f t="shared" si="238"/>
        <v>0</v>
      </c>
      <c r="N178" s="57">
        <f t="shared" si="238"/>
        <v>0</v>
      </c>
      <c r="O178" s="57">
        <f t="shared" si="238"/>
        <v>0</v>
      </c>
      <c r="P178" s="57">
        <f t="shared" si="238"/>
        <v>0</v>
      </c>
      <c r="Q178" s="57">
        <f t="shared" si="238"/>
        <v>0</v>
      </c>
      <c r="R178" s="57">
        <f t="shared" si="238"/>
        <v>0</v>
      </c>
      <c r="S178" s="38"/>
      <c r="T178" s="38"/>
      <c r="U178" s="42">
        <f t="shared" si="217"/>
        <v>0</v>
      </c>
      <c r="V178" s="42">
        <f t="shared" si="218"/>
        <v>0</v>
      </c>
      <c r="W178" s="42">
        <f t="shared" si="219"/>
        <v>0</v>
      </c>
      <c r="X178" s="42">
        <f t="shared" si="220"/>
        <v>0</v>
      </c>
      <c r="Y178" s="42">
        <f t="shared" si="221"/>
        <v>0</v>
      </c>
      <c r="Z178" s="42">
        <f t="shared" si="222"/>
        <v>0</v>
      </c>
      <c r="AA178" s="42">
        <f t="shared" si="223"/>
        <v>0</v>
      </c>
      <c r="AB178" s="42">
        <f t="shared" si="224"/>
        <v>0</v>
      </c>
      <c r="AC178" s="42">
        <f t="shared" si="225"/>
        <v>0</v>
      </c>
      <c r="AD178" s="42">
        <f t="shared" si="226"/>
        <v>0</v>
      </c>
      <c r="AE178" s="42">
        <f t="shared" si="227"/>
        <v>0</v>
      </c>
      <c r="AF178" s="42">
        <f t="shared" si="228"/>
        <v>0</v>
      </c>
      <c r="AG178" s="42">
        <f t="shared" si="229"/>
        <v>0</v>
      </c>
      <c r="AH178" s="42">
        <f t="shared" si="230"/>
        <v>0</v>
      </c>
      <c r="AI178" s="42">
        <f t="shared" si="231"/>
        <v>0</v>
      </c>
      <c r="AJ178" s="42"/>
      <c r="AL178" s="43" t="s">
        <v>21</v>
      </c>
      <c r="AM178" s="44">
        <f t="shared" si="232"/>
        <v>0</v>
      </c>
    </row>
    <row r="179" spans="1:39" s="36" customFormat="1" ht="8.25" hidden="1" customHeight="1" x14ac:dyDescent="0.15">
      <c r="A179" s="57">
        <f t="shared" si="215"/>
        <v>22</v>
      </c>
      <c r="B179" s="58" t="str">
        <f t="shared" si="215"/>
        <v>Player 8</v>
      </c>
      <c r="C179" s="58"/>
      <c r="D179" s="57">
        <f t="shared" ref="D179:R179" si="239">D159</f>
        <v>0</v>
      </c>
      <c r="E179" s="57">
        <f t="shared" si="239"/>
        <v>0</v>
      </c>
      <c r="F179" s="57">
        <f t="shared" si="239"/>
        <v>0</v>
      </c>
      <c r="G179" s="57">
        <f t="shared" si="239"/>
        <v>0</v>
      </c>
      <c r="H179" s="57">
        <f t="shared" si="239"/>
        <v>0</v>
      </c>
      <c r="I179" s="57">
        <f t="shared" si="239"/>
        <v>0</v>
      </c>
      <c r="J179" s="57">
        <f t="shared" si="239"/>
        <v>0</v>
      </c>
      <c r="K179" s="57">
        <f t="shared" si="239"/>
        <v>0</v>
      </c>
      <c r="L179" s="57">
        <f t="shared" si="239"/>
        <v>0</v>
      </c>
      <c r="M179" s="57">
        <f t="shared" si="239"/>
        <v>0</v>
      </c>
      <c r="N179" s="57">
        <f t="shared" si="239"/>
        <v>0</v>
      </c>
      <c r="O179" s="57">
        <f t="shared" si="239"/>
        <v>0</v>
      </c>
      <c r="P179" s="57">
        <f t="shared" si="239"/>
        <v>0</v>
      </c>
      <c r="Q179" s="57">
        <f t="shared" si="239"/>
        <v>0</v>
      </c>
      <c r="R179" s="57">
        <f t="shared" si="239"/>
        <v>0</v>
      </c>
      <c r="S179" s="38"/>
      <c r="T179" s="38"/>
      <c r="U179" s="42">
        <f t="shared" si="217"/>
        <v>0</v>
      </c>
      <c r="V179" s="42">
        <f t="shared" si="218"/>
        <v>0</v>
      </c>
      <c r="W179" s="42">
        <f t="shared" si="219"/>
        <v>0</v>
      </c>
      <c r="X179" s="42">
        <f t="shared" si="220"/>
        <v>0</v>
      </c>
      <c r="Y179" s="42">
        <f t="shared" si="221"/>
        <v>0</v>
      </c>
      <c r="Z179" s="42">
        <f t="shared" si="222"/>
        <v>0</v>
      </c>
      <c r="AA179" s="42">
        <f t="shared" si="223"/>
        <v>0</v>
      </c>
      <c r="AB179" s="42">
        <f t="shared" si="224"/>
        <v>0</v>
      </c>
      <c r="AC179" s="42">
        <f t="shared" si="225"/>
        <v>0</v>
      </c>
      <c r="AD179" s="42">
        <f t="shared" si="226"/>
        <v>0</v>
      </c>
      <c r="AE179" s="42">
        <f t="shared" si="227"/>
        <v>0</v>
      </c>
      <c r="AF179" s="42">
        <f t="shared" si="228"/>
        <v>0</v>
      </c>
      <c r="AG179" s="42">
        <f t="shared" si="229"/>
        <v>0</v>
      </c>
      <c r="AH179" s="42">
        <f t="shared" si="230"/>
        <v>0</v>
      </c>
      <c r="AI179" s="42">
        <f t="shared" si="231"/>
        <v>0</v>
      </c>
      <c r="AJ179" s="42"/>
      <c r="AL179" s="43" t="s">
        <v>21</v>
      </c>
      <c r="AM179" s="44">
        <f t="shared" si="232"/>
        <v>0</v>
      </c>
    </row>
    <row r="180" spans="1:39" s="36" customFormat="1" ht="8.25" hidden="1" customHeight="1" x14ac:dyDescent="0.15">
      <c r="A180" s="57">
        <f t="shared" si="215"/>
        <v>23</v>
      </c>
      <c r="B180" s="58" t="str">
        <f t="shared" si="215"/>
        <v>Player 9</v>
      </c>
      <c r="C180" s="58"/>
      <c r="D180" s="57">
        <f t="shared" ref="D180:R180" si="240">D160</f>
        <v>0</v>
      </c>
      <c r="E180" s="57">
        <f t="shared" si="240"/>
        <v>0</v>
      </c>
      <c r="F180" s="57">
        <f t="shared" si="240"/>
        <v>0</v>
      </c>
      <c r="G180" s="57">
        <f t="shared" si="240"/>
        <v>0</v>
      </c>
      <c r="H180" s="57">
        <f t="shared" si="240"/>
        <v>0</v>
      </c>
      <c r="I180" s="57">
        <f t="shared" si="240"/>
        <v>0</v>
      </c>
      <c r="J180" s="57">
        <f t="shared" si="240"/>
        <v>0</v>
      </c>
      <c r="K180" s="57">
        <f t="shared" si="240"/>
        <v>0</v>
      </c>
      <c r="L180" s="57">
        <f t="shared" si="240"/>
        <v>0</v>
      </c>
      <c r="M180" s="57">
        <f t="shared" si="240"/>
        <v>0</v>
      </c>
      <c r="N180" s="57">
        <f t="shared" si="240"/>
        <v>0</v>
      </c>
      <c r="O180" s="57">
        <f t="shared" si="240"/>
        <v>0</v>
      </c>
      <c r="P180" s="57">
        <f t="shared" si="240"/>
        <v>0</v>
      </c>
      <c r="Q180" s="57">
        <f t="shared" si="240"/>
        <v>0</v>
      </c>
      <c r="R180" s="57">
        <f t="shared" si="240"/>
        <v>0</v>
      </c>
      <c r="S180" s="38"/>
      <c r="T180" s="38"/>
      <c r="U180" s="42">
        <f t="shared" si="217"/>
        <v>0</v>
      </c>
      <c r="V180" s="42">
        <f t="shared" si="218"/>
        <v>0</v>
      </c>
      <c r="W180" s="42">
        <f t="shared" si="219"/>
        <v>0</v>
      </c>
      <c r="X180" s="42">
        <f t="shared" si="220"/>
        <v>0</v>
      </c>
      <c r="Y180" s="42">
        <f t="shared" si="221"/>
        <v>0</v>
      </c>
      <c r="Z180" s="42">
        <f t="shared" si="222"/>
        <v>0</v>
      </c>
      <c r="AA180" s="42">
        <f t="shared" si="223"/>
        <v>0</v>
      </c>
      <c r="AB180" s="42">
        <f t="shared" si="224"/>
        <v>0</v>
      </c>
      <c r="AC180" s="42">
        <f t="shared" si="225"/>
        <v>0</v>
      </c>
      <c r="AD180" s="42">
        <f t="shared" si="226"/>
        <v>0</v>
      </c>
      <c r="AE180" s="42">
        <f t="shared" si="227"/>
        <v>0</v>
      </c>
      <c r="AF180" s="42">
        <f t="shared" si="228"/>
        <v>0</v>
      </c>
      <c r="AG180" s="42">
        <f t="shared" si="229"/>
        <v>0</v>
      </c>
      <c r="AH180" s="42">
        <f t="shared" si="230"/>
        <v>0</v>
      </c>
      <c r="AI180" s="42">
        <f t="shared" si="231"/>
        <v>0</v>
      </c>
      <c r="AJ180" s="42"/>
      <c r="AL180" s="43" t="s">
        <v>21</v>
      </c>
      <c r="AM180" s="44">
        <f t="shared" si="232"/>
        <v>0</v>
      </c>
    </row>
    <row r="181" spans="1:39" s="36" customFormat="1" ht="8.25" hidden="1" customHeight="1" x14ac:dyDescent="0.15">
      <c r="A181" s="57">
        <f t="shared" si="215"/>
        <v>24</v>
      </c>
      <c r="B181" s="58" t="str">
        <f t="shared" si="215"/>
        <v>Player 10</v>
      </c>
      <c r="C181" s="58"/>
      <c r="D181" s="57">
        <f t="shared" ref="D181:R181" si="241">D161</f>
        <v>0</v>
      </c>
      <c r="E181" s="57">
        <f t="shared" si="241"/>
        <v>0</v>
      </c>
      <c r="F181" s="57">
        <f t="shared" si="241"/>
        <v>0</v>
      </c>
      <c r="G181" s="57">
        <f t="shared" si="241"/>
        <v>0</v>
      </c>
      <c r="H181" s="57">
        <f t="shared" si="241"/>
        <v>0</v>
      </c>
      <c r="I181" s="57">
        <f t="shared" si="241"/>
        <v>0</v>
      </c>
      <c r="J181" s="57">
        <f t="shared" si="241"/>
        <v>0</v>
      </c>
      <c r="K181" s="57">
        <f t="shared" si="241"/>
        <v>0</v>
      </c>
      <c r="L181" s="57">
        <f t="shared" si="241"/>
        <v>0</v>
      </c>
      <c r="M181" s="57">
        <f t="shared" si="241"/>
        <v>0</v>
      </c>
      <c r="N181" s="57">
        <f t="shared" si="241"/>
        <v>0</v>
      </c>
      <c r="O181" s="57">
        <f t="shared" si="241"/>
        <v>0</v>
      </c>
      <c r="P181" s="57">
        <f t="shared" si="241"/>
        <v>0</v>
      </c>
      <c r="Q181" s="57">
        <f t="shared" si="241"/>
        <v>0</v>
      </c>
      <c r="R181" s="57">
        <f t="shared" si="241"/>
        <v>0</v>
      </c>
      <c r="S181" s="38"/>
      <c r="T181" s="38"/>
      <c r="U181" s="42">
        <f t="shared" si="217"/>
        <v>0</v>
      </c>
      <c r="V181" s="42">
        <f t="shared" si="218"/>
        <v>0</v>
      </c>
      <c r="W181" s="42">
        <f t="shared" si="219"/>
        <v>0</v>
      </c>
      <c r="X181" s="42">
        <f t="shared" si="220"/>
        <v>0</v>
      </c>
      <c r="Y181" s="42">
        <f t="shared" si="221"/>
        <v>0</v>
      </c>
      <c r="Z181" s="42">
        <f t="shared" si="222"/>
        <v>0</v>
      </c>
      <c r="AA181" s="42">
        <f t="shared" si="223"/>
        <v>0</v>
      </c>
      <c r="AB181" s="42">
        <f t="shared" si="224"/>
        <v>0</v>
      </c>
      <c r="AC181" s="42">
        <f t="shared" si="225"/>
        <v>0</v>
      </c>
      <c r="AD181" s="42">
        <f t="shared" si="226"/>
        <v>0</v>
      </c>
      <c r="AE181" s="42">
        <f t="shared" si="227"/>
        <v>0</v>
      </c>
      <c r="AF181" s="42">
        <f t="shared" si="228"/>
        <v>0</v>
      </c>
      <c r="AG181" s="42">
        <f t="shared" si="229"/>
        <v>0</v>
      </c>
      <c r="AH181" s="42">
        <f t="shared" si="230"/>
        <v>0</v>
      </c>
      <c r="AI181" s="42">
        <f t="shared" si="231"/>
        <v>0</v>
      </c>
      <c r="AJ181" s="42"/>
      <c r="AL181" s="43" t="s">
        <v>21</v>
      </c>
      <c r="AM181" s="44">
        <f t="shared" si="232"/>
        <v>0</v>
      </c>
    </row>
    <row r="182" spans="1:39" s="36" customFormat="1" ht="8.25" hidden="1" customHeight="1" x14ac:dyDescent="0.15">
      <c r="A182" s="57">
        <f t="shared" si="215"/>
        <v>25</v>
      </c>
      <c r="B182" s="58" t="str">
        <f t="shared" si="215"/>
        <v>Player 11</v>
      </c>
      <c r="C182" s="58"/>
      <c r="D182" s="57">
        <f t="shared" ref="D182:R182" si="242">D162</f>
        <v>0</v>
      </c>
      <c r="E182" s="57">
        <f t="shared" si="242"/>
        <v>0</v>
      </c>
      <c r="F182" s="57">
        <f t="shared" si="242"/>
        <v>0</v>
      </c>
      <c r="G182" s="57">
        <f t="shared" si="242"/>
        <v>0</v>
      </c>
      <c r="H182" s="57">
        <f t="shared" si="242"/>
        <v>0</v>
      </c>
      <c r="I182" s="57">
        <f t="shared" si="242"/>
        <v>0</v>
      </c>
      <c r="J182" s="57">
        <f t="shared" si="242"/>
        <v>0</v>
      </c>
      <c r="K182" s="57">
        <f t="shared" si="242"/>
        <v>0</v>
      </c>
      <c r="L182" s="57">
        <f t="shared" si="242"/>
        <v>0</v>
      </c>
      <c r="M182" s="57">
        <f t="shared" si="242"/>
        <v>0</v>
      </c>
      <c r="N182" s="57">
        <f t="shared" si="242"/>
        <v>0</v>
      </c>
      <c r="O182" s="57">
        <f t="shared" si="242"/>
        <v>0</v>
      </c>
      <c r="P182" s="57">
        <f t="shared" si="242"/>
        <v>0</v>
      </c>
      <c r="Q182" s="57">
        <f t="shared" si="242"/>
        <v>0</v>
      </c>
      <c r="R182" s="57">
        <f t="shared" si="242"/>
        <v>0</v>
      </c>
      <c r="S182" s="38"/>
      <c r="T182" s="38"/>
      <c r="U182" s="42">
        <f t="shared" si="217"/>
        <v>0</v>
      </c>
      <c r="V182" s="42">
        <f t="shared" si="218"/>
        <v>0</v>
      </c>
      <c r="W182" s="42">
        <f t="shared" si="219"/>
        <v>0</v>
      </c>
      <c r="X182" s="42">
        <f t="shared" si="220"/>
        <v>0</v>
      </c>
      <c r="Y182" s="42">
        <f t="shared" si="221"/>
        <v>0</v>
      </c>
      <c r="Z182" s="42">
        <f t="shared" si="222"/>
        <v>0</v>
      </c>
      <c r="AA182" s="42">
        <f t="shared" si="223"/>
        <v>0</v>
      </c>
      <c r="AB182" s="42">
        <f t="shared" si="224"/>
        <v>0</v>
      </c>
      <c r="AC182" s="42">
        <f t="shared" si="225"/>
        <v>0</v>
      </c>
      <c r="AD182" s="42">
        <f t="shared" si="226"/>
        <v>0</v>
      </c>
      <c r="AE182" s="42">
        <f t="shared" si="227"/>
        <v>0</v>
      </c>
      <c r="AF182" s="42">
        <f t="shared" si="228"/>
        <v>0</v>
      </c>
      <c r="AG182" s="42">
        <f t="shared" si="229"/>
        <v>0</v>
      </c>
      <c r="AH182" s="42">
        <f t="shared" si="230"/>
        <v>0</v>
      </c>
      <c r="AI182" s="42">
        <f t="shared" si="231"/>
        <v>0</v>
      </c>
      <c r="AJ182" s="42"/>
      <c r="AL182" s="43" t="s">
        <v>21</v>
      </c>
      <c r="AM182" s="44">
        <f t="shared" si="232"/>
        <v>0</v>
      </c>
    </row>
    <row r="183" spans="1:39" s="36" customFormat="1" ht="8.25" hidden="1" customHeight="1" x14ac:dyDescent="0.15">
      <c r="A183" s="57">
        <f t="shared" si="215"/>
        <v>29</v>
      </c>
      <c r="B183" s="58" t="str">
        <f t="shared" si="215"/>
        <v>Player 12</v>
      </c>
      <c r="C183" s="58"/>
      <c r="D183" s="57">
        <f t="shared" ref="D183:R183" si="243">D163</f>
        <v>0</v>
      </c>
      <c r="E183" s="57">
        <f t="shared" si="243"/>
        <v>0</v>
      </c>
      <c r="F183" s="57">
        <f t="shared" si="243"/>
        <v>0</v>
      </c>
      <c r="G183" s="57">
        <f t="shared" si="243"/>
        <v>0</v>
      </c>
      <c r="H183" s="57">
        <f t="shared" si="243"/>
        <v>0</v>
      </c>
      <c r="I183" s="57">
        <f t="shared" si="243"/>
        <v>0</v>
      </c>
      <c r="J183" s="57">
        <f t="shared" si="243"/>
        <v>0</v>
      </c>
      <c r="K183" s="57">
        <f t="shared" si="243"/>
        <v>0</v>
      </c>
      <c r="L183" s="57">
        <f t="shared" si="243"/>
        <v>0</v>
      </c>
      <c r="M183" s="57">
        <f t="shared" si="243"/>
        <v>0</v>
      </c>
      <c r="N183" s="57">
        <f t="shared" si="243"/>
        <v>0</v>
      </c>
      <c r="O183" s="57">
        <f t="shared" si="243"/>
        <v>0</v>
      </c>
      <c r="P183" s="57">
        <f t="shared" si="243"/>
        <v>0</v>
      </c>
      <c r="Q183" s="57">
        <f t="shared" si="243"/>
        <v>0</v>
      </c>
      <c r="R183" s="57">
        <f t="shared" si="243"/>
        <v>0</v>
      </c>
      <c r="S183" s="38"/>
      <c r="T183" s="38"/>
      <c r="U183" s="42">
        <f t="shared" si="217"/>
        <v>0</v>
      </c>
      <c r="V183" s="42">
        <f t="shared" si="218"/>
        <v>0</v>
      </c>
      <c r="W183" s="42">
        <f t="shared" si="219"/>
        <v>0</v>
      </c>
      <c r="X183" s="42">
        <f t="shared" si="220"/>
        <v>0</v>
      </c>
      <c r="Y183" s="42">
        <f t="shared" si="221"/>
        <v>0</v>
      </c>
      <c r="Z183" s="42">
        <f t="shared" si="222"/>
        <v>0</v>
      </c>
      <c r="AA183" s="42">
        <f t="shared" si="223"/>
        <v>0</v>
      </c>
      <c r="AB183" s="42">
        <f t="shared" si="224"/>
        <v>0</v>
      </c>
      <c r="AC183" s="42">
        <f t="shared" si="225"/>
        <v>0</v>
      </c>
      <c r="AD183" s="42">
        <f t="shared" si="226"/>
        <v>0</v>
      </c>
      <c r="AE183" s="42">
        <f t="shared" si="227"/>
        <v>0</v>
      </c>
      <c r="AF183" s="42">
        <f t="shared" si="228"/>
        <v>0</v>
      </c>
      <c r="AG183" s="42">
        <f t="shared" si="229"/>
        <v>0</v>
      </c>
      <c r="AH183" s="42">
        <f t="shared" si="230"/>
        <v>0</v>
      </c>
      <c r="AI183" s="42">
        <f t="shared" si="231"/>
        <v>0</v>
      </c>
      <c r="AJ183" s="42"/>
      <c r="AL183" s="43" t="s">
        <v>21</v>
      </c>
      <c r="AM183" s="44">
        <f t="shared" si="232"/>
        <v>0</v>
      </c>
    </row>
    <row r="184" spans="1:39" s="36" customFormat="1" ht="8.25" hidden="1" customHeight="1" x14ac:dyDescent="0.15">
      <c r="A184" s="57">
        <f t="shared" si="215"/>
        <v>30</v>
      </c>
      <c r="B184" s="58" t="str">
        <f t="shared" si="215"/>
        <v>Player 13</v>
      </c>
      <c r="C184" s="58"/>
      <c r="D184" s="57">
        <f t="shared" ref="D184:R184" si="244">D164</f>
        <v>0</v>
      </c>
      <c r="E184" s="57">
        <f t="shared" si="244"/>
        <v>0</v>
      </c>
      <c r="F184" s="57">
        <f t="shared" si="244"/>
        <v>0</v>
      </c>
      <c r="G184" s="57">
        <f t="shared" si="244"/>
        <v>0</v>
      </c>
      <c r="H184" s="57">
        <f t="shared" si="244"/>
        <v>0</v>
      </c>
      <c r="I184" s="57">
        <f t="shared" si="244"/>
        <v>0</v>
      </c>
      <c r="J184" s="57">
        <f t="shared" si="244"/>
        <v>0</v>
      </c>
      <c r="K184" s="57">
        <f t="shared" si="244"/>
        <v>0</v>
      </c>
      <c r="L184" s="57">
        <f t="shared" si="244"/>
        <v>0</v>
      </c>
      <c r="M184" s="57">
        <f t="shared" si="244"/>
        <v>0</v>
      </c>
      <c r="N184" s="57">
        <f t="shared" si="244"/>
        <v>0</v>
      </c>
      <c r="O184" s="57">
        <f t="shared" si="244"/>
        <v>0</v>
      </c>
      <c r="P184" s="57">
        <f t="shared" si="244"/>
        <v>0</v>
      </c>
      <c r="Q184" s="57">
        <f t="shared" si="244"/>
        <v>0</v>
      </c>
      <c r="R184" s="57">
        <f t="shared" si="244"/>
        <v>0</v>
      </c>
      <c r="S184" s="38"/>
      <c r="T184" s="38"/>
      <c r="U184" s="42">
        <f t="shared" si="217"/>
        <v>0</v>
      </c>
      <c r="V184" s="42">
        <f t="shared" si="218"/>
        <v>0</v>
      </c>
      <c r="W184" s="42">
        <f t="shared" si="219"/>
        <v>0</v>
      </c>
      <c r="X184" s="42">
        <f t="shared" si="220"/>
        <v>0</v>
      </c>
      <c r="Y184" s="42">
        <f t="shared" si="221"/>
        <v>0</v>
      </c>
      <c r="Z184" s="42">
        <f t="shared" si="222"/>
        <v>0</v>
      </c>
      <c r="AA184" s="42">
        <f t="shared" si="223"/>
        <v>0</v>
      </c>
      <c r="AB184" s="42">
        <f t="shared" si="224"/>
        <v>0</v>
      </c>
      <c r="AC184" s="42">
        <f t="shared" si="225"/>
        <v>0</v>
      </c>
      <c r="AD184" s="42">
        <f t="shared" si="226"/>
        <v>0</v>
      </c>
      <c r="AE184" s="42">
        <f t="shared" si="227"/>
        <v>0</v>
      </c>
      <c r="AF184" s="42">
        <f t="shared" si="228"/>
        <v>0</v>
      </c>
      <c r="AG184" s="42">
        <f t="shared" si="229"/>
        <v>0</v>
      </c>
      <c r="AH184" s="42">
        <f t="shared" si="230"/>
        <v>0</v>
      </c>
      <c r="AI184" s="42">
        <f t="shared" si="231"/>
        <v>0</v>
      </c>
      <c r="AJ184" s="42"/>
      <c r="AL184" s="43" t="s">
        <v>21</v>
      </c>
      <c r="AM184" s="44">
        <f t="shared" si="232"/>
        <v>0</v>
      </c>
    </row>
    <row r="185" spans="1:39" s="36" customFormat="1" ht="8.25" hidden="1" customHeight="1" x14ac:dyDescent="0.15">
      <c r="A185" s="57">
        <f t="shared" si="215"/>
        <v>32</v>
      </c>
      <c r="B185" s="58" t="str">
        <f t="shared" si="215"/>
        <v>Player 14</v>
      </c>
      <c r="C185" s="58"/>
      <c r="D185" s="57">
        <f t="shared" ref="D185:R185" si="245">D165</f>
        <v>0</v>
      </c>
      <c r="E185" s="57">
        <f t="shared" si="245"/>
        <v>0</v>
      </c>
      <c r="F185" s="57">
        <f t="shared" si="245"/>
        <v>0</v>
      </c>
      <c r="G185" s="57">
        <f t="shared" si="245"/>
        <v>0</v>
      </c>
      <c r="H185" s="57">
        <f t="shared" si="245"/>
        <v>0</v>
      </c>
      <c r="I185" s="57">
        <f t="shared" si="245"/>
        <v>0</v>
      </c>
      <c r="J185" s="57">
        <f t="shared" si="245"/>
        <v>0</v>
      </c>
      <c r="K185" s="57">
        <f t="shared" si="245"/>
        <v>0</v>
      </c>
      <c r="L185" s="57">
        <f t="shared" si="245"/>
        <v>0</v>
      </c>
      <c r="M185" s="57">
        <f t="shared" si="245"/>
        <v>0</v>
      </c>
      <c r="N185" s="57">
        <f t="shared" si="245"/>
        <v>0</v>
      </c>
      <c r="O185" s="57">
        <f t="shared" si="245"/>
        <v>0</v>
      </c>
      <c r="P185" s="57">
        <f t="shared" si="245"/>
        <v>0</v>
      </c>
      <c r="Q185" s="57">
        <f t="shared" si="245"/>
        <v>0</v>
      </c>
      <c r="R185" s="57">
        <f t="shared" si="245"/>
        <v>0</v>
      </c>
      <c r="S185" s="38"/>
      <c r="T185" s="38"/>
      <c r="U185" s="42">
        <f t="shared" si="217"/>
        <v>0</v>
      </c>
      <c r="V185" s="42">
        <f t="shared" si="218"/>
        <v>0</v>
      </c>
      <c r="W185" s="42">
        <f t="shared" si="219"/>
        <v>0</v>
      </c>
      <c r="X185" s="42">
        <f t="shared" si="220"/>
        <v>0</v>
      </c>
      <c r="Y185" s="42">
        <f t="shared" si="221"/>
        <v>0</v>
      </c>
      <c r="Z185" s="42">
        <f t="shared" si="222"/>
        <v>0</v>
      </c>
      <c r="AA185" s="42">
        <f t="shared" si="223"/>
        <v>0</v>
      </c>
      <c r="AB185" s="42">
        <f t="shared" si="224"/>
        <v>0</v>
      </c>
      <c r="AC185" s="42">
        <f t="shared" si="225"/>
        <v>0</v>
      </c>
      <c r="AD185" s="42">
        <f t="shared" si="226"/>
        <v>0</v>
      </c>
      <c r="AE185" s="42">
        <f t="shared" si="227"/>
        <v>0</v>
      </c>
      <c r="AF185" s="42">
        <f t="shared" si="228"/>
        <v>0</v>
      </c>
      <c r="AG185" s="42">
        <f t="shared" si="229"/>
        <v>0</v>
      </c>
      <c r="AH185" s="42">
        <f t="shared" si="230"/>
        <v>0</v>
      </c>
      <c r="AI185" s="42">
        <f t="shared" si="231"/>
        <v>0</v>
      </c>
      <c r="AJ185" s="42"/>
      <c r="AL185" s="43" t="s">
        <v>21</v>
      </c>
      <c r="AM185" s="44">
        <f t="shared" si="232"/>
        <v>0</v>
      </c>
    </row>
    <row r="186" spans="1:39" s="36" customFormat="1" ht="8.25" hidden="1" customHeight="1" x14ac:dyDescent="0.15">
      <c r="A186" s="57">
        <f t="shared" si="215"/>
        <v>0</v>
      </c>
      <c r="B186" s="58">
        <f t="shared" si="215"/>
        <v>0</v>
      </c>
      <c r="C186" s="58"/>
      <c r="D186" s="57">
        <f t="shared" ref="D186:R186" si="246">D166</f>
        <v>0</v>
      </c>
      <c r="E186" s="57">
        <f t="shared" si="246"/>
        <v>0</v>
      </c>
      <c r="F186" s="57">
        <f t="shared" si="246"/>
        <v>0</v>
      </c>
      <c r="G186" s="57">
        <f t="shared" si="246"/>
        <v>0</v>
      </c>
      <c r="H186" s="57">
        <f t="shared" si="246"/>
        <v>0</v>
      </c>
      <c r="I186" s="57">
        <f t="shared" si="246"/>
        <v>0</v>
      </c>
      <c r="J186" s="57">
        <f t="shared" si="246"/>
        <v>0</v>
      </c>
      <c r="K186" s="57">
        <f t="shared" si="246"/>
        <v>0</v>
      </c>
      <c r="L186" s="57">
        <f t="shared" si="246"/>
        <v>0</v>
      </c>
      <c r="M186" s="57">
        <f t="shared" si="246"/>
        <v>0</v>
      </c>
      <c r="N186" s="57">
        <f t="shared" si="246"/>
        <v>0</v>
      </c>
      <c r="O186" s="57">
        <f t="shared" si="246"/>
        <v>0</v>
      </c>
      <c r="P186" s="57">
        <f t="shared" si="246"/>
        <v>0</v>
      </c>
      <c r="Q186" s="57">
        <f t="shared" si="246"/>
        <v>0</v>
      </c>
      <c r="R186" s="57">
        <f t="shared" si="246"/>
        <v>0</v>
      </c>
      <c r="S186" s="38"/>
      <c r="T186" s="38"/>
      <c r="U186" s="42">
        <f t="shared" si="217"/>
        <v>0</v>
      </c>
      <c r="V186" s="42">
        <f t="shared" si="218"/>
        <v>0</v>
      </c>
      <c r="W186" s="42">
        <f t="shared" si="219"/>
        <v>0</v>
      </c>
      <c r="X186" s="42">
        <f t="shared" si="220"/>
        <v>0</v>
      </c>
      <c r="Y186" s="42">
        <f t="shared" si="221"/>
        <v>0</v>
      </c>
      <c r="Z186" s="42">
        <f t="shared" si="222"/>
        <v>0</v>
      </c>
      <c r="AA186" s="42">
        <f t="shared" si="223"/>
        <v>0</v>
      </c>
      <c r="AB186" s="42">
        <f t="shared" si="224"/>
        <v>0</v>
      </c>
      <c r="AC186" s="42">
        <f t="shared" si="225"/>
        <v>0</v>
      </c>
      <c r="AD186" s="42">
        <f t="shared" si="226"/>
        <v>0</v>
      </c>
      <c r="AE186" s="42">
        <f t="shared" si="227"/>
        <v>0</v>
      </c>
      <c r="AF186" s="42">
        <f t="shared" si="228"/>
        <v>0</v>
      </c>
      <c r="AG186" s="42">
        <f t="shared" si="229"/>
        <v>0</v>
      </c>
      <c r="AH186" s="42">
        <f t="shared" si="230"/>
        <v>0</v>
      </c>
      <c r="AI186" s="42">
        <f t="shared" si="231"/>
        <v>0</v>
      </c>
      <c r="AJ186" s="42"/>
      <c r="AL186" s="43" t="s">
        <v>21</v>
      </c>
      <c r="AM186" s="44">
        <f t="shared" si="232"/>
        <v>0</v>
      </c>
    </row>
    <row r="187" spans="1:39" s="36" customFormat="1" ht="8.25" hidden="1" customHeight="1" x14ac:dyDescent="0.15">
      <c r="A187" s="57">
        <f t="shared" si="215"/>
        <v>0</v>
      </c>
      <c r="B187" s="58">
        <f t="shared" si="215"/>
        <v>0</v>
      </c>
      <c r="C187" s="58"/>
      <c r="D187" s="57">
        <f t="shared" ref="D187:R187" si="247">D167</f>
        <v>0</v>
      </c>
      <c r="E187" s="57">
        <f t="shared" si="247"/>
        <v>0</v>
      </c>
      <c r="F187" s="57">
        <f t="shared" si="247"/>
        <v>0</v>
      </c>
      <c r="G187" s="57">
        <f t="shared" si="247"/>
        <v>0</v>
      </c>
      <c r="H187" s="57">
        <f t="shared" si="247"/>
        <v>0</v>
      </c>
      <c r="I187" s="57">
        <f t="shared" si="247"/>
        <v>0</v>
      </c>
      <c r="J187" s="57">
        <f t="shared" si="247"/>
        <v>0</v>
      </c>
      <c r="K187" s="57">
        <f t="shared" si="247"/>
        <v>0</v>
      </c>
      <c r="L187" s="57">
        <f t="shared" si="247"/>
        <v>0</v>
      </c>
      <c r="M187" s="57">
        <f t="shared" si="247"/>
        <v>0</v>
      </c>
      <c r="N187" s="57">
        <f t="shared" si="247"/>
        <v>0</v>
      </c>
      <c r="O187" s="57">
        <f t="shared" si="247"/>
        <v>0</v>
      </c>
      <c r="P187" s="57">
        <f t="shared" si="247"/>
        <v>0</v>
      </c>
      <c r="Q187" s="57">
        <f t="shared" si="247"/>
        <v>0</v>
      </c>
      <c r="R187" s="57">
        <f t="shared" si="247"/>
        <v>0</v>
      </c>
      <c r="S187" s="38"/>
      <c r="T187" s="38"/>
      <c r="U187" s="42">
        <f t="shared" si="217"/>
        <v>0</v>
      </c>
      <c r="V187" s="42">
        <f t="shared" si="218"/>
        <v>0</v>
      </c>
      <c r="W187" s="42">
        <f t="shared" si="219"/>
        <v>0</v>
      </c>
      <c r="X187" s="42">
        <f t="shared" si="220"/>
        <v>0</v>
      </c>
      <c r="Y187" s="42">
        <f t="shared" si="221"/>
        <v>0</v>
      </c>
      <c r="Z187" s="42">
        <f t="shared" si="222"/>
        <v>0</v>
      </c>
      <c r="AA187" s="42">
        <f t="shared" si="223"/>
        <v>0</v>
      </c>
      <c r="AB187" s="42">
        <f t="shared" si="224"/>
        <v>0</v>
      </c>
      <c r="AC187" s="42">
        <f t="shared" si="225"/>
        <v>0</v>
      </c>
      <c r="AD187" s="42">
        <f t="shared" si="226"/>
        <v>0</v>
      </c>
      <c r="AE187" s="42">
        <f t="shared" si="227"/>
        <v>0</v>
      </c>
      <c r="AF187" s="42">
        <f t="shared" si="228"/>
        <v>0</v>
      </c>
      <c r="AG187" s="42">
        <f t="shared" si="229"/>
        <v>0</v>
      </c>
      <c r="AH187" s="42">
        <f t="shared" si="230"/>
        <v>0</v>
      </c>
      <c r="AI187" s="42">
        <f t="shared" si="231"/>
        <v>0</v>
      </c>
      <c r="AJ187" s="42"/>
      <c r="AL187" s="43" t="s">
        <v>21</v>
      </c>
      <c r="AM187" s="44">
        <f t="shared" si="232"/>
        <v>0</v>
      </c>
    </row>
    <row r="188" spans="1:39" s="36" customFormat="1" ht="8.25" hidden="1" customHeight="1" x14ac:dyDescent="0.15">
      <c r="A188" s="57">
        <f t="shared" si="215"/>
        <v>0</v>
      </c>
      <c r="B188" s="58">
        <f t="shared" si="215"/>
        <v>0</v>
      </c>
      <c r="C188" s="58"/>
      <c r="D188" s="57">
        <f t="shared" ref="D188:R188" si="248">D168</f>
        <v>0</v>
      </c>
      <c r="E188" s="57">
        <f t="shared" si="248"/>
        <v>0</v>
      </c>
      <c r="F188" s="57">
        <f t="shared" si="248"/>
        <v>0</v>
      </c>
      <c r="G188" s="57">
        <f t="shared" si="248"/>
        <v>0</v>
      </c>
      <c r="H188" s="57">
        <f t="shared" si="248"/>
        <v>0</v>
      </c>
      <c r="I188" s="57">
        <f t="shared" si="248"/>
        <v>0</v>
      </c>
      <c r="J188" s="57">
        <f t="shared" si="248"/>
        <v>0</v>
      </c>
      <c r="K188" s="57">
        <f t="shared" si="248"/>
        <v>0</v>
      </c>
      <c r="L188" s="57">
        <f t="shared" si="248"/>
        <v>0</v>
      </c>
      <c r="M188" s="57">
        <f t="shared" si="248"/>
        <v>0</v>
      </c>
      <c r="N188" s="57">
        <f t="shared" si="248"/>
        <v>0</v>
      </c>
      <c r="O188" s="57">
        <f t="shared" si="248"/>
        <v>0</v>
      </c>
      <c r="P188" s="57">
        <f t="shared" si="248"/>
        <v>0</v>
      </c>
      <c r="Q188" s="57">
        <f t="shared" si="248"/>
        <v>0</v>
      </c>
      <c r="R188" s="57">
        <f t="shared" si="248"/>
        <v>0</v>
      </c>
      <c r="S188" s="38"/>
      <c r="T188" s="38"/>
      <c r="U188" s="42">
        <f t="shared" si="217"/>
        <v>0</v>
      </c>
      <c r="V188" s="42">
        <f t="shared" si="218"/>
        <v>0</v>
      </c>
      <c r="W188" s="42">
        <f t="shared" si="219"/>
        <v>0</v>
      </c>
      <c r="X188" s="42">
        <f t="shared" si="220"/>
        <v>0</v>
      </c>
      <c r="Y188" s="42">
        <f t="shared" si="221"/>
        <v>0</v>
      </c>
      <c r="Z188" s="42">
        <f t="shared" si="222"/>
        <v>0</v>
      </c>
      <c r="AA188" s="42">
        <f t="shared" si="223"/>
        <v>0</v>
      </c>
      <c r="AB188" s="42">
        <f t="shared" si="224"/>
        <v>0</v>
      </c>
      <c r="AC188" s="42">
        <f t="shared" si="225"/>
        <v>0</v>
      </c>
      <c r="AD188" s="42">
        <f t="shared" si="226"/>
        <v>0</v>
      </c>
      <c r="AE188" s="42">
        <f t="shared" si="227"/>
        <v>0</v>
      </c>
      <c r="AF188" s="42">
        <f t="shared" si="228"/>
        <v>0</v>
      </c>
      <c r="AG188" s="42">
        <f t="shared" si="229"/>
        <v>0</v>
      </c>
      <c r="AH188" s="42">
        <f t="shared" si="230"/>
        <v>0</v>
      </c>
      <c r="AI188" s="42">
        <f t="shared" si="231"/>
        <v>0</v>
      </c>
      <c r="AJ188" s="42"/>
      <c r="AL188" s="43" t="s">
        <v>21</v>
      </c>
      <c r="AM188" s="44">
        <f t="shared" si="232"/>
        <v>0</v>
      </c>
    </row>
    <row r="189" spans="1:39" s="36" customFormat="1" ht="8.25" hidden="1" customHeight="1" x14ac:dyDescent="0.15">
      <c r="A189" s="57">
        <f t="shared" si="215"/>
        <v>0</v>
      </c>
      <c r="B189" s="58">
        <f t="shared" si="215"/>
        <v>0</v>
      </c>
      <c r="C189" s="58"/>
      <c r="D189" s="57">
        <f t="shared" ref="D189:R189" si="249">D169</f>
        <v>0</v>
      </c>
      <c r="E189" s="57">
        <f t="shared" si="249"/>
        <v>0</v>
      </c>
      <c r="F189" s="57">
        <f t="shared" si="249"/>
        <v>0</v>
      </c>
      <c r="G189" s="57">
        <f t="shared" si="249"/>
        <v>0</v>
      </c>
      <c r="H189" s="57">
        <f t="shared" si="249"/>
        <v>0</v>
      </c>
      <c r="I189" s="57">
        <f t="shared" si="249"/>
        <v>0</v>
      </c>
      <c r="J189" s="57">
        <f t="shared" si="249"/>
        <v>0</v>
      </c>
      <c r="K189" s="57">
        <f t="shared" si="249"/>
        <v>0</v>
      </c>
      <c r="L189" s="57">
        <f t="shared" si="249"/>
        <v>0</v>
      </c>
      <c r="M189" s="57">
        <f t="shared" si="249"/>
        <v>0</v>
      </c>
      <c r="N189" s="57">
        <f t="shared" si="249"/>
        <v>0</v>
      </c>
      <c r="O189" s="57">
        <f t="shared" si="249"/>
        <v>0</v>
      </c>
      <c r="P189" s="57">
        <f t="shared" si="249"/>
        <v>0</v>
      </c>
      <c r="Q189" s="57">
        <f t="shared" si="249"/>
        <v>0</v>
      </c>
      <c r="R189" s="57">
        <f t="shared" si="249"/>
        <v>0</v>
      </c>
      <c r="S189" s="38"/>
      <c r="T189" s="38"/>
      <c r="U189" s="42">
        <f t="shared" si="217"/>
        <v>0</v>
      </c>
      <c r="V189" s="42">
        <f t="shared" si="218"/>
        <v>0</v>
      </c>
      <c r="W189" s="42">
        <f t="shared" si="219"/>
        <v>0</v>
      </c>
      <c r="X189" s="42">
        <f t="shared" si="220"/>
        <v>0</v>
      </c>
      <c r="Y189" s="42">
        <f t="shared" si="221"/>
        <v>0</v>
      </c>
      <c r="Z189" s="42">
        <f t="shared" si="222"/>
        <v>0</v>
      </c>
      <c r="AA189" s="42">
        <f t="shared" si="223"/>
        <v>0</v>
      </c>
      <c r="AB189" s="42">
        <f t="shared" si="224"/>
        <v>0</v>
      </c>
      <c r="AC189" s="42">
        <f t="shared" si="225"/>
        <v>0</v>
      </c>
      <c r="AD189" s="42">
        <f t="shared" si="226"/>
        <v>0</v>
      </c>
      <c r="AE189" s="42">
        <f t="shared" si="227"/>
        <v>0</v>
      </c>
      <c r="AF189" s="42">
        <f t="shared" si="228"/>
        <v>0</v>
      </c>
      <c r="AG189" s="42">
        <f t="shared" si="229"/>
        <v>0</v>
      </c>
      <c r="AH189" s="42">
        <f t="shared" si="230"/>
        <v>0</v>
      </c>
      <c r="AI189" s="42">
        <f t="shared" si="231"/>
        <v>0</v>
      </c>
      <c r="AJ189" s="42"/>
      <c r="AL189" s="43" t="s">
        <v>21</v>
      </c>
      <c r="AM189" s="44">
        <f t="shared" si="232"/>
        <v>0</v>
      </c>
    </row>
    <row r="190" spans="1:39" s="36" customFormat="1" ht="8.25" hidden="1" customHeight="1" x14ac:dyDescent="0.15">
      <c r="A190" s="57"/>
      <c r="B190" s="58"/>
      <c r="C190" s="58"/>
      <c r="D190" s="57"/>
      <c r="E190" s="57"/>
      <c r="F190" s="57"/>
      <c r="G190" s="57"/>
      <c r="H190" s="57"/>
      <c r="I190" s="57"/>
      <c r="J190" s="57"/>
      <c r="K190" s="57"/>
      <c r="L190" s="57"/>
      <c r="M190" s="57"/>
      <c r="N190" s="57"/>
      <c r="O190" s="57"/>
      <c r="P190" s="57"/>
      <c r="Q190" s="57"/>
      <c r="R190" s="57"/>
      <c r="S190" s="38"/>
      <c r="T190" s="37" t="s">
        <v>21</v>
      </c>
      <c r="U190" s="37">
        <f t="shared" ref="U190:AI190" si="250">SUM(U172:U189)</f>
        <v>0</v>
      </c>
      <c r="V190" s="37">
        <f t="shared" si="250"/>
        <v>0</v>
      </c>
      <c r="W190" s="37">
        <f t="shared" si="250"/>
        <v>0</v>
      </c>
      <c r="X190" s="37">
        <f t="shared" si="250"/>
        <v>0</v>
      </c>
      <c r="Y190" s="37">
        <f t="shared" si="250"/>
        <v>0</v>
      </c>
      <c r="Z190" s="37">
        <f t="shared" si="250"/>
        <v>0</v>
      </c>
      <c r="AA190" s="37">
        <f t="shared" si="250"/>
        <v>0</v>
      </c>
      <c r="AB190" s="37">
        <f t="shared" si="250"/>
        <v>0</v>
      </c>
      <c r="AC190" s="37">
        <f t="shared" si="250"/>
        <v>0</v>
      </c>
      <c r="AD190" s="37">
        <f t="shared" si="250"/>
        <v>0</v>
      </c>
      <c r="AE190" s="37">
        <f t="shared" si="250"/>
        <v>0</v>
      </c>
      <c r="AF190" s="37">
        <f t="shared" si="250"/>
        <v>0</v>
      </c>
      <c r="AG190" s="37">
        <f t="shared" si="250"/>
        <v>0</v>
      </c>
      <c r="AH190" s="37">
        <f t="shared" si="250"/>
        <v>0</v>
      </c>
      <c r="AI190" s="37">
        <f t="shared" si="250"/>
        <v>0</v>
      </c>
      <c r="AJ190" s="37"/>
      <c r="AL190" s="37">
        <f>SUM(AL172:AL189)</f>
        <v>0</v>
      </c>
      <c r="AM190" s="37">
        <f>SUM(AM172:AM189)</f>
        <v>0</v>
      </c>
    </row>
    <row r="191" spans="1:39" s="31" customFormat="1" ht="11.25" hidden="1" customHeight="1" x14ac:dyDescent="0.15">
      <c r="A191" s="33"/>
      <c r="I191" s="723"/>
      <c r="T191" s="32"/>
      <c r="W191" s="32"/>
    </row>
    <row r="192" spans="1:39" ht="14" hidden="1" thickBot="1"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32" ht="19" hidden="1" thickBot="1" x14ac:dyDescent="0.25">
      <c r="A193" s="1009" t="s">
        <v>410</v>
      </c>
      <c r="B193" s="1010"/>
      <c r="C193" s="1010"/>
      <c r="D193" s="1010"/>
      <c r="E193" s="1011"/>
      <c r="F193" s="1"/>
      <c r="G193" s="1"/>
      <c r="H193" s="38">
        <v>6</v>
      </c>
      <c r="I193" s="38"/>
      <c r="J193" s="38"/>
      <c r="K193" s="38"/>
      <c r="L193" s="38">
        <v>7</v>
      </c>
      <c r="M193" s="38"/>
      <c r="N193" s="38"/>
      <c r="O193" s="38"/>
      <c r="P193" s="38">
        <v>8</v>
      </c>
      <c r="Q193" s="38"/>
      <c r="R193" s="38"/>
      <c r="S193" s="38"/>
      <c r="T193" s="38">
        <v>9</v>
      </c>
      <c r="U193" s="38"/>
      <c r="V193" s="38"/>
      <c r="W193" s="38">
        <v>9</v>
      </c>
      <c r="X193" s="38">
        <v>10</v>
      </c>
      <c r="Y193" s="38"/>
      <c r="Z193" s="38"/>
      <c r="AA193" s="36"/>
      <c r="AB193" s="36">
        <v>11</v>
      </c>
      <c r="AC193" s="36"/>
      <c r="AD193" s="36"/>
      <c r="AE193" s="36"/>
    </row>
    <row r="194" spans="1:32" ht="19" hidden="1" thickBot="1" x14ac:dyDescent="0.25">
      <c r="A194" s="154" t="s">
        <v>126</v>
      </c>
      <c r="B194" s="155">
        <f>D5</f>
        <v>0</v>
      </c>
      <c r="C194" s="1029" t="s">
        <v>18</v>
      </c>
      <c r="D194" s="1030"/>
      <c r="E194" s="1030"/>
      <c r="F194" s="1030"/>
      <c r="G194" s="1031"/>
      <c r="H194" s="1026" t="s">
        <v>17</v>
      </c>
      <c r="I194" s="1027"/>
      <c r="J194" s="1027"/>
      <c r="K194" s="1028"/>
      <c r="L194" s="1026" t="s">
        <v>16</v>
      </c>
      <c r="M194" s="1027"/>
      <c r="N194" s="1027"/>
      <c r="O194" s="1028"/>
      <c r="P194" s="1026" t="s">
        <v>59</v>
      </c>
      <c r="Q194" s="1027"/>
      <c r="R194" s="1027"/>
      <c r="S194" s="1028"/>
      <c r="T194" s="1026" t="s">
        <v>60</v>
      </c>
      <c r="U194" s="1027"/>
      <c r="V194" s="1027"/>
      <c r="W194" s="1028"/>
      <c r="X194" s="1026" t="s">
        <v>61</v>
      </c>
      <c r="Y194" s="1027"/>
      <c r="Z194" s="1027"/>
      <c r="AA194" s="1028"/>
      <c r="AB194" s="1026" t="s">
        <v>144</v>
      </c>
      <c r="AC194" s="1027"/>
      <c r="AD194" s="1027"/>
      <c r="AE194" s="1028"/>
    </row>
    <row r="195" spans="1:32" ht="21" hidden="1" thickBot="1" x14ac:dyDescent="0.2">
      <c r="A195" s="363">
        <v>1</v>
      </c>
      <c r="B195" s="248" t="e">
        <f t="shared" ref="B195:B212" si="251">VLOOKUP(A195,$A$385:$C$402,3,FALSE)</f>
        <v>#N/A</v>
      </c>
      <c r="C195" s="998" t="e">
        <f t="shared" ref="C195:C212" si="252">VLOOKUP(B195,$A$51:$T$68,2,FALSE)</f>
        <v>#N/A</v>
      </c>
      <c r="D195" s="999"/>
      <c r="E195" s="999"/>
      <c r="F195" s="999"/>
      <c r="G195" s="732" t="e">
        <f t="shared" ref="G195:G212" si="253">VLOOKUP($B195,$A$51:$T$68,6,FALSE)</f>
        <v>#N/A</v>
      </c>
      <c r="H195" s="1000" t="e">
        <f>CONCATENATE(IF(VLOOKUP($C195,$B$51:$L$68,H$193,FALSE)&lt;&gt;"x",$C195,""),IF(ISERROR(VLOOKUP($C195,$B$215:$G$223,3,FALSE)),"",IF(VLOOKUP($C195,$B$51:$L$68,H$193,FALSE)&lt;&gt;"x","",VLOOKUP($C195,$B$215:$G$223,3,FALSE))))</f>
        <v>#N/A</v>
      </c>
      <c r="I195" s="1001"/>
      <c r="J195" s="1001"/>
      <c r="K195" s="732" t="e">
        <f t="shared" ref="K195:K203" si="254">VLOOKUP(H195,$B$51:$L$68,H$193,FALSE)</f>
        <v>#N/A</v>
      </c>
      <c r="L195" s="1023" t="e">
        <f t="shared" ref="L195:L203" si="255">CONCATENATE(IF(VLOOKUP($C195,$B$51:$L$68,L$193,FALSE)&lt;&gt;"x",$C195,""),IF(ISERROR(VLOOKUP($C195,$B$215:$G$223,3,FALSE)),"",IF(VLOOKUP($C195,$B$51:$L$68,L$193,FALSE)&lt;&gt;"x","",VLOOKUP($C195,$B$215:$G$223,3,FALSE))))</f>
        <v>#N/A</v>
      </c>
      <c r="M195" s="1024"/>
      <c r="N195" s="1025"/>
      <c r="O195" s="732" t="e">
        <f t="shared" ref="O195:O203" si="256">VLOOKUP(L195,$B$51:$L$68,L$193,FALSE)</f>
        <v>#N/A</v>
      </c>
      <c r="P195" s="1000" t="e">
        <f t="shared" ref="P195:P203" si="257">CONCATENATE(IF(VLOOKUP($C195,$B$51:$L$68,P$193,FALSE)&lt;&gt;"x",$C195,""),IF(ISERROR(VLOOKUP($C195,$B$215:$G$223,3,FALSE)),"",IF(VLOOKUP($C195,$B$51:$L$68,P$193,FALSE)&lt;&gt;"x","",VLOOKUP($C195,$B$215:$G$223,3,FALSE))))</f>
        <v>#N/A</v>
      </c>
      <c r="Q195" s="1001"/>
      <c r="R195" s="1001"/>
      <c r="S195" s="732" t="e">
        <f t="shared" ref="S195:S203" si="258">VLOOKUP(P195,$B$51:$L$68,P$193,FALSE)</f>
        <v>#N/A</v>
      </c>
      <c r="T195" s="1000" t="e">
        <f t="shared" ref="T195:T203" si="259">CONCATENATE(IF(VLOOKUP($C195,$B$51:$L$68,T$193,FALSE)&lt;&gt;"x",$C195,""),IF(ISERROR(VLOOKUP($C195,$B$215:$G$223,3,FALSE)),"",IF(VLOOKUP($C195,$B$51:$L$68,T$193,FALSE)&lt;&gt;"x","",VLOOKUP($C195,$B$215:$G$223,3,FALSE))))</f>
        <v>#N/A</v>
      </c>
      <c r="U195" s="1001"/>
      <c r="V195" s="1001"/>
      <c r="W195" s="732" t="e">
        <f t="shared" ref="W195:W203" si="260">VLOOKUP(T195,$B$51:$L$68,T$193,FALSE)</f>
        <v>#N/A</v>
      </c>
      <c r="X195" s="1000" t="e">
        <f t="shared" ref="X195:X203" si="261">CONCATENATE(IF(VLOOKUP($C195,$B$51:$L$68,X$193,FALSE)&lt;&gt;"x",$C195,""),IF(ISERROR(VLOOKUP($C195,$B$215:$G$223,3,FALSE)),"",IF(VLOOKUP($C195,$B$51:$L$68,X$193,FALSE)&lt;&gt;"x","",VLOOKUP($C195,$B$215:$G$223,3,FALSE))))</f>
        <v>#N/A</v>
      </c>
      <c r="Y195" s="1001"/>
      <c r="Z195" s="1001"/>
      <c r="AA195" s="732" t="e">
        <f t="shared" ref="AA195:AA203" si="262">VLOOKUP(X195,$B$51:$L$68,X$193,FALSE)</f>
        <v>#N/A</v>
      </c>
      <c r="AB195" s="1000" t="e">
        <f t="shared" ref="AB195:AB203" si="263">CONCATENATE(IF(VLOOKUP($C195,$B$51:$L$68,AB$193,FALSE)&lt;&gt;"x",$C195,""),IF(ISERROR(VLOOKUP($C195,$B$215:$G$223,3,FALSE)),"",IF(VLOOKUP($C195,$B$51:$L$68,AB$193,FALSE)&lt;&gt;"x","",VLOOKUP($C195,$B$215:$G$223,3,FALSE))))</f>
        <v>#N/A</v>
      </c>
      <c r="AC195" s="1001"/>
      <c r="AD195" s="1001"/>
      <c r="AE195" s="732" t="e">
        <f t="shared" ref="AE195:AE203" si="264">VLOOKUP(AB195,$B$51:$L$68,AB$193,FALSE)</f>
        <v>#N/A</v>
      </c>
      <c r="AF195" s="731">
        <f t="shared" ref="AF195:AF203" si="265">A195</f>
        <v>1</v>
      </c>
    </row>
    <row r="196" spans="1:32" ht="21" hidden="1" thickBot="1" x14ac:dyDescent="0.2">
      <c r="A196" s="364">
        <v>2</v>
      </c>
      <c r="B196" s="248" t="e">
        <f t="shared" si="251"/>
        <v>#N/A</v>
      </c>
      <c r="C196" s="998" t="e">
        <f t="shared" si="252"/>
        <v>#N/A</v>
      </c>
      <c r="D196" s="999"/>
      <c r="E196" s="999"/>
      <c r="F196" s="999"/>
      <c r="G196" s="732" t="e">
        <f t="shared" si="253"/>
        <v>#N/A</v>
      </c>
      <c r="H196" s="1000" t="e">
        <f t="shared" ref="H196:H203" si="266">CONCATENATE(IF(VLOOKUP($C196,$B$51:$L$68,H$193,FALSE)&lt;&gt;"x",$C196,""),IF(ISERROR(VLOOKUP($C196,$B$215:$G$223,3,FALSE)),"",IF(VLOOKUP($C196,$B$51:$L$68,H$193,FALSE)&lt;&gt;"x","",VLOOKUP($C196,$B$215:$G$223,3,FALSE))))</f>
        <v>#N/A</v>
      </c>
      <c r="I196" s="1001"/>
      <c r="J196" s="1001"/>
      <c r="K196" s="732" t="e">
        <f t="shared" si="254"/>
        <v>#N/A</v>
      </c>
      <c r="L196" s="1023" t="e">
        <f t="shared" si="255"/>
        <v>#N/A</v>
      </c>
      <c r="M196" s="1024"/>
      <c r="N196" s="1025"/>
      <c r="O196" s="732" t="e">
        <f t="shared" si="256"/>
        <v>#N/A</v>
      </c>
      <c r="P196" s="1000" t="e">
        <f t="shared" si="257"/>
        <v>#N/A</v>
      </c>
      <c r="Q196" s="1001"/>
      <c r="R196" s="1001"/>
      <c r="S196" s="732" t="e">
        <f t="shared" si="258"/>
        <v>#N/A</v>
      </c>
      <c r="T196" s="1000" t="e">
        <f t="shared" si="259"/>
        <v>#N/A</v>
      </c>
      <c r="U196" s="1001"/>
      <c r="V196" s="1001"/>
      <c r="W196" s="732" t="e">
        <f t="shared" si="260"/>
        <v>#N/A</v>
      </c>
      <c r="X196" s="1000" t="e">
        <f t="shared" si="261"/>
        <v>#N/A</v>
      </c>
      <c r="Y196" s="1001"/>
      <c r="Z196" s="1001"/>
      <c r="AA196" s="732" t="e">
        <f t="shared" si="262"/>
        <v>#N/A</v>
      </c>
      <c r="AB196" s="1000" t="e">
        <f t="shared" si="263"/>
        <v>#N/A</v>
      </c>
      <c r="AC196" s="1001"/>
      <c r="AD196" s="1001"/>
      <c r="AE196" s="732" t="e">
        <f t="shared" si="264"/>
        <v>#N/A</v>
      </c>
      <c r="AF196" s="731">
        <f t="shared" si="265"/>
        <v>2</v>
      </c>
    </row>
    <row r="197" spans="1:32" ht="21" hidden="1" thickBot="1" x14ac:dyDescent="0.2">
      <c r="A197" s="364">
        <v>3</v>
      </c>
      <c r="B197" s="248" t="e">
        <f t="shared" si="251"/>
        <v>#N/A</v>
      </c>
      <c r="C197" s="998" t="e">
        <f t="shared" si="252"/>
        <v>#N/A</v>
      </c>
      <c r="D197" s="999"/>
      <c r="E197" s="999"/>
      <c r="F197" s="999"/>
      <c r="G197" s="732" t="e">
        <f t="shared" si="253"/>
        <v>#N/A</v>
      </c>
      <c r="H197" s="1000" t="e">
        <f t="shared" si="266"/>
        <v>#N/A</v>
      </c>
      <c r="I197" s="1001"/>
      <c r="J197" s="1001"/>
      <c r="K197" s="732" t="e">
        <f t="shared" si="254"/>
        <v>#N/A</v>
      </c>
      <c r="L197" s="1023" t="e">
        <f t="shared" si="255"/>
        <v>#N/A</v>
      </c>
      <c r="M197" s="1024"/>
      <c r="N197" s="1025"/>
      <c r="O197" s="732" t="e">
        <f t="shared" si="256"/>
        <v>#N/A</v>
      </c>
      <c r="P197" s="1000" t="e">
        <f t="shared" si="257"/>
        <v>#N/A</v>
      </c>
      <c r="Q197" s="1001"/>
      <c r="R197" s="1001"/>
      <c r="S197" s="732" t="e">
        <f t="shared" si="258"/>
        <v>#N/A</v>
      </c>
      <c r="T197" s="1000" t="e">
        <f t="shared" si="259"/>
        <v>#N/A</v>
      </c>
      <c r="U197" s="1001"/>
      <c r="V197" s="1001"/>
      <c r="W197" s="732" t="e">
        <f t="shared" si="260"/>
        <v>#N/A</v>
      </c>
      <c r="X197" s="1000" t="e">
        <f t="shared" si="261"/>
        <v>#N/A</v>
      </c>
      <c r="Y197" s="1001"/>
      <c r="Z197" s="1001"/>
      <c r="AA197" s="732" t="e">
        <f t="shared" si="262"/>
        <v>#N/A</v>
      </c>
      <c r="AB197" s="1000" t="e">
        <f t="shared" si="263"/>
        <v>#N/A</v>
      </c>
      <c r="AC197" s="1001"/>
      <c r="AD197" s="1001"/>
      <c r="AE197" s="732" t="e">
        <f t="shared" si="264"/>
        <v>#N/A</v>
      </c>
      <c r="AF197" s="731">
        <f t="shared" si="265"/>
        <v>3</v>
      </c>
    </row>
    <row r="198" spans="1:32" ht="21" hidden="1" thickBot="1" x14ac:dyDescent="0.2">
      <c r="A198" s="364">
        <v>4</v>
      </c>
      <c r="B198" s="248" t="e">
        <f t="shared" si="251"/>
        <v>#N/A</v>
      </c>
      <c r="C198" s="998" t="e">
        <f t="shared" si="252"/>
        <v>#N/A</v>
      </c>
      <c r="D198" s="999"/>
      <c r="E198" s="999"/>
      <c r="F198" s="999"/>
      <c r="G198" s="732" t="e">
        <f t="shared" si="253"/>
        <v>#N/A</v>
      </c>
      <c r="H198" s="1000" t="e">
        <f t="shared" si="266"/>
        <v>#N/A</v>
      </c>
      <c r="I198" s="1001"/>
      <c r="J198" s="1001"/>
      <c r="K198" s="732" t="e">
        <f t="shared" si="254"/>
        <v>#N/A</v>
      </c>
      <c r="L198" s="1023" t="e">
        <f t="shared" si="255"/>
        <v>#N/A</v>
      </c>
      <c r="M198" s="1024"/>
      <c r="N198" s="1025"/>
      <c r="O198" s="732" t="e">
        <f t="shared" si="256"/>
        <v>#N/A</v>
      </c>
      <c r="P198" s="1000" t="e">
        <f t="shared" si="257"/>
        <v>#N/A</v>
      </c>
      <c r="Q198" s="1001"/>
      <c r="R198" s="1001"/>
      <c r="S198" s="732" t="e">
        <f t="shared" si="258"/>
        <v>#N/A</v>
      </c>
      <c r="T198" s="1000" t="e">
        <f t="shared" si="259"/>
        <v>#N/A</v>
      </c>
      <c r="U198" s="1001"/>
      <c r="V198" s="1001"/>
      <c r="W198" s="732" t="e">
        <f t="shared" si="260"/>
        <v>#N/A</v>
      </c>
      <c r="X198" s="1000" t="e">
        <f t="shared" si="261"/>
        <v>#N/A</v>
      </c>
      <c r="Y198" s="1001"/>
      <c r="Z198" s="1001"/>
      <c r="AA198" s="732" t="e">
        <f t="shared" si="262"/>
        <v>#N/A</v>
      </c>
      <c r="AB198" s="1000" t="e">
        <f t="shared" si="263"/>
        <v>#N/A</v>
      </c>
      <c r="AC198" s="1001"/>
      <c r="AD198" s="1001"/>
      <c r="AE198" s="732" t="e">
        <f t="shared" si="264"/>
        <v>#N/A</v>
      </c>
      <c r="AF198" s="731">
        <f t="shared" si="265"/>
        <v>4</v>
      </c>
    </row>
    <row r="199" spans="1:32" ht="21" hidden="1" thickBot="1" x14ac:dyDescent="0.2">
      <c r="A199" s="364">
        <v>5</v>
      </c>
      <c r="B199" s="248" t="e">
        <f t="shared" si="251"/>
        <v>#N/A</v>
      </c>
      <c r="C199" s="998" t="e">
        <f t="shared" si="252"/>
        <v>#N/A</v>
      </c>
      <c r="D199" s="999"/>
      <c r="E199" s="999"/>
      <c r="F199" s="999"/>
      <c r="G199" s="732" t="e">
        <f t="shared" si="253"/>
        <v>#N/A</v>
      </c>
      <c r="H199" s="1000" t="e">
        <f t="shared" si="266"/>
        <v>#N/A</v>
      </c>
      <c r="I199" s="1001"/>
      <c r="J199" s="1001"/>
      <c r="K199" s="732" t="e">
        <f t="shared" si="254"/>
        <v>#N/A</v>
      </c>
      <c r="L199" s="1023" t="e">
        <f t="shared" si="255"/>
        <v>#N/A</v>
      </c>
      <c r="M199" s="1024"/>
      <c r="N199" s="1025"/>
      <c r="O199" s="732" t="e">
        <f t="shared" si="256"/>
        <v>#N/A</v>
      </c>
      <c r="P199" s="1000" t="e">
        <f t="shared" si="257"/>
        <v>#N/A</v>
      </c>
      <c r="Q199" s="1001"/>
      <c r="R199" s="1001"/>
      <c r="S199" s="732" t="e">
        <f t="shared" si="258"/>
        <v>#N/A</v>
      </c>
      <c r="T199" s="1000" t="e">
        <f t="shared" si="259"/>
        <v>#N/A</v>
      </c>
      <c r="U199" s="1001"/>
      <c r="V199" s="1001"/>
      <c r="W199" s="732" t="e">
        <f t="shared" si="260"/>
        <v>#N/A</v>
      </c>
      <c r="X199" s="1000" t="e">
        <f t="shared" si="261"/>
        <v>#N/A</v>
      </c>
      <c r="Y199" s="1001"/>
      <c r="Z199" s="1001"/>
      <c r="AA199" s="732" t="e">
        <f t="shared" si="262"/>
        <v>#N/A</v>
      </c>
      <c r="AB199" s="1000" t="e">
        <f t="shared" si="263"/>
        <v>#N/A</v>
      </c>
      <c r="AC199" s="1001"/>
      <c r="AD199" s="1001"/>
      <c r="AE199" s="732" t="e">
        <f t="shared" si="264"/>
        <v>#N/A</v>
      </c>
      <c r="AF199" s="731">
        <f t="shared" si="265"/>
        <v>5</v>
      </c>
    </row>
    <row r="200" spans="1:32" ht="21" hidden="1" thickBot="1" x14ac:dyDescent="0.2">
      <c r="A200" s="364">
        <v>6</v>
      </c>
      <c r="B200" s="248" t="e">
        <f t="shared" si="251"/>
        <v>#N/A</v>
      </c>
      <c r="C200" s="998" t="e">
        <f t="shared" si="252"/>
        <v>#N/A</v>
      </c>
      <c r="D200" s="999"/>
      <c r="E200" s="999"/>
      <c r="F200" s="999"/>
      <c r="G200" s="732" t="e">
        <f t="shared" si="253"/>
        <v>#N/A</v>
      </c>
      <c r="H200" s="1000" t="e">
        <f t="shared" si="266"/>
        <v>#N/A</v>
      </c>
      <c r="I200" s="1001"/>
      <c r="J200" s="1001"/>
      <c r="K200" s="732" t="e">
        <f t="shared" si="254"/>
        <v>#N/A</v>
      </c>
      <c r="L200" s="1023" t="e">
        <f t="shared" si="255"/>
        <v>#N/A</v>
      </c>
      <c r="M200" s="1024"/>
      <c r="N200" s="1025"/>
      <c r="O200" s="732" t="e">
        <f t="shared" si="256"/>
        <v>#N/A</v>
      </c>
      <c r="P200" s="1000" t="e">
        <f t="shared" si="257"/>
        <v>#N/A</v>
      </c>
      <c r="Q200" s="1001"/>
      <c r="R200" s="1001"/>
      <c r="S200" s="732" t="e">
        <f t="shared" si="258"/>
        <v>#N/A</v>
      </c>
      <c r="T200" s="1000" t="e">
        <f t="shared" si="259"/>
        <v>#N/A</v>
      </c>
      <c r="U200" s="1001"/>
      <c r="V200" s="1001"/>
      <c r="W200" s="732" t="e">
        <f t="shared" si="260"/>
        <v>#N/A</v>
      </c>
      <c r="X200" s="1000" t="e">
        <f t="shared" si="261"/>
        <v>#N/A</v>
      </c>
      <c r="Y200" s="1001"/>
      <c r="Z200" s="1001"/>
      <c r="AA200" s="732" t="e">
        <f t="shared" si="262"/>
        <v>#N/A</v>
      </c>
      <c r="AB200" s="1000" t="e">
        <f t="shared" si="263"/>
        <v>#N/A</v>
      </c>
      <c r="AC200" s="1001"/>
      <c r="AD200" s="1001"/>
      <c r="AE200" s="732" t="e">
        <f t="shared" si="264"/>
        <v>#N/A</v>
      </c>
      <c r="AF200" s="731">
        <f t="shared" si="265"/>
        <v>6</v>
      </c>
    </row>
    <row r="201" spans="1:32" ht="21" hidden="1" thickBot="1" x14ac:dyDescent="0.2">
      <c r="A201" s="364">
        <v>7</v>
      </c>
      <c r="B201" s="248" t="e">
        <f t="shared" si="251"/>
        <v>#N/A</v>
      </c>
      <c r="C201" s="998" t="e">
        <f t="shared" si="252"/>
        <v>#N/A</v>
      </c>
      <c r="D201" s="999"/>
      <c r="E201" s="999"/>
      <c r="F201" s="999"/>
      <c r="G201" s="732" t="e">
        <f t="shared" si="253"/>
        <v>#N/A</v>
      </c>
      <c r="H201" s="1000" t="e">
        <f t="shared" si="266"/>
        <v>#N/A</v>
      </c>
      <c r="I201" s="1001"/>
      <c r="J201" s="1001"/>
      <c r="K201" s="732" t="e">
        <f t="shared" si="254"/>
        <v>#N/A</v>
      </c>
      <c r="L201" s="1023" t="e">
        <f t="shared" si="255"/>
        <v>#N/A</v>
      </c>
      <c r="M201" s="1024"/>
      <c r="N201" s="1025"/>
      <c r="O201" s="732" t="e">
        <f t="shared" si="256"/>
        <v>#N/A</v>
      </c>
      <c r="P201" s="1000" t="e">
        <f t="shared" si="257"/>
        <v>#N/A</v>
      </c>
      <c r="Q201" s="1001"/>
      <c r="R201" s="1001"/>
      <c r="S201" s="732" t="e">
        <f t="shared" si="258"/>
        <v>#N/A</v>
      </c>
      <c r="T201" s="1000" t="e">
        <f t="shared" si="259"/>
        <v>#N/A</v>
      </c>
      <c r="U201" s="1001"/>
      <c r="V201" s="1001"/>
      <c r="W201" s="732" t="e">
        <f t="shared" si="260"/>
        <v>#N/A</v>
      </c>
      <c r="X201" s="1000" t="e">
        <f t="shared" si="261"/>
        <v>#N/A</v>
      </c>
      <c r="Y201" s="1001"/>
      <c r="Z201" s="1001"/>
      <c r="AA201" s="732" t="e">
        <f t="shared" si="262"/>
        <v>#N/A</v>
      </c>
      <c r="AB201" s="1000" t="e">
        <f t="shared" si="263"/>
        <v>#N/A</v>
      </c>
      <c r="AC201" s="1001"/>
      <c r="AD201" s="1001"/>
      <c r="AE201" s="732" t="e">
        <f t="shared" si="264"/>
        <v>#N/A</v>
      </c>
      <c r="AF201" s="731">
        <f t="shared" si="265"/>
        <v>7</v>
      </c>
    </row>
    <row r="202" spans="1:32" ht="21" hidden="1" thickBot="1" x14ac:dyDescent="0.2">
      <c r="A202" s="364">
        <v>8</v>
      </c>
      <c r="B202" s="248" t="e">
        <f t="shared" si="251"/>
        <v>#N/A</v>
      </c>
      <c r="C202" s="998" t="e">
        <f t="shared" si="252"/>
        <v>#N/A</v>
      </c>
      <c r="D202" s="999"/>
      <c r="E202" s="999"/>
      <c r="F202" s="999"/>
      <c r="G202" s="732" t="e">
        <f t="shared" si="253"/>
        <v>#N/A</v>
      </c>
      <c r="H202" s="1000" t="e">
        <f t="shared" si="266"/>
        <v>#N/A</v>
      </c>
      <c r="I202" s="1001"/>
      <c r="J202" s="1001"/>
      <c r="K202" s="732" t="e">
        <f t="shared" si="254"/>
        <v>#N/A</v>
      </c>
      <c r="L202" s="1023" t="e">
        <f t="shared" si="255"/>
        <v>#N/A</v>
      </c>
      <c r="M202" s="1024"/>
      <c r="N202" s="1025"/>
      <c r="O202" s="732" t="e">
        <f t="shared" si="256"/>
        <v>#N/A</v>
      </c>
      <c r="P202" s="1000" t="e">
        <f t="shared" si="257"/>
        <v>#N/A</v>
      </c>
      <c r="Q202" s="1001"/>
      <c r="R202" s="1001"/>
      <c r="S202" s="732" t="e">
        <f t="shared" si="258"/>
        <v>#N/A</v>
      </c>
      <c r="T202" s="1000" t="e">
        <f t="shared" si="259"/>
        <v>#N/A</v>
      </c>
      <c r="U202" s="1001"/>
      <c r="V202" s="1001"/>
      <c r="W202" s="732" t="e">
        <f t="shared" si="260"/>
        <v>#N/A</v>
      </c>
      <c r="X202" s="1000" t="e">
        <f t="shared" si="261"/>
        <v>#N/A</v>
      </c>
      <c r="Y202" s="1001"/>
      <c r="Z202" s="1001"/>
      <c r="AA202" s="732" t="e">
        <f t="shared" si="262"/>
        <v>#N/A</v>
      </c>
      <c r="AB202" s="1000" t="e">
        <f t="shared" si="263"/>
        <v>#N/A</v>
      </c>
      <c r="AC202" s="1001"/>
      <c r="AD202" s="1001"/>
      <c r="AE202" s="732" t="e">
        <f t="shared" si="264"/>
        <v>#N/A</v>
      </c>
      <c r="AF202" s="731">
        <f t="shared" si="265"/>
        <v>8</v>
      </c>
    </row>
    <row r="203" spans="1:32" ht="21" hidden="1" thickBot="1" x14ac:dyDescent="0.2">
      <c r="A203" s="364">
        <v>9</v>
      </c>
      <c r="B203" s="248" t="e">
        <f t="shared" si="251"/>
        <v>#N/A</v>
      </c>
      <c r="C203" s="1021" t="e">
        <f t="shared" si="252"/>
        <v>#N/A</v>
      </c>
      <c r="D203" s="1022"/>
      <c r="E203" s="1022"/>
      <c r="F203" s="1022"/>
      <c r="G203" s="733" t="e">
        <f t="shared" si="253"/>
        <v>#N/A</v>
      </c>
      <c r="H203" s="1000" t="e">
        <f t="shared" si="266"/>
        <v>#N/A</v>
      </c>
      <c r="I203" s="1001"/>
      <c r="J203" s="1001"/>
      <c r="K203" s="733" t="e">
        <f t="shared" si="254"/>
        <v>#N/A</v>
      </c>
      <c r="L203" s="1023" t="e">
        <f t="shared" si="255"/>
        <v>#N/A</v>
      </c>
      <c r="M203" s="1024"/>
      <c r="N203" s="1025"/>
      <c r="O203" s="733" t="e">
        <f t="shared" si="256"/>
        <v>#N/A</v>
      </c>
      <c r="P203" s="1000" t="e">
        <f t="shared" si="257"/>
        <v>#N/A</v>
      </c>
      <c r="Q203" s="1001"/>
      <c r="R203" s="1001"/>
      <c r="S203" s="733" t="e">
        <f t="shared" si="258"/>
        <v>#N/A</v>
      </c>
      <c r="T203" s="1000" t="e">
        <f t="shared" si="259"/>
        <v>#N/A</v>
      </c>
      <c r="U203" s="1001"/>
      <c r="V203" s="1001"/>
      <c r="W203" s="733" t="e">
        <f t="shared" si="260"/>
        <v>#N/A</v>
      </c>
      <c r="X203" s="1000" t="e">
        <f t="shared" si="261"/>
        <v>#N/A</v>
      </c>
      <c r="Y203" s="1001"/>
      <c r="Z203" s="1001"/>
      <c r="AA203" s="733" t="e">
        <f t="shared" si="262"/>
        <v>#N/A</v>
      </c>
      <c r="AB203" s="1000" t="e">
        <f t="shared" si="263"/>
        <v>#N/A</v>
      </c>
      <c r="AC203" s="1001"/>
      <c r="AD203" s="1001"/>
      <c r="AE203" s="733" t="e">
        <f t="shared" si="264"/>
        <v>#N/A</v>
      </c>
      <c r="AF203" s="731">
        <f t="shared" si="265"/>
        <v>9</v>
      </c>
    </row>
    <row r="204" spans="1:32" ht="21" hidden="1" thickBot="1" x14ac:dyDescent="0.2">
      <c r="A204" s="893">
        <v>10</v>
      </c>
      <c r="B204" s="729" t="e">
        <f t="shared" si="251"/>
        <v>#N/A</v>
      </c>
      <c r="C204" s="973" t="e">
        <f t="shared" si="252"/>
        <v>#N/A</v>
      </c>
      <c r="D204" s="973"/>
      <c r="E204" s="973"/>
      <c r="F204" s="973"/>
      <c r="G204" s="730" t="e">
        <f t="shared" si="253"/>
        <v>#N/A</v>
      </c>
      <c r="H204" s="977"/>
      <c r="I204" s="977"/>
      <c r="J204" s="977"/>
      <c r="K204" s="730"/>
      <c r="L204" s="954"/>
      <c r="M204" s="954"/>
      <c r="N204" s="954"/>
      <c r="O204" s="730"/>
      <c r="P204" s="954"/>
      <c r="Q204" s="954"/>
      <c r="R204" s="954"/>
      <c r="S204" s="730"/>
      <c r="T204" s="954"/>
      <c r="U204" s="954"/>
      <c r="V204" s="954"/>
      <c r="W204" s="730"/>
      <c r="X204" s="954"/>
      <c r="Y204" s="954"/>
      <c r="Z204" s="954"/>
      <c r="AA204" s="730"/>
      <c r="AB204" s="954"/>
      <c r="AC204" s="954"/>
      <c r="AD204" s="954"/>
      <c r="AE204" s="730"/>
    </row>
    <row r="205" spans="1:32" ht="21" hidden="1" thickBot="1" x14ac:dyDescent="0.2">
      <c r="A205" s="893">
        <v>11</v>
      </c>
      <c r="B205" s="729" t="e">
        <f t="shared" si="251"/>
        <v>#N/A</v>
      </c>
      <c r="C205" s="973" t="e">
        <f t="shared" si="252"/>
        <v>#N/A</v>
      </c>
      <c r="D205" s="973"/>
      <c r="E205" s="973"/>
      <c r="F205" s="973"/>
      <c r="G205" s="730" t="e">
        <f t="shared" si="253"/>
        <v>#N/A</v>
      </c>
      <c r="H205" s="977"/>
      <c r="I205" s="977"/>
      <c r="J205" s="977"/>
      <c r="K205" s="730"/>
      <c r="L205" s="954"/>
      <c r="M205" s="954"/>
      <c r="N205" s="954"/>
      <c r="O205" s="730"/>
      <c r="P205" s="954"/>
      <c r="Q205" s="954"/>
      <c r="R205" s="954"/>
      <c r="S205" s="730"/>
      <c r="T205" s="954"/>
      <c r="U205" s="954"/>
      <c r="V205" s="954"/>
      <c r="W205" s="730"/>
      <c r="X205" s="954"/>
      <c r="Y205" s="954"/>
      <c r="Z205" s="954"/>
      <c r="AA205" s="730"/>
      <c r="AB205" s="954"/>
      <c r="AC205" s="954"/>
      <c r="AD205" s="954"/>
      <c r="AE205" s="730"/>
    </row>
    <row r="206" spans="1:32" ht="21" hidden="1" thickBot="1" x14ac:dyDescent="0.2">
      <c r="A206" s="893">
        <v>12</v>
      </c>
      <c r="B206" s="729" t="e">
        <f t="shared" si="251"/>
        <v>#N/A</v>
      </c>
      <c r="C206" s="973" t="e">
        <f t="shared" si="252"/>
        <v>#N/A</v>
      </c>
      <c r="D206" s="973"/>
      <c r="E206" s="973"/>
      <c r="F206" s="973"/>
      <c r="G206" s="730" t="e">
        <f t="shared" si="253"/>
        <v>#N/A</v>
      </c>
      <c r="H206" s="977"/>
      <c r="I206" s="977"/>
      <c r="J206" s="977"/>
      <c r="K206" s="730"/>
      <c r="L206" s="954"/>
      <c r="M206" s="954"/>
      <c r="N206" s="954"/>
      <c r="O206" s="730"/>
      <c r="P206" s="954"/>
      <c r="Q206" s="954"/>
      <c r="R206" s="954"/>
      <c r="S206" s="730"/>
      <c r="T206" s="954"/>
      <c r="U206" s="954"/>
      <c r="V206" s="954"/>
      <c r="W206" s="730"/>
      <c r="X206" s="954"/>
      <c r="Y206" s="954"/>
      <c r="Z206" s="954"/>
      <c r="AA206" s="730"/>
      <c r="AB206" s="954"/>
      <c r="AC206" s="954"/>
      <c r="AD206" s="954"/>
      <c r="AE206" s="730"/>
    </row>
    <row r="207" spans="1:32" ht="21" hidden="1" thickBot="1" x14ac:dyDescent="0.2">
      <c r="A207" s="893">
        <v>13</v>
      </c>
      <c r="B207" s="729" t="e">
        <f t="shared" si="251"/>
        <v>#N/A</v>
      </c>
      <c r="C207" s="973" t="e">
        <f t="shared" si="252"/>
        <v>#N/A</v>
      </c>
      <c r="D207" s="973"/>
      <c r="E207" s="973"/>
      <c r="F207" s="973"/>
      <c r="G207" s="730" t="e">
        <f t="shared" si="253"/>
        <v>#N/A</v>
      </c>
      <c r="H207" s="977"/>
      <c r="I207" s="977"/>
      <c r="J207" s="977"/>
      <c r="K207" s="730"/>
      <c r="L207" s="954"/>
      <c r="M207" s="954"/>
      <c r="N207" s="954"/>
      <c r="O207" s="730"/>
      <c r="P207" s="954"/>
      <c r="Q207" s="954"/>
      <c r="R207" s="954"/>
      <c r="S207" s="730"/>
      <c r="T207" s="954"/>
      <c r="U207" s="954"/>
      <c r="V207" s="954"/>
      <c r="W207" s="730"/>
      <c r="X207" s="954"/>
      <c r="Y207" s="954"/>
      <c r="Z207" s="954"/>
      <c r="AA207" s="730"/>
      <c r="AB207" s="954"/>
      <c r="AC207" s="954"/>
      <c r="AD207" s="954"/>
      <c r="AE207" s="730"/>
    </row>
    <row r="208" spans="1:32" ht="21" hidden="1" thickBot="1" x14ac:dyDescent="0.2">
      <c r="A208" s="893">
        <v>14</v>
      </c>
      <c r="B208" s="729" t="e">
        <f t="shared" si="251"/>
        <v>#N/A</v>
      </c>
      <c r="C208" s="973" t="e">
        <f t="shared" si="252"/>
        <v>#N/A</v>
      </c>
      <c r="D208" s="973"/>
      <c r="E208" s="973"/>
      <c r="F208" s="973"/>
      <c r="G208" s="730" t="e">
        <f t="shared" si="253"/>
        <v>#N/A</v>
      </c>
      <c r="H208" s="977"/>
      <c r="I208" s="977"/>
      <c r="J208" s="977"/>
      <c r="K208" s="730"/>
      <c r="L208" s="954"/>
      <c r="M208" s="954"/>
      <c r="N208" s="954"/>
      <c r="O208" s="730"/>
      <c r="P208" s="954"/>
      <c r="Q208" s="954"/>
      <c r="R208" s="954"/>
      <c r="S208" s="730"/>
      <c r="T208" s="954"/>
      <c r="U208" s="954"/>
      <c r="V208" s="954"/>
      <c r="W208" s="730"/>
      <c r="X208" s="954"/>
      <c r="Y208" s="954"/>
      <c r="Z208" s="954"/>
      <c r="AA208" s="730"/>
      <c r="AB208" s="954"/>
      <c r="AC208" s="954"/>
      <c r="AD208" s="954"/>
      <c r="AE208" s="730"/>
    </row>
    <row r="209" spans="1:31" ht="21" hidden="1" thickBot="1" x14ac:dyDescent="0.2">
      <c r="A209" s="893">
        <v>15</v>
      </c>
      <c r="B209" s="729" t="e">
        <f t="shared" si="251"/>
        <v>#N/A</v>
      </c>
      <c r="C209" s="973" t="e">
        <f t="shared" si="252"/>
        <v>#N/A</v>
      </c>
      <c r="D209" s="973"/>
      <c r="E209" s="973"/>
      <c r="F209" s="973"/>
      <c r="G209" s="730" t="e">
        <f t="shared" si="253"/>
        <v>#N/A</v>
      </c>
      <c r="H209" s="977"/>
      <c r="I209" s="977"/>
      <c r="J209" s="977"/>
      <c r="K209" s="730"/>
      <c r="L209" s="954"/>
      <c r="M209" s="954"/>
      <c r="N209" s="954"/>
      <c r="O209" s="730"/>
      <c r="P209" s="954"/>
      <c r="Q209" s="954"/>
      <c r="R209" s="954"/>
      <c r="S209" s="730"/>
      <c r="T209" s="954"/>
      <c r="U209" s="954"/>
      <c r="V209" s="954"/>
      <c r="W209" s="730"/>
      <c r="X209" s="954"/>
      <c r="Y209" s="954"/>
      <c r="Z209" s="954"/>
      <c r="AA209" s="730"/>
      <c r="AB209" s="954"/>
      <c r="AC209" s="954"/>
      <c r="AD209" s="954"/>
      <c r="AE209" s="730"/>
    </row>
    <row r="210" spans="1:31" ht="21" hidden="1" thickBot="1" x14ac:dyDescent="0.2">
      <c r="A210" s="893">
        <v>16</v>
      </c>
      <c r="B210" s="729" t="e">
        <f t="shared" si="251"/>
        <v>#N/A</v>
      </c>
      <c r="C210" s="973" t="e">
        <f t="shared" si="252"/>
        <v>#N/A</v>
      </c>
      <c r="D210" s="973"/>
      <c r="E210" s="973"/>
      <c r="F210" s="973"/>
      <c r="G210" s="730" t="e">
        <f t="shared" si="253"/>
        <v>#N/A</v>
      </c>
      <c r="H210" s="977"/>
      <c r="I210" s="977"/>
      <c r="J210" s="977"/>
      <c r="K210" s="730"/>
      <c r="L210" s="954"/>
      <c r="M210" s="954"/>
      <c r="N210" s="954"/>
      <c r="O210" s="730"/>
      <c r="P210" s="954"/>
      <c r="Q210" s="954"/>
      <c r="R210" s="954"/>
      <c r="S210" s="730"/>
      <c r="T210" s="954"/>
      <c r="U210" s="954"/>
      <c r="V210" s="954"/>
      <c r="W210" s="730"/>
      <c r="X210" s="954"/>
      <c r="Y210" s="954"/>
      <c r="Z210" s="954"/>
      <c r="AA210" s="730"/>
      <c r="AB210" s="954"/>
      <c r="AC210" s="954"/>
      <c r="AD210" s="954"/>
      <c r="AE210" s="730"/>
    </row>
    <row r="211" spans="1:31" ht="21" hidden="1" thickBot="1" x14ac:dyDescent="0.2">
      <c r="A211" s="893">
        <v>17</v>
      </c>
      <c r="B211" s="729" t="e">
        <f t="shared" si="251"/>
        <v>#N/A</v>
      </c>
      <c r="C211" s="973" t="e">
        <f t="shared" si="252"/>
        <v>#N/A</v>
      </c>
      <c r="D211" s="973"/>
      <c r="E211" s="973"/>
      <c r="F211" s="973"/>
      <c r="G211" s="730" t="e">
        <f t="shared" si="253"/>
        <v>#N/A</v>
      </c>
      <c r="H211" s="977"/>
      <c r="I211" s="977"/>
      <c r="J211" s="977"/>
      <c r="K211" s="730"/>
      <c r="L211" s="954"/>
      <c r="M211" s="954"/>
      <c r="N211" s="954"/>
      <c r="O211" s="730"/>
      <c r="P211" s="954"/>
      <c r="Q211" s="954"/>
      <c r="R211" s="954"/>
      <c r="S211" s="730"/>
      <c r="T211" s="954"/>
      <c r="U211" s="954"/>
      <c r="V211" s="954"/>
      <c r="W211" s="730"/>
      <c r="X211" s="954"/>
      <c r="Y211" s="954"/>
      <c r="Z211" s="954"/>
      <c r="AA211" s="730"/>
      <c r="AB211" s="954"/>
      <c r="AC211" s="954"/>
      <c r="AD211" s="954"/>
      <c r="AE211" s="730"/>
    </row>
    <row r="212" spans="1:31" ht="21" hidden="1" thickBot="1" x14ac:dyDescent="0.2">
      <c r="A212" s="894">
        <v>18</v>
      </c>
      <c r="B212" s="729" t="e">
        <f t="shared" si="251"/>
        <v>#N/A</v>
      </c>
      <c r="C212" s="973" t="e">
        <f t="shared" si="252"/>
        <v>#N/A</v>
      </c>
      <c r="D212" s="973"/>
      <c r="E212" s="973"/>
      <c r="F212" s="973"/>
      <c r="G212" s="730" t="e">
        <f t="shared" si="253"/>
        <v>#N/A</v>
      </c>
      <c r="H212" s="977"/>
      <c r="I212" s="977"/>
      <c r="J212" s="977"/>
      <c r="K212" s="730"/>
      <c r="L212" s="954"/>
      <c r="M212" s="954"/>
      <c r="N212" s="954"/>
      <c r="O212" s="730"/>
      <c r="P212" s="954"/>
      <c r="Q212" s="954"/>
      <c r="R212" s="954"/>
      <c r="S212" s="730"/>
      <c r="T212" s="954"/>
      <c r="U212" s="954"/>
      <c r="V212" s="954"/>
      <c r="W212" s="730"/>
      <c r="X212" s="954"/>
      <c r="Y212" s="954"/>
      <c r="Z212" s="954"/>
      <c r="AA212" s="730"/>
      <c r="AB212" s="954"/>
      <c r="AC212" s="954"/>
      <c r="AD212" s="954"/>
      <c r="AE212" s="730"/>
    </row>
    <row r="213" spans="1:31" hidden="1" x14ac:dyDescent="0.15"/>
    <row r="214" spans="1:31" hidden="1" x14ac:dyDescent="0.15">
      <c r="B214" s="14" t="s">
        <v>62</v>
      </c>
      <c r="C214" s="14"/>
      <c r="D214" s="14" t="s">
        <v>411</v>
      </c>
      <c r="E214" s="14"/>
      <c r="F214" s="14"/>
      <c r="G214" s="14" t="s">
        <v>413</v>
      </c>
    </row>
    <row r="215" spans="1:31" hidden="1" x14ac:dyDescent="0.15">
      <c r="B215" s="31" t="e">
        <f>VLOOKUP("A1",$C$51:$AJ$68,33,FALSE)</f>
        <v>#N/A</v>
      </c>
      <c r="C215" s="31"/>
      <c r="D215" s="31" t="e">
        <f>VLOOKUP("A2",$D$51:$AJ$68,32,FALSE)</f>
        <v>#N/A</v>
      </c>
      <c r="E215" s="31"/>
      <c r="G215" s="31" t="e">
        <f>VLOOKUP("A3",$E$51:$AJ$68,31,FALSE)</f>
        <v>#N/A</v>
      </c>
    </row>
    <row r="216" spans="1:31" hidden="1" x14ac:dyDescent="0.15">
      <c r="B216" s="31" t="e">
        <f>VLOOKUP("B1",$C$51:$AJ$68,33,FALSE)</f>
        <v>#N/A</v>
      </c>
      <c r="C216" s="31"/>
      <c r="D216" s="31" t="e">
        <f>VLOOKUP("B2",$D$51:$AJ$68,32,FALSE)</f>
        <v>#N/A</v>
      </c>
      <c r="E216" s="31"/>
      <c r="G216" s="31" t="e">
        <f>VLOOKUP("B3",$E$51:$AJ$68,31,FALSE)</f>
        <v>#N/A</v>
      </c>
    </row>
    <row r="217" spans="1:31" hidden="1" x14ac:dyDescent="0.15">
      <c r="B217" s="31" t="e">
        <f>VLOOKUP("C1",$C$51:$AJ$68,33,FALSE)</f>
        <v>#N/A</v>
      </c>
      <c r="C217" s="31"/>
      <c r="D217" s="31" t="e">
        <f>VLOOKUP("C2",$D$51:$AJ$68,32,FALSE)</f>
        <v>#N/A</v>
      </c>
      <c r="E217" s="31"/>
      <c r="G217" s="31" t="e">
        <f>VLOOKUP("C3",$E$51:$AJ$68,31,FALSE)</f>
        <v>#N/A</v>
      </c>
    </row>
    <row r="218" spans="1:31" hidden="1" x14ac:dyDescent="0.15">
      <c r="B218" s="31" t="e">
        <f>VLOOKUP("D1",$C$51:$AJ$68,33,FALSE)</f>
        <v>#N/A</v>
      </c>
      <c r="C218" s="31"/>
      <c r="D218" s="31" t="e">
        <f>VLOOKUP("D2",$D$51:$AJ$68,32,FALSE)</f>
        <v>#N/A</v>
      </c>
      <c r="E218" s="31"/>
      <c r="G218" s="31" t="e">
        <f>VLOOKUP("D3",$E$51:$AJ$68,31,FALSE)</f>
        <v>#N/A</v>
      </c>
    </row>
    <row r="219" spans="1:31" hidden="1" x14ac:dyDescent="0.15">
      <c r="B219" s="31" t="e">
        <f>VLOOKUP("E1",$C$51:$AJ$68,33,FALSE)</f>
        <v>#N/A</v>
      </c>
      <c r="C219" s="31"/>
      <c r="D219" s="31" t="e">
        <f>VLOOKUP("E2",$D$51:$AJ$68,32,FALSE)</f>
        <v>#N/A</v>
      </c>
      <c r="E219" s="31"/>
      <c r="G219" s="31" t="e">
        <f>VLOOKUP("E3",$E$51:$AJ$68,31,FALSE)</f>
        <v>#N/A</v>
      </c>
    </row>
    <row r="220" spans="1:31" hidden="1" x14ac:dyDescent="0.15">
      <c r="B220" s="31" t="e">
        <f>VLOOKUP("F1",$C$51:$AJ$68,33,FALSE)</f>
        <v>#N/A</v>
      </c>
      <c r="C220" s="31"/>
      <c r="D220" s="31" t="e">
        <f>VLOOKUP("F2",$D$51:$AJ$68,32,FALSE)</f>
        <v>#N/A</v>
      </c>
      <c r="E220" s="31"/>
      <c r="G220" s="31" t="e">
        <f>VLOOKUP("F3",$E$51:$AJ$68,31,FALSE)</f>
        <v>#N/A</v>
      </c>
    </row>
    <row r="221" spans="1:31" hidden="1" x14ac:dyDescent="0.15">
      <c r="B221" s="31" t="e">
        <f>VLOOKUP("G1",$C$51:$AJ$68,33,FALSE)</f>
        <v>#N/A</v>
      </c>
      <c r="C221" s="31"/>
      <c r="D221" s="31" t="e">
        <f>VLOOKUP("G2",$D$51:$AJ$68,32,FALSE)</f>
        <v>#N/A</v>
      </c>
      <c r="E221" s="31"/>
      <c r="G221" s="31" t="e">
        <f>VLOOKUP("G3",$E$51:$AJ$68,31,FALSE)</f>
        <v>#N/A</v>
      </c>
    </row>
    <row r="222" spans="1:31" hidden="1" x14ac:dyDescent="0.15">
      <c r="B222" s="31" t="e">
        <f>VLOOKUP("H1",$C$51:$AJ$68,33,FALSE)</f>
        <v>#N/A</v>
      </c>
      <c r="C222" s="31"/>
      <c r="D222" s="31" t="e">
        <f>VLOOKUP("H2",$D$51:$AJ$68,32,FALSE)</f>
        <v>#N/A</v>
      </c>
      <c r="E222" s="31"/>
      <c r="G222" s="31" t="e">
        <f>VLOOKUP("H3",$E$51:$AJ$68,31,FALSE)</f>
        <v>#N/A</v>
      </c>
    </row>
    <row r="223" spans="1:31" hidden="1" x14ac:dyDescent="0.15">
      <c r="B223" t="e">
        <f>VLOOKUP("DH1",$C$51:$AJ$68,33,FALSE)</f>
        <v>#N/A</v>
      </c>
      <c r="D223" t="e">
        <f>VLOOKUP("DH2",$C$51:$AJ$68,33,FALSE)</f>
        <v>#N/A</v>
      </c>
    </row>
    <row r="224" spans="1:31" ht="14" hidden="1" thickBot="1" x14ac:dyDescent="0.2"/>
    <row r="225" spans="1:34" s="125" customFormat="1" ht="18" hidden="1" customHeight="1" x14ac:dyDescent="0.2">
      <c r="A225" s="72" t="s">
        <v>21</v>
      </c>
      <c r="B225" s="461" t="str">
        <f>CONCATENATE("vs ",W244)</f>
        <v>vs 0</v>
      </c>
      <c r="C225" s="123" t="s">
        <v>181</v>
      </c>
      <c r="D225" s="377" t="str">
        <f t="shared" ref="D225:R225" si="267">F50</f>
        <v>1st</v>
      </c>
      <c r="E225" s="377" t="str">
        <f t="shared" si="267"/>
        <v>2nd</v>
      </c>
      <c r="F225" s="377" t="str">
        <f t="shared" si="267"/>
        <v>3rd</v>
      </c>
      <c r="G225" s="377" t="str">
        <f t="shared" si="267"/>
        <v>4th</v>
      </c>
      <c r="H225" s="377" t="str">
        <f t="shared" si="267"/>
        <v>5th</v>
      </c>
      <c r="I225" s="377" t="str">
        <f t="shared" si="267"/>
        <v>6th</v>
      </c>
      <c r="J225" s="377" t="str">
        <f t="shared" si="267"/>
        <v>7th</v>
      </c>
      <c r="K225" s="377" t="str">
        <f t="shared" si="267"/>
        <v>8th</v>
      </c>
      <c r="L225" s="377" t="str">
        <f t="shared" si="267"/>
        <v>9th</v>
      </c>
      <c r="M225" s="377" t="str">
        <f t="shared" si="267"/>
        <v>10th</v>
      </c>
      <c r="N225" s="377" t="str">
        <f t="shared" si="267"/>
        <v>11th</v>
      </c>
      <c r="O225" s="377" t="str">
        <f t="shared" si="267"/>
        <v>12th</v>
      </c>
      <c r="P225" s="377" t="str">
        <f t="shared" si="267"/>
        <v>13th</v>
      </c>
      <c r="Q225" s="377" t="str">
        <f t="shared" si="267"/>
        <v>14th</v>
      </c>
      <c r="R225" s="377" t="str">
        <f t="shared" si="267"/>
        <v>15th</v>
      </c>
      <c r="S225" s="189"/>
      <c r="V225" s="366" t="str">
        <f>Input!A1</f>
        <v>Rochester Junior Legion Patriots</v>
      </c>
      <c r="W225" s="367"/>
      <c r="X225" s="367"/>
      <c r="Y225" s="367"/>
      <c r="Z225" s="367"/>
      <c r="AA225" s="369">
        <f>B5</f>
        <v>0</v>
      </c>
      <c r="AC225" s="485" t="s">
        <v>364</v>
      </c>
      <c r="AD225" s="485"/>
      <c r="AE225" s="486" t="s">
        <v>134</v>
      </c>
      <c r="AF225" s="486" t="e">
        <f>AH51+AH54+AH57</f>
        <v>#VALUE!</v>
      </c>
      <c r="AG225" s="485"/>
      <c r="AH225" s="485"/>
    </row>
    <row r="226" spans="1:34" s="125" customFormat="1" ht="18" hidden="1" customHeight="1" x14ac:dyDescent="0.2">
      <c r="A226" s="72">
        <f t="shared" ref="A226:C243" si="268">A8</f>
        <v>2</v>
      </c>
      <c r="B226" s="72" t="str">
        <f t="shared" si="268"/>
        <v>Player 1</v>
      </c>
      <c r="C226" s="378">
        <f t="shared" si="268"/>
        <v>0</v>
      </c>
      <c r="D226" s="460" t="str">
        <f t="shared" ref="D226:D243" si="269">IF(F51=0," ",F51)</f>
        <v xml:space="preserve"> </v>
      </c>
      <c r="E226" s="122" t="str">
        <f t="shared" ref="E226:E243" si="270">IF(G51=0," ",G51)</f>
        <v xml:space="preserve"> </v>
      </c>
      <c r="F226" s="460" t="str">
        <f t="shared" ref="F226:F243" si="271">IF(H51=0," ",H51)</f>
        <v xml:space="preserve"> </v>
      </c>
      <c r="G226" s="122" t="str">
        <f t="shared" ref="G226:G243" si="272">IF(I51=0," ",I51)</f>
        <v xml:space="preserve"> </v>
      </c>
      <c r="H226" s="460" t="str">
        <f t="shared" ref="H226:H243" si="273">IF(J51=0," ",J51)</f>
        <v xml:space="preserve"> </v>
      </c>
      <c r="I226" s="122" t="str">
        <f t="shared" ref="I226:I243" si="274">IF(K51=0," ",K51)</f>
        <v xml:space="preserve"> </v>
      </c>
      <c r="J226" s="460" t="str">
        <f t="shared" ref="J226:J243" si="275">IF(L51=0," ",L51)</f>
        <v xml:space="preserve"> </v>
      </c>
      <c r="K226" s="122" t="str">
        <f t="shared" ref="K226:K243" si="276">IF(M51=0," ",M51)</f>
        <v xml:space="preserve"> </v>
      </c>
      <c r="L226" s="460" t="str">
        <f t="shared" ref="L226:L243" si="277">IF(N51=0," ",N51)</f>
        <v xml:space="preserve"> </v>
      </c>
      <c r="M226" s="122" t="str">
        <f t="shared" ref="M226:M243" si="278">IF(O51=0," ",O51)</f>
        <v xml:space="preserve"> </v>
      </c>
      <c r="N226" s="460" t="str">
        <f t="shared" ref="N226:N243" si="279">IF(P51=0," ",P51)</f>
        <v xml:space="preserve"> </v>
      </c>
      <c r="O226" s="122" t="str">
        <f t="shared" ref="O226:O243" si="280">IF(Q51=0," ",Q51)</f>
        <v xml:space="preserve"> </v>
      </c>
      <c r="P226" s="460" t="str">
        <f t="shared" ref="P226:P243" si="281">IF(R51=0," ",R51)</f>
        <v xml:space="preserve"> </v>
      </c>
      <c r="Q226" s="122" t="str">
        <f t="shared" ref="Q226:Q243" si="282">IF(S51=0," ",S51)</f>
        <v xml:space="preserve"> </v>
      </c>
      <c r="R226" s="460" t="str">
        <f t="shared" ref="R226:R243" si="283">IF(T51=0," ",T51)</f>
        <v xml:space="preserve"> </v>
      </c>
      <c r="S226" s="189"/>
      <c r="V226" s="908">
        <f t="shared" ref="V226:V243" si="284">U385</f>
        <v>1</v>
      </c>
      <c r="W226" s="809" t="e">
        <f t="shared" ref="W226:W243" si="285">IF(VLOOKUP(V226,$A$385:$D$402,4,FALSE)="DH",CONCATENATE(V385,"/",W$235),V385)</f>
        <v>#N/A</v>
      </c>
      <c r="X226" s="813" t="e">
        <f t="shared" ref="X226:X243" si="286">IF(VLOOKUP(V226,$A$385:$D$402,4,FALSE)="DH",CONCATENATE("DH/",X$235),VLOOKUP(V226,$A$385:$D$402,4,FALSE))</f>
        <v>#N/A</v>
      </c>
      <c r="Y226" s="814" t="e">
        <f t="shared" ref="Y226:Y243" si="287">IF(VLOOKUP(V226,$A$385:$D$402,4,FALSE)="DH",CONCATENATE(W385,"/",Y$235),W385)</f>
        <v>#N/A</v>
      </c>
      <c r="Z226" s="811"/>
      <c r="AA226" s="812"/>
      <c r="AC226" s="485">
        <f>IF(G47&gt;0,1,)</f>
        <v>0</v>
      </c>
      <c r="AD226" s="485"/>
      <c r="AE226" s="486" t="s">
        <v>170</v>
      </c>
      <c r="AF226" s="486" t="e">
        <f>AH52+AH55+AH58</f>
        <v>#VALUE!</v>
      </c>
      <c r="AG226" s="485"/>
      <c r="AH226" s="485"/>
    </row>
    <row r="227" spans="1:34" s="125" customFormat="1" ht="18" hidden="1" customHeight="1" x14ac:dyDescent="0.2">
      <c r="A227" s="72">
        <f t="shared" si="268"/>
        <v>3</v>
      </c>
      <c r="B227" s="72" t="str">
        <f t="shared" si="268"/>
        <v>Player 2</v>
      </c>
      <c r="C227" s="378">
        <f t="shared" si="268"/>
        <v>0</v>
      </c>
      <c r="D227" s="460" t="str">
        <f t="shared" si="269"/>
        <v xml:space="preserve"> </v>
      </c>
      <c r="E227" s="122" t="str">
        <f t="shared" si="270"/>
        <v xml:space="preserve"> </v>
      </c>
      <c r="F227" s="460" t="str">
        <f t="shared" si="271"/>
        <v xml:space="preserve"> </v>
      </c>
      <c r="G227" s="122" t="str">
        <f t="shared" si="272"/>
        <v xml:space="preserve"> </v>
      </c>
      <c r="H227" s="460" t="str">
        <f t="shared" si="273"/>
        <v xml:space="preserve"> </v>
      </c>
      <c r="I227" s="122" t="str">
        <f t="shared" si="274"/>
        <v xml:space="preserve"> </v>
      </c>
      <c r="J227" s="460" t="str">
        <f t="shared" si="275"/>
        <v xml:space="preserve"> </v>
      </c>
      <c r="K227" s="122" t="str">
        <f t="shared" si="276"/>
        <v xml:space="preserve"> </v>
      </c>
      <c r="L227" s="460" t="str">
        <f t="shared" si="277"/>
        <v xml:space="preserve"> </v>
      </c>
      <c r="M227" s="122" t="str">
        <f t="shared" si="278"/>
        <v xml:space="preserve"> </v>
      </c>
      <c r="N227" s="460" t="str">
        <f t="shared" si="279"/>
        <v xml:space="preserve"> </v>
      </c>
      <c r="O227" s="122" t="str">
        <f t="shared" si="280"/>
        <v xml:space="preserve"> </v>
      </c>
      <c r="P227" s="460" t="str">
        <f t="shared" si="281"/>
        <v xml:space="preserve"> </v>
      </c>
      <c r="Q227" s="122" t="str">
        <f t="shared" si="282"/>
        <v xml:space="preserve"> </v>
      </c>
      <c r="R227" s="460" t="str">
        <f t="shared" si="283"/>
        <v xml:space="preserve"> </v>
      </c>
      <c r="S227" s="189"/>
      <c r="V227" s="908">
        <f t="shared" si="284"/>
        <v>2</v>
      </c>
      <c r="W227" s="809" t="e">
        <f t="shared" si="285"/>
        <v>#N/A</v>
      </c>
      <c r="X227" s="813" t="e">
        <f t="shared" si="286"/>
        <v>#N/A</v>
      </c>
      <c r="Y227" s="814" t="e">
        <f t="shared" si="287"/>
        <v>#N/A</v>
      </c>
      <c r="Z227" s="811"/>
      <c r="AA227" s="812"/>
      <c r="AC227" s="485"/>
      <c r="AD227" s="485"/>
      <c r="AE227" s="486" t="s">
        <v>322</v>
      </c>
      <c r="AF227" s="486" t="e">
        <f>AH53+AH56+AH59</f>
        <v>#VALUE!</v>
      </c>
      <c r="AG227" s="485"/>
      <c r="AH227" s="485"/>
    </row>
    <row r="228" spans="1:34" s="125" customFormat="1" ht="18" hidden="1" customHeight="1" x14ac:dyDescent="0.2">
      <c r="A228" s="72">
        <f t="shared" si="268"/>
        <v>5</v>
      </c>
      <c r="B228" s="72" t="str">
        <f t="shared" si="268"/>
        <v>Player 3</v>
      </c>
      <c r="C228" s="378">
        <f t="shared" si="268"/>
        <v>0</v>
      </c>
      <c r="D228" s="460" t="str">
        <f t="shared" si="269"/>
        <v xml:space="preserve"> </v>
      </c>
      <c r="E228" s="122" t="str">
        <f t="shared" si="270"/>
        <v xml:space="preserve"> </v>
      </c>
      <c r="F228" s="460" t="str">
        <f t="shared" si="271"/>
        <v xml:space="preserve"> </v>
      </c>
      <c r="G228" s="122" t="str">
        <f t="shared" si="272"/>
        <v xml:space="preserve"> </v>
      </c>
      <c r="H228" s="460" t="str">
        <f t="shared" si="273"/>
        <v xml:space="preserve"> </v>
      </c>
      <c r="I228" s="122" t="str">
        <f t="shared" si="274"/>
        <v xml:space="preserve"> </v>
      </c>
      <c r="J228" s="460" t="str">
        <f t="shared" si="275"/>
        <v xml:space="preserve"> </v>
      </c>
      <c r="K228" s="122" t="str">
        <f t="shared" si="276"/>
        <v xml:space="preserve"> </v>
      </c>
      <c r="L228" s="460" t="str">
        <f t="shared" si="277"/>
        <v xml:space="preserve"> </v>
      </c>
      <c r="M228" s="122" t="str">
        <f t="shared" si="278"/>
        <v xml:space="preserve"> </v>
      </c>
      <c r="N228" s="460" t="str">
        <f t="shared" si="279"/>
        <v xml:space="preserve"> </v>
      </c>
      <c r="O228" s="122" t="str">
        <f t="shared" si="280"/>
        <v xml:space="preserve"> </v>
      </c>
      <c r="P228" s="460" t="str">
        <f t="shared" si="281"/>
        <v xml:space="preserve"> </v>
      </c>
      <c r="Q228" s="122" t="str">
        <f t="shared" si="282"/>
        <v xml:space="preserve"> </v>
      </c>
      <c r="R228" s="460" t="str">
        <f t="shared" si="283"/>
        <v xml:space="preserve"> </v>
      </c>
      <c r="S228" s="189"/>
      <c r="V228" s="908">
        <f t="shared" si="284"/>
        <v>3</v>
      </c>
      <c r="W228" s="809" t="e">
        <f t="shared" si="285"/>
        <v>#N/A</v>
      </c>
      <c r="X228" s="813" t="e">
        <f t="shared" si="286"/>
        <v>#N/A</v>
      </c>
      <c r="Y228" s="814" t="e">
        <f t="shared" si="287"/>
        <v>#N/A</v>
      </c>
      <c r="Z228" s="811"/>
      <c r="AA228" s="812"/>
      <c r="AC228" s="485"/>
      <c r="AD228" s="485"/>
      <c r="AE228" s="485"/>
      <c r="AF228" s="485"/>
      <c r="AG228" s="485"/>
      <c r="AH228" s="485"/>
    </row>
    <row r="229" spans="1:34" s="125" customFormat="1" ht="18" hidden="1" customHeight="1" x14ac:dyDescent="0.2">
      <c r="A229" s="72">
        <f t="shared" si="268"/>
        <v>9</v>
      </c>
      <c r="B229" s="72" t="str">
        <f t="shared" si="268"/>
        <v>Player 4</v>
      </c>
      <c r="C229" s="378">
        <f t="shared" si="268"/>
        <v>0</v>
      </c>
      <c r="D229" s="460" t="str">
        <f t="shared" si="269"/>
        <v xml:space="preserve"> </v>
      </c>
      <c r="E229" s="122" t="str">
        <f t="shared" si="270"/>
        <v xml:space="preserve"> </v>
      </c>
      <c r="F229" s="460" t="str">
        <f t="shared" si="271"/>
        <v xml:space="preserve"> </v>
      </c>
      <c r="G229" s="122" t="str">
        <f t="shared" si="272"/>
        <v xml:space="preserve"> </v>
      </c>
      <c r="H229" s="460" t="str">
        <f t="shared" si="273"/>
        <v xml:space="preserve"> </v>
      </c>
      <c r="I229" s="122" t="str">
        <f t="shared" si="274"/>
        <v xml:space="preserve"> </v>
      </c>
      <c r="J229" s="460" t="str">
        <f t="shared" si="275"/>
        <v xml:space="preserve"> </v>
      </c>
      <c r="K229" s="122" t="str">
        <f t="shared" si="276"/>
        <v xml:space="preserve"> </v>
      </c>
      <c r="L229" s="460" t="str">
        <f t="shared" si="277"/>
        <v xml:space="preserve"> </v>
      </c>
      <c r="M229" s="122" t="str">
        <f t="shared" si="278"/>
        <v xml:space="preserve"> </v>
      </c>
      <c r="N229" s="460" t="str">
        <f t="shared" si="279"/>
        <v xml:space="preserve"> </v>
      </c>
      <c r="O229" s="122" t="str">
        <f t="shared" si="280"/>
        <v xml:space="preserve"> </v>
      </c>
      <c r="P229" s="460" t="str">
        <f t="shared" si="281"/>
        <v xml:space="preserve"> </v>
      </c>
      <c r="Q229" s="122" t="str">
        <f t="shared" si="282"/>
        <v xml:space="preserve"> </v>
      </c>
      <c r="R229" s="460" t="str">
        <f t="shared" si="283"/>
        <v xml:space="preserve"> </v>
      </c>
      <c r="S229" s="189"/>
      <c r="V229" s="908">
        <f t="shared" si="284"/>
        <v>4</v>
      </c>
      <c r="W229" s="809" t="e">
        <f t="shared" si="285"/>
        <v>#N/A</v>
      </c>
      <c r="X229" s="813" t="e">
        <f t="shared" si="286"/>
        <v>#N/A</v>
      </c>
      <c r="Y229" s="814" t="e">
        <f t="shared" si="287"/>
        <v>#N/A</v>
      </c>
      <c r="Z229" s="811"/>
      <c r="AA229" s="812"/>
      <c r="AC229" s="485" t="s">
        <v>348</v>
      </c>
      <c r="AD229" s="485"/>
      <c r="AE229" s="485"/>
      <c r="AF229" s="485" t="e">
        <f>IF(AF225&gt;=2,1,0)</f>
        <v>#VALUE!</v>
      </c>
      <c r="AG229" s="485"/>
      <c r="AH229" s="485"/>
    </row>
    <row r="230" spans="1:34" s="125" customFormat="1" ht="18" hidden="1" customHeight="1" x14ac:dyDescent="0.2">
      <c r="A230" s="72">
        <f t="shared" si="268"/>
        <v>1</v>
      </c>
      <c r="B230" s="72" t="str">
        <f t="shared" si="268"/>
        <v>Player 5</v>
      </c>
      <c r="C230" s="378">
        <f t="shared" si="268"/>
        <v>0</v>
      </c>
      <c r="D230" s="460" t="str">
        <f t="shared" si="269"/>
        <v xml:space="preserve"> </v>
      </c>
      <c r="E230" s="122" t="str">
        <f t="shared" si="270"/>
        <v xml:space="preserve"> </v>
      </c>
      <c r="F230" s="460" t="str">
        <f t="shared" si="271"/>
        <v xml:space="preserve"> </v>
      </c>
      <c r="G230" s="122" t="str">
        <f t="shared" si="272"/>
        <v xml:space="preserve"> </v>
      </c>
      <c r="H230" s="460" t="str">
        <f t="shared" si="273"/>
        <v xml:space="preserve"> </v>
      </c>
      <c r="I230" s="122" t="str">
        <f t="shared" si="274"/>
        <v xml:space="preserve"> </v>
      </c>
      <c r="J230" s="460" t="str">
        <f t="shared" si="275"/>
        <v xml:space="preserve"> </v>
      </c>
      <c r="K230" s="122" t="str">
        <f t="shared" si="276"/>
        <v xml:space="preserve"> </v>
      </c>
      <c r="L230" s="460" t="str">
        <f t="shared" si="277"/>
        <v xml:space="preserve"> </v>
      </c>
      <c r="M230" s="122" t="str">
        <f t="shared" si="278"/>
        <v xml:space="preserve"> </v>
      </c>
      <c r="N230" s="460" t="str">
        <f t="shared" si="279"/>
        <v xml:space="preserve"> </v>
      </c>
      <c r="O230" s="122" t="str">
        <f t="shared" si="280"/>
        <v xml:space="preserve"> </v>
      </c>
      <c r="P230" s="460" t="str">
        <f t="shared" si="281"/>
        <v xml:space="preserve"> </v>
      </c>
      <c r="Q230" s="122" t="str">
        <f t="shared" si="282"/>
        <v xml:space="preserve"> </v>
      </c>
      <c r="R230" s="460" t="str">
        <f t="shared" si="283"/>
        <v xml:space="preserve"> </v>
      </c>
      <c r="S230" s="189"/>
      <c r="V230" s="908">
        <f t="shared" si="284"/>
        <v>5</v>
      </c>
      <c r="W230" s="809" t="e">
        <f t="shared" si="285"/>
        <v>#N/A</v>
      </c>
      <c r="X230" s="813" t="e">
        <f t="shared" si="286"/>
        <v>#N/A</v>
      </c>
      <c r="Y230" s="814" t="e">
        <f t="shared" si="287"/>
        <v>#N/A</v>
      </c>
      <c r="Z230" s="811"/>
      <c r="AA230" s="812"/>
      <c r="AC230" s="485" t="s">
        <v>349</v>
      </c>
      <c r="AD230" s="485"/>
      <c r="AE230" s="485"/>
      <c r="AF230" s="485" t="e">
        <f>IF(AF226&gt;=2,1,0)</f>
        <v>#VALUE!</v>
      </c>
      <c r="AG230" s="485"/>
      <c r="AH230" s="485"/>
    </row>
    <row r="231" spans="1:34" s="125" customFormat="1" ht="18" hidden="1" customHeight="1" x14ac:dyDescent="0.2">
      <c r="A231" s="72">
        <f t="shared" si="268"/>
        <v>14</v>
      </c>
      <c r="B231" s="72" t="str">
        <f t="shared" si="268"/>
        <v>Player 6</v>
      </c>
      <c r="C231" s="378">
        <f t="shared" si="268"/>
        <v>0</v>
      </c>
      <c r="D231" s="460" t="str">
        <f t="shared" si="269"/>
        <v xml:space="preserve"> </v>
      </c>
      <c r="E231" s="122" t="str">
        <f t="shared" si="270"/>
        <v xml:space="preserve"> </v>
      </c>
      <c r="F231" s="460" t="str">
        <f t="shared" si="271"/>
        <v xml:space="preserve"> </v>
      </c>
      <c r="G231" s="122" t="str">
        <f t="shared" si="272"/>
        <v xml:space="preserve"> </v>
      </c>
      <c r="H231" s="460" t="str">
        <f t="shared" si="273"/>
        <v xml:space="preserve"> </v>
      </c>
      <c r="I231" s="122" t="str">
        <f t="shared" si="274"/>
        <v xml:space="preserve"> </v>
      </c>
      <c r="J231" s="460" t="str">
        <f t="shared" si="275"/>
        <v xml:space="preserve"> </v>
      </c>
      <c r="K231" s="122" t="str">
        <f t="shared" si="276"/>
        <v xml:space="preserve"> </v>
      </c>
      <c r="L231" s="460" t="str">
        <f t="shared" si="277"/>
        <v xml:space="preserve"> </v>
      </c>
      <c r="M231" s="122" t="str">
        <f t="shared" si="278"/>
        <v xml:space="preserve"> </v>
      </c>
      <c r="N231" s="460" t="str">
        <f t="shared" si="279"/>
        <v xml:space="preserve"> </v>
      </c>
      <c r="O231" s="122" t="str">
        <f t="shared" si="280"/>
        <v xml:space="preserve"> </v>
      </c>
      <c r="P231" s="460" t="str">
        <f t="shared" si="281"/>
        <v xml:space="preserve"> </v>
      </c>
      <c r="Q231" s="122" t="str">
        <f t="shared" si="282"/>
        <v xml:space="preserve"> </v>
      </c>
      <c r="R231" s="460" t="str">
        <f t="shared" si="283"/>
        <v xml:space="preserve"> </v>
      </c>
      <c r="S231" s="189"/>
      <c r="V231" s="908">
        <f t="shared" si="284"/>
        <v>6</v>
      </c>
      <c r="W231" s="809" t="e">
        <f t="shared" si="285"/>
        <v>#N/A</v>
      </c>
      <c r="X231" s="813" t="e">
        <f t="shared" si="286"/>
        <v>#N/A</v>
      </c>
      <c r="Y231" s="814" t="e">
        <f t="shared" si="287"/>
        <v>#N/A</v>
      </c>
      <c r="Z231" s="811"/>
      <c r="AA231" s="812"/>
      <c r="AC231" s="485" t="s">
        <v>363</v>
      </c>
      <c r="AD231" s="485"/>
      <c r="AE231" s="485"/>
      <c r="AF231" s="485" t="e">
        <f>IF(AF229=0,IF(AF230=0,1,),0)</f>
        <v>#VALUE!</v>
      </c>
      <c r="AG231" s="485"/>
      <c r="AH231" s="485"/>
    </row>
    <row r="232" spans="1:34" s="125" customFormat="1" ht="18" hidden="1" customHeight="1" x14ac:dyDescent="0.2">
      <c r="A232" s="72">
        <f t="shared" si="268"/>
        <v>15</v>
      </c>
      <c r="B232" s="72" t="str">
        <f t="shared" si="268"/>
        <v>Player 7</v>
      </c>
      <c r="C232" s="378">
        <f t="shared" si="268"/>
        <v>0</v>
      </c>
      <c r="D232" s="460" t="str">
        <f t="shared" si="269"/>
        <v xml:space="preserve"> </v>
      </c>
      <c r="E232" s="122" t="str">
        <f t="shared" si="270"/>
        <v xml:space="preserve"> </v>
      </c>
      <c r="F232" s="460" t="str">
        <f t="shared" si="271"/>
        <v xml:space="preserve"> </v>
      </c>
      <c r="G232" s="122" t="str">
        <f t="shared" si="272"/>
        <v xml:space="preserve"> </v>
      </c>
      <c r="H232" s="460" t="str">
        <f t="shared" si="273"/>
        <v xml:space="preserve"> </v>
      </c>
      <c r="I232" s="122" t="str">
        <f t="shared" si="274"/>
        <v xml:space="preserve"> </v>
      </c>
      <c r="J232" s="460" t="str">
        <f t="shared" si="275"/>
        <v xml:space="preserve"> </v>
      </c>
      <c r="K232" s="122" t="str">
        <f t="shared" si="276"/>
        <v xml:space="preserve"> </v>
      </c>
      <c r="L232" s="460" t="str">
        <f t="shared" si="277"/>
        <v xml:space="preserve"> </v>
      </c>
      <c r="M232" s="122" t="str">
        <f t="shared" si="278"/>
        <v xml:space="preserve"> </v>
      </c>
      <c r="N232" s="460" t="str">
        <f t="shared" si="279"/>
        <v xml:space="preserve"> </v>
      </c>
      <c r="O232" s="122" t="str">
        <f t="shared" si="280"/>
        <v xml:space="preserve"> </v>
      </c>
      <c r="P232" s="460" t="str">
        <f t="shared" si="281"/>
        <v xml:space="preserve"> </v>
      </c>
      <c r="Q232" s="122" t="str">
        <f t="shared" si="282"/>
        <v xml:space="preserve"> </v>
      </c>
      <c r="R232" s="460" t="str">
        <f t="shared" si="283"/>
        <v xml:space="preserve"> </v>
      </c>
      <c r="S232" s="189"/>
      <c r="V232" s="908">
        <f t="shared" si="284"/>
        <v>7</v>
      </c>
      <c r="W232" s="809" t="e">
        <f t="shared" si="285"/>
        <v>#N/A</v>
      </c>
      <c r="X232" s="813" t="e">
        <f t="shared" si="286"/>
        <v>#N/A</v>
      </c>
      <c r="Y232" s="814" t="e">
        <f t="shared" si="287"/>
        <v>#N/A</v>
      </c>
      <c r="Z232" s="811"/>
      <c r="AA232" s="812"/>
      <c r="AC232" s="485" t="s">
        <v>350</v>
      </c>
      <c r="AD232" s="485"/>
      <c r="AE232" s="485"/>
      <c r="AF232" s="485">
        <f>IF(C2&gt;C3,1,0)</f>
        <v>0</v>
      </c>
      <c r="AG232" s="485"/>
      <c r="AH232" s="485"/>
    </row>
    <row r="233" spans="1:34" s="125" customFormat="1" ht="18" hidden="1" customHeight="1" x14ac:dyDescent="0.2">
      <c r="A233" s="72">
        <f t="shared" si="268"/>
        <v>22</v>
      </c>
      <c r="B233" s="72" t="str">
        <f t="shared" si="268"/>
        <v>Player 8</v>
      </c>
      <c r="C233" s="378">
        <f t="shared" si="268"/>
        <v>0</v>
      </c>
      <c r="D233" s="460" t="str">
        <f t="shared" si="269"/>
        <v xml:space="preserve"> </v>
      </c>
      <c r="E233" s="122" t="str">
        <f t="shared" si="270"/>
        <v xml:space="preserve"> </v>
      </c>
      <c r="F233" s="460" t="str">
        <f t="shared" si="271"/>
        <v xml:space="preserve"> </v>
      </c>
      <c r="G233" s="122" t="str">
        <f t="shared" si="272"/>
        <v xml:space="preserve"> </v>
      </c>
      <c r="H233" s="460" t="str">
        <f t="shared" si="273"/>
        <v xml:space="preserve"> </v>
      </c>
      <c r="I233" s="122" t="str">
        <f t="shared" si="274"/>
        <v xml:space="preserve"> </v>
      </c>
      <c r="J233" s="460" t="str">
        <f t="shared" si="275"/>
        <v xml:space="preserve"> </v>
      </c>
      <c r="K233" s="122" t="str">
        <f t="shared" si="276"/>
        <v xml:space="preserve"> </v>
      </c>
      <c r="L233" s="460" t="str">
        <f t="shared" si="277"/>
        <v xml:space="preserve"> </v>
      </c>
      <c r="M233" s="122" t="str">
        <f t="shared" si="278"/>
        <v xml:space="preserve"> </v>
      </c>
      <c r="N233" s="460" t="str">
        <f t="shared" si="279"/>
        <v xml:space="preserve"> </v>
      </c>
      <c r="O233" s="122" t="str">
        <f t="shared" si="280"/>
        <v xml:space="preserve"> </v>
      </c>
      <c r="P233" s="460" t="str">
        <f t="shared" si="281"/>
        <v xml:space="preserve"> </v>
      </c>
      <c r="Q233" s="122" t="str">
        <f t="shared" si="282"/>
        <v xml:space="preserve"> </v>
      </c>
      <c r="R233" s="460" t="str">
        <f t="shared" si="283"/>
        <v xml:space="preserve"> </v>
      </c>
      <c r="S233" s="189"/>
      <c r="V233" s="908">
        <f t="shared" si="284"/>
        <v>8</v>
      </c>
      <c r="W233" s="809" t="e">
        <f t="shared" si="285"/>
        <v>#N/A</v>
      </c>
      <c r="X233" s="813" t="e">
        <f t="shared" si="286"/>
        <v>#N/A</v>
      </c>
      <c r="Y233" s="814" t="e">
        <f t="shared" si="287"/>
        <v>#N/A</v>
      </c>
      <c r="Z233" s="811"/>
      <c r="AA233" s="812"/>
      <c r="AC233" s="485" t="s">
        <v>351</v>
      </c>
      <c r="AD233" s="485"/>
      <c r="AE233" s="485"/>
      <c r="AF233" s="485" t="e">
        <f>IF(AF229=1,IF(AF232=1,1,0),0)</f>
        <v>#VALUE!</v>
      </c>
      <c r="AG233" s="485"/>
      <c r="AH233" s="485"/>
    </row>
    <row r="234" spans="1:34" s="125" customFormat="1" ht="18" hidden="1" customHeight="1" x14ac:dyDescent="0.2">
      <c r="A234" s="72">
        <f t="shared" si="268"/>
        <v>23</v>
      </c>
      <c r="B234" s="72" t="str">
        <f t="shared" si="268"/>
        <v>Player 9</v>
      </c>
      <c r="C234" s="378">
        <f t="shared" si="268"/>
        <v>0</v>
      </c>
      <c r="D234" s="460" t="str">
        <f t="shared" si="269"/>
        <v xml:space="preserve"> </v>
      </c>
      <c r="E234" s="122" t="str">
        <f t="shared" si="270"/>
        <v xml:space="preserve"> </v>
      </c>
      <c r="F234" s="460" t="str">
        <f t="shared" si="271"/>
        <v xml:space="preserve"> </v>
      </c>
      <c r="G234" s="122" t="str">
        <f t="shared" si="272"/>
        <v xml:space="preserve"> </v>
      </c>
      <c r="H234" s="460" t="str">
        <f t="shared" si="273"/>
        <v xml:space="preserve"> </v>
      </c>
      <c r="I234" s="122" t="str">
        <f t="shared" si="274"/>
        <v xml:space="preserve"> </v>
      </c>
      <c r="J234" s="460" t="str">
        <f t="shared" si="275"/>
        <v xml:space="preserve"> </v>
      </c>
      <c r="K234" s="122" t="str">
        <f t="shared" si="276"/>
        <v xml:space="preserve"> </v>
      </c>
      <c r="L234" s="460" t="str">
        <f t="shared" si="277"/>
        <v xml:space="preserve"> </v>
      </c>
      <c r="M234" s="122" t="str">
        <f t="shared" si="278"/>
        <v xml:space="preserve"> </v>
      </c>
      <c r="N234" s="460" t="str">
        <f t="shared" si="279"/>
        <v xml:space="preserve"> </v>
      </c>
      <c r="O234" s="122" t="str">
        <f t="shared" si="280"/>
        <v xml:space="preserve"> </v>
      </c>
      <c r="P234" s="460" t="str">
        <f t="shared" si="281"/>
        <v xml:space="preserve"> </v>
      </c>
      <c r="Q234" s="122" t="str">
        <f t="shared" si="282"/>
        <v xml:space="preserve"> </v>
      </c>
      <c r="R234" s="460" t="str">
        <f t="shared" si="283"/>
        <v xml:space="preserve"> </v>
      </c>
      <c r="S234" s="189"/>
      <c r="V234" s="908">
        <f t="shared" si="284"/>
        <v>9</v>
      </c>
      <c r="W234" s="809" t="e">
        <f t="shared" si="285"/>
        <v>#N/A</v>
      </c>
      <c r="X234" s="813" t="e">
        <f t="shared" si="286"/>
        <v>#N/A</v>
      </c>
      <c r="Y234" s="814" t="e">
        <f t="shared" si="287"/>
        <v>#N/A</v>
      </c>
      <c r="Z234" s="811"/>
      <c r="AA234" s="812"/>
      <c r="AC234" s="485" t="s">
        <v>352</v>
      </c>
      <c r="AD234" s="485"/>
      <c r="AE234" s="485"/>
      <c r="AF234" s="485" t="e">
        <f>IF(AF230=1, IF(AF232=0,1,0),0)</f>
        <v>#VALUE!</v>
      </c>
      <c r="AG234" s="485"/>
      <c r="AH234" s="485"/>
    </row>
    <row r="235" spans="1:34" s="125" customFormat="1" ht="18" hidden="1" customHeight="1" x14ac:dyDescent="0.2">
      <c r="A235" s="72">
        <f t="shared" si="268"/>
        <v>24</v>
      </c>
      <c r="B235" s="72" t="str">
        <f t="shared" si="268"/>
        <v>Player 10</v>
      </c>
      <c r="C235" s="378">
        <f t="shared" si="268"/>
        <v>0</v>
      </c>
      <c r="D235" s="460" t="str">
        <f t="shared" si="269"/>
        <v xml:space="preserve"> </v>
      </c>
      <c r="E235" s="122" t="str">
        <f t="shared" si="270"/>
        <v xml:space="preserve"> </v>
      </c>
      <c r="F235" s="460" t="str">
        <f t="shared" si="271"/>
        <v xml:space="preserve"> </v>
      </c>
      <c r="G235" s="122" t="str">
        <f t="shared" si="272"/>
        <v xml:space="preserve"> </v>
      </c>
      <c r="H235" s="460" t="str">
        <f t="shared" si="273"/>
        <v xml:space="preserve"> </v>
      </c>
      <c r="I235" s="122" t="str">
        <f t="shared" si="274"/>
        <v xml:space="preserve"> </v>
      </c>
      <c r="J235" s="460" t="str">
        <f t="shared" si="275"/>
        <v xml:space="preserve"> </v>
      </c>
      <c r="K235" s="122" t="str">
        <f t="shared" si="276"/>
        <v xml:space="preserve"> </v>
      </c>
      <c r="L235" s="460" t="str">
        <f t="shared" si="277"/>
        <v xml:space="preserve"> </v>
      </c>
      <c r="M235" s="122" t="str">
        <f t="shared" si="278"/>
        <v xml:space="preserve"> </v>
      </c>
      <c r="N235" s="460" t="str">
        <f t="shared" si="279"/>
        <v xml:space="preserve"> </v>
      </c>
      <c r="O235" s="122" t="str">
        <f t="shared" si="280"/>
        <v xml:space="preserve"> </v>
      </c>
      <c r="P235" s="460" t="str">
        <f t="shared" si="281"/>
        <v xml:space="preserve"> </v>
      </c>
      <c r="Q235" s="122" t="str">
        <f t="shared" si="282"/>
        <v xml:space="preserve"> </v>
      </c>
      <c r="R235" s="460" t="str">
        <f t="shared" si="283"/>
        <v xml:space="preserve"> </v>
      </c>
      <c r="S235" s="189"/>
      <c r="V235" s="905">
        <f t="shared" si="284"/>
        <v>10</v>
      </c>
      <c r="W235" s="819" t="e">
        <f t="shared" si="285"/>
        <v>#N/A</v>
      </c>
      <c r="X235" s="820" t="e">
        <f t="shared" si="286"/>
        <v>#N/A</v>
      </c>
      <c r="Y235" s="821" t="e">
        <f t="shared" si="287"/>
        <v>#N/A</v>
      </c>
      <c r="Z235" s="822"/>
      <c r="AA235" s="823"/>
      <c r="AC235" s="485"/>
      <c r="AD235" s="485"/>
      <c r="AE235" s="485"/>
      <c r="AF235" s="485"/>
      <c r="AG235" s="485"/>
      <c r="AH235" s="485"/>
    </row>
    <row r="236" spans="1:34" s="125" customFormat="1" ht="18" hidden="1" customHeight="1" x14ac:dyDescent="0.2">
      <c r="A236" s="72">
        <f t="shared" si="268"/>
        <v>25</v>
      </c>
      <c r="B236" s="72" t="str">
        <f t="shared" si="268"/>
        <v>Player 11</v>
      </c>
      <c r="C236" s="378">
        <f t="shared" si="268"/>
        <v>0</v>
      </c>
      <c r="D236" s="460" t="str">
        <f t="shared" si="269"/>
        <v xml:space="preserve"> </v>
      </c>
      <c r="E236" s="122" t="str">
        <f t="shared" si="270"/>
        <v xml:space="preserve"> </v>
      </c>
      <c r="F236" s="460" t="str">
        <f t="shared" si="271"/>
        <v xml:space="preserve"> </v>
      </c>
      <c r="G236" s="122" t="str">
        <f t="shared" si="272"/>
        <v xml:space="preserve"> </v>
      </c>
      <c r="H236" s="460" t="str">
        <f t="shared" si="273"/>
        <v xml:space="preserve"> </v>
      </c>
      <c r="I236" s="122" t="str">
        <f t="shared" si="274"/>
        <v xml:space="preserve"> </v>
      </c>
      <c r="J236" s="460" t="str">
        <f t="shared" si="275"/>
        <v xml:space="preserve"> </v>
      </c>
      <c r="K236" s="122" t="str">
        <f t="shared" si="276"/>
        <v xml:space="preserve"> </v>
      </c>
      <c r="L236" s="460" t="str">
        <f t="shared" si="277"/>
        <v xml:space="preserve"> </v>
      </c>
      <c r="M236" s="122" t="str">
        <f t="shared" si="278"/>
        <v xml:space="preserve"> </v>
      </c>
      <c r="N236" s="460" t="str">
        <f t="shared" si="279"/>
        <v xml:space="preserve"> </v>
      </c>
      <c r="O236" s="122" t="str">
        <f t="shared" si="280"/>
        <v xml:space="preserve"> </v>
      </c>
      <c r="P236" s="460" t="str">
        <f t="shared" si="281"/>
        <v xml:space="preserve"> </v>
      </c>
      <c r="Q236" s="122" t="str">
        <f t="shared" si="282"/>
        <v xml:space="preserve"> </v>
      </c>
      <c r="R236" s="460" t="str">
        <f t="shared" si="283"/>
        <v xml:space="preserve"> </v>
      </c>
      <c r="S236" s="189"/>
      <c r="V236" s="905">
        <f t="shared" si="284"/>
        <v>11</v>
      </c>
      <c r="W236" s="819" t="e">
        <f t="shared" si="285"/>
        <v>#N/A</v>
      </c>
      <c r="X236" s="820" t="e">
        <f t="shared" si="286"/>
        <v>#N/A</v>
      </c>
      <c r="Y236" s="821" t="e">
        <f t="shared" si="287"/>
        <v>#N/A</v>
      </c>
      <c r="Z236" s="822"/>
      <c r="AA236" s="823"/>
      <c r="AC236" s="485" t="s">
        <v>353</v>
      </c>
      <c r="AD236" s="485"/>
      <c r="AE236" s="485"/>
      <c r="AF236" s="485" t="e">
        <f>IF(AF231,1,OR(AF233=1,AF234=1))</f>
        <v>#VALUE!</v>
      </c>
      <c r="AG236" s="485"/>
      <c r="AH236" s="485"/>
    </row>
    <row r="237" spans="1:34" s="125" customFormat="1" ht="18" hidden="1" customHeight="1" x14ac:dyDescent="0.2">
      <c r="A237" s="72">
        <f t="shared" si="268"/>
        <v>29</v>
      </c>
      <c r="B237" s="72" t="str">
        <f t="shared" si="268"/>
        <v>Player 12</v>
      </c>
      <c r="C237" s="378">
        <f t="shared" si="268"/>
        <v>0</v>
      </c>
      <c r="D237" s="460" t="str">
        <f t="shared" si="269"/>
        <v xml:space="preserve"> </v>
      </c>
      <c r="E237" s="122" t="str">
        <f t="shared" si="270"/>
        <v xml:space="preserve"> </v>
      </c>
      <c r="F237" s="460" t="str">
        <f t="shared" si="271"/>
        <v xml:space="preserve"> </v>
      </c>
      <c r="G237" s="122" t="str">
        <f t="shared" si="272"/>
        <v xml:space="preserve"> </v>
      </c>
      <c r="H237" s="460" t="str">
        <f t="shared" si="273"/>
        <v xml:space="preserve"> </v>
      </c>
      <c r="I237" s="122" t="str">
        <f t="shared" si="274"/>
        <v xml:space="preserve"> </v>
      </c>
      <c r="J237" s="460" t="str">
        <f t="shared" si="275"/>
        <v xml:space="preserve"> </v>
      </c>
      <c r="K237" s="122" t="str">
        <f t="shared" si="276"/>
        <v xml:space="preserve"> </v>
      </c>
      <c r="L237" s="460" t="str">
        <f t="shared" si="277"/>
        <v xml:space="preserve"> </v>
      </c>
      <c r="M237" s="122" t="str">
        <f t="shared" si="278"/>
        <v xml:space="preserve"> </v>
      </c>
      <c r="N237" s="460" t="str">
        <f t="shared" si="279"/>
        <v xml:space="preserve"> </v>
      </c>
      <c r="O237" s="122" t="str">
        <f t="shared" si="280"/>
        <v xml:space="preserve"> </v>
      </c>
      <c r="P237" s="460" t="str">
        <f t="shared" si="281"/>
        <v xml:space="preserve"> </v>
      </c>
      <c r="Q237" s="122" t="str">
        <f t="shared" si="282"/>
        <v xml:space="preserve"> </v>
      </c>
      <c r="R237" s="460" t="str">
        <f t="shared" si="283"/>
        <v xml:space="preserve"> </v>
      </c>
      <c r="S237" s="189"/>
      <c r="V237" s="905">
        <f t="shared" si="284"/>
        <v>12</v>
      </c>
      <c r="W237" s="819" t="e">
        <f t="shared" si="285"/>
        <v>#N/A</v>
      </c>
      <c r="X237" s="820" t="e">
        <f t="shared" si="286"/>
        <v>#N/A</v>
      </c>
      <c r="Y237" s="821" t="e">
        <f t="shared" si="287"/>
        <v>#N/A</v>
      </c>
      <c r="Z237" s="822"/>
      <c r="AA237" s="823"/>
      <c r="AC237" s="485" t="s">
        <v>363</v>
      </c>
      <c r="AD237" s="485"/>
      <c r="AE237" s="485"/>
      <c r="AF237" s="485" t="e">
        <f>IF(AF235=0,IF(AF236=0,1,),0)</f>
        <v>#VALUE!</v>
      </c>
      <c r="AG237" s="485"/>
      <c r="AH237" s="485"/>
    </row>
    <row r="238" spans="1:34" s="125" customFormat="1" ht="18" hidden="1" customHeight="1" x14ac:dyDescent="0.2">
      <c r="A238" s="72">
        <f t="shared" si="268"/>
        <v>30</v>
      </c>
      <c r="B238" s="72" t="str">
        <f t="shared" si="268"/>
        <v>Player 13</v>
      </c>
      <c r="C238" s="378">
        <f t="shared" si="268"/>
        <v>0</v>
      </c>
      <c r="D238" s="460" t="str">
        <f t="shared" si="269"/>
        <v xml:space="preserve"> </v>
      </c>
      <c r="E238" s="122" t="str">
        <f t="shared" si="270"/>
        <v xml:space="preserve"> </v>
      </c>
      <c r="F238" s="460" t="str">
        <f t="shared" si="271"/>
        <v xml:space="preserve"> </v>
      </c>
      <c r="G238" s="122" t="str">
        <f t="shared" si="272"/>
        <v xml:space="preserve"> </v>
      </c>
      <c r="H238" s="460" t="str">
        <f t="shared" si="273"/>
        <v xml:space="preserve"> </v>
      </c>
      <c r="I238" s="122" t="str">
        <f t="shared" si="274"/>
        <v xml:space="preserve"> </v>
      </c>
      <c r="J238" s="460" t="str">
        <f t="shared" si="275"/>
        <v xml:space="preserve"> </v>
      </c>
      <c r="K238" s="122" t="str">
        <f t="shared" si="276"/>
        <v xml:space="preserve"> </v>
      </c>
      <c r="L238" s="460" t="str">
        <f t="shared" si="277"/>
        <v xml:space="preserve"> </v>
      </c>
      <c r="M238" s="122" t="str">
        <f t="shared" si="278"/>
        <v xml:space="preserve"> </v>
      </c>
      <c r="N238" s="460" t="str">
        <f t="shared" si="279"/>
        <v xml:space="preserve"> </v>
      </c>
      <c r="O238" s="122" t="str">
        <f t="shared" si="280"/>
        <v xml:space="preserve"> </v>
      </c>
      <c r="P238" s="460" t="str">
        <f t="shared" si="281"/>
        <v xml:space="preserve"> </v>
      </c>
      <c r="Q238" s="122" t="str">
        <f t="shared" si="282"/>
        <v xml:space="preserve"> </v>
      </c>
      <c r="R238" s="460" t="str">
        <f t="shared" si="283"/>
        <v xml:space="preserve"> </v>
      </c>
      <c r="S238" s="189"/>
      <c r="V238" s="905">
        <f t="shared" si="284"/>
        <v>13</v>
      </c>
      <c r="W238" s="819" t="e">
        <f t="shared" si="285"/>
        <v>#N/A</v>
      </c>
      <c r="X238" s="820" t="e">
        <f t="shared" si="286"/>
        <v>#N/A</v>
      </c>
      <c r="Y238" s="821" t="e">
        <f t="shared" si="287"/>
        <v>#N/A</v>
      </c>
      <c r="Z238" s="822"/>
      <c r="AA238" s="823"/>
      <c r="AC238" s="485" t="s">
        <v>350</v>
      </c>
      <c r="AD238" s="485"/>
      <c r="AE238" s="485"/>
      <c r="AF238" s="485">
        <f>IF(C8&gt;C9,1,0)</f>
        <v>0</v>
      </c>
      <c r="AG238" s="485"/>
      <c r="AH238" s="485"/>
    </row>
    <row r="239" spans="1:34" s="125" customFormat="1" ht="18" hidden="1" customHeight="1" x14ac:dyDescent="0.2">
      <c r="A239" s="72">
        <f t="shared" si="268"/>
        <v>32</v>
      </c>
      <c r="B239" s="72" t="str">
        <f t="shared" si="268"/>
        <v>Player 14</v>
      </c>
      <c r="C239" s="378">
        <f t="shared" si="268"/>
        <v>0</v>
      </c>
      <c r="D239" s="460" t="str">
        <f t="shared" si="269"/>
        <v xml:space="preserve"> </v>
      </c>
      <c r="E239" s="122" t="str">
        <f t="shared" si="270"/>
        <v xml:space="preserve"> </v>
      </c>
      <c r="F239" s="460" t="str">
        <f t="shared" si="271"/>
        <v xml:space="preserve"> </v>
      </c>
      <c r="G239" s="122" t="str">
        <f t="shared" si="272"/>
        <v xml:space="preserve"> </v>
      </c>
      <c r="H239" s="460" t="str">
        <f t="shared" si="273"/>
        <v xml:space="preserve"> </v>
      </c>
      <c r="I239" s="122" t="str">
        <f t="shared" si="274"/>
        <v xml:space="preserve"> </v>
      </c>
      <c r="J239" s="460" t="str">
        <f t="shared" si="275"/>
        <v xml:space="preserve"> </v>
      </c>
      <c r="K239" s="122" t="str">
        <f t="shared" si="276"/>
        <v xml:space="preserve"> </v>
      </c>
      <c r="L239" s="460" t="str">
        <f t="shared" si="277"/>
        <v xml:space="preserve"> </v>
      </c>
      <c r="M239" s="122" t="str">
        <f t="shared" si="278"/>
        <v xml:space="preserve"> </v>
      </c>
      <c r="N239" s="460" t="str">
        <f t="shared" si="279"/>
        <v xml:space="preserve"> </v>
      </c>
      <c r="O239" s="122" t="str">
        <f t="shared" si="280"/>
        <v xml:space="preserve"> </v>
      </c>
      <c r="P239" s="460" t="str">
        <f t="shared" si="281"/>
        <v xml:space="preserve"> </v>
      </c>
      <c r="Q239" s="122" t="str">
        <f t="shared" si="282"/>
        <v xml:space="preserve"> </v>
      </c>
      <c r="R239" s="460" t="str">
        <f t="shared" si="283"/>
        <v xml:space="preserve"> </v>
      </c>
      <c r="S239" s="189"/>
      <c r="V239" s="905">
        <f t="shared" si="284"/>
        <v>14</v>
      </c>
      <c r="W239" s="819" t="e">
        <f t="shared" si="285"/>
        <v>#N/A</v>
      </c>
      <c r="X239" s="820" t="e">
        <f t="shared" si="286"/>
        <v>#N/A</v>
      </c>
      <c r="Y239" s="821" t="e">
        <f t="shared" si="287"/>
        <v>#N/A</v>
      </c>
      <c r="Z239" s="822"/>
      <c r="AA239" s="823"/>
      <c r="AC239" s="485" t="s">
        <v>351</v>
      </c>
      <c r="AD239" s="485"/>
      <c r="AE239" s="485"/>
      <c r="AF239" s="485">
        <f>IF(AF235=1,IF(AF238=1,1,0),0)</f>
        <v>0</v>
      </c>
      <c r="AG239" s="485"/>
      <c r="AH239" s="485"/>
    </row>
    <row r="240" spans="1:34" s="125" customFormat="1" ht="18" hidden="1" customHeight="1" x14ac:dyDescent="0.2">
      <c r="A240" s="72">
        <f t="shared" si="268"/>
        <v>0</v>
      </c>
      <c r="B240" s="72">
        <f t="shared" si="268"/>
        <v>0</v>
      </c>
      <c r="C240" s="378">
        <f t="shared" si="268"/>
        <v>0</v>
      </c>
      <c r="D240" s="460" t="str">
        <f t="shared" si="269"/>
        <v xml:space="preserve"> </v>
      </c>
      <c r="E240" s="122" t="str">
        <f t="shared" si="270"/>
        <v xml:space="preserve"> </v>
      </c>
      <c r="F240" s="460" t="str">
        <f t="shared" si="271"/>
        <v xml:space="preserve"> </v>
      </c>
      <c r="G240" s="122" t="str">
        <f t="shared" si="272"/>
        <v xml:space="preserve"> </v>
      </c>
      <c r="H240" s="460" t="str">
        <f t="shared" si="273"/>
        <v xml:space="preserve"> </v>
      </c>
      <c r="I240" s="122" t="str">
        <f t="shared" si="274"/>
        <v xml:space="preserve"> </v>
      </c>
      <c r="J240" s="460" t="str">
        <f t="shared" si="275"/>
        <v xml:space="preserve"> </v>
      </c>
      <c r="K240" s="122" t="str">
        <f t="shared" si="276"/>
        <v xml:space="preserve"> </v>
      </c>
      <c r="L240" s="460" t="str">
        <f t="shared" si="277"/>
        <v xml:space="preserve"> </v>
      </c>
      <c r="M240" s="122" t="str">
        <f t="shared" si="278"/>
        <v xml:space="preserve"> </v>
      </c>
      <c r="N240" s="460" t="str">
        <f t="shared" si="279"/>
        <v xml:space="preserve"> </v>
      </c>
      <c r="O240" s="122" t="str">
        <f t="shared" si="280"/>
        <v xml:space="preserve"> </v>
      </c>
      <c r="P240" s="460" t="str">
        <f t="shared" si="281"/>
        <v xml:space="preserve"> </v>
      </c>
      <c r="Q240" s="122" t="str">
        <f t="shared" si="282"/>
        <v xml:space="preserve"> </v>
      </c>
      <c r="R240" s="460" t="str">
        <f t="shared" si="283"/>
        <v xml:space="preserve"> </v>
      </c>
      <c r="S240" s="189"/>
      <c r="V240" s="905">
        <f t="shared" si="284"/>
        <v>15</v>
      </c>
      <c r="W240" s="819" t="e">
        <f t="shared" si="285"/>
        <v>#N/A</v>
      </c>
      <c r="X240" s="820" t="e">
        <f t="shared" si="286"/>
        <v>#N/A</v>
      </c>
      <c r="Y240" s="821" t="e">
        <f t="shared" si="287"/>
        <v>#N/A</v>
      </c>
      <c r="Z240" s="822"/>
      <c r="AA240" s="823"/>
      <c r="AC240" s="485" t="s">
        <v>352</v>
      </c>
      <c r="AD240" s="485"/>
      <c r="AE240" s="485"/>
      <c r="AF240" s="485" t="e">
        <f>IF(AF236=1, IF(AF238=0,1,0),0)</f>
        <v>#VALUE!</v>
      </c>
      <c r="AG240" s="485"/>
      <c r="AH240" s="485"/>
    </row>
    <row r="241" spans="1:34" s="125" customFormat="1" ht="18" hidden="1" customHeight="1" x14ac:dyDescent="0.2">
      <c r="A241" s="72">
        <f t="shared" si="268"/>
        <v>0</v>
      </c>
      <c r="B241" s="72">
        <f t="shared" si="268"/>
        <v>0</v>
      </c>
      <c r="C241" s="378">
        <f t="shared" si="268"/>
        <v>0</v>
      </c>
      <c r="D241" s="460" t="str">
        <f t="shared" si="269"/>
        <v xml:space="preserve"> </v>
      </c>
      <c r="E241" s="122" t="str">
        <f t="shared" si="270"/>
        <v xml:space="preserve"> </v>
      </c>
      <c r="F241" s="460" t="str">
        <f t="shared" si="271"/>
        <v xml:space="preserve"> </v>
      </c>
      <c r="G241" s="122" t="str">
        <f t="shared" si="272"/>
        <v xml:space="preserve"> </v>
      </c>
      <c r="H241" s="460" t="str">
        <f t="shared" si="273"/>
        <v xml:space="preserve"> </v>
      </c>
      <c r="I241" s="122" t="str">
        <f t="shared" si="274"/>
        <v xml:space="preserve"> </v>
      </c>
      <c r="J241" s="460" t="str">
        <f t="shared" si="275"/>
        <v xml:space="preserve"> </v>
      </c>
      <c r="K241" s="122" t="str">
        <f t="shared" si="276"/>
        <v xml:space="preserve"> </v>
      </c>
      <c r="L241" s="460" t="str">
        <f t="shared" si="277"/>
        <v xml:space="preserve"> </v>
      </c>
      <c r="M241" s="122" t="str">
        <f t="shared" si="278"/>
        <v xml:space="preserve"> </v>
      </c>
      <c r="N241" s="460" t="str">
        <f t="shared" si="279"/>
        <v xml:space="preserve"> </v>
      </c>
      <c r="O241" s="122" t="str">
        <f t="shared" si="280"/>
        <v xml:space="preserve"> </v>
      </c>
      <c r="P241" s="460" t="str">
        <f t="shared" si="281"/>
        <v xml:space="preserve"> </v>
      </c>
      <c r="Q241" s="122" t="str">
        <f t="shared" si="282"/>
        <v xml:space="preserve"> </v>
      </c>
      <c r="R241" s="460" t="str">
        <f t="shared" si="283"/>
        <v xml:space="preserve"> </v>
      </c>
      <c r="S241" s="189"/>
      <c r="V241" s="905">
        <f t="shared" si="284"/>
        <v>16</v>
      </c>
      <c r="W241" s="819" t="e">
        <f t="shared" si="285"/>
        <v>#N/A</v>
      </c>
      <c r="X241" s="820" t="e">
        <f t="shared" si="286"/>
        <v>#N/A</v>
      </c>
      <c r="Y241" s="821" t="e">
        <f t="shared" si="287"/>
        <v>#N/A</v>
      </c>
      <c r="Z241" s="822"/>
      <c r="AA241" s="823"/>
      <c r="AC241" s="485"/>
      <c r="AD241" s="485"/>
      <c r="AE241" s="485"/>
      <c r="AF241" s="485"/>
      <c r="AG241" s="485"/>
      <c r="AH241" s="485"/>
    </row>
    <row r="242" spans="1:34" s="125" customFormat="1" ht="18" hidden="1" customHeight="1" x14ac:dyDescent="0.2">
      <c r="A242" s="72">
        <f t="shared" si="268"/>
        <v>0</v>
      </c>
      <c r="B242" s="72">
        <f t="shared" si="268"/>
        <v>0</v>
      </c>
      <c r="C242" s="378">
        <f t="shared" si="268"/>
        <v>0</v>
      </c>
      <c r="D242" s="460" t="str">
        <f t="shared" si="269"/>
        <v xml:space="preserve"> </v>
      </c>
      <c r="E242" s="122" t="str">
        <f t="shared" si="270"/>
        <v xml:space="preserve"> </v>
      </c>
      <c r="F242" s="460" t="str">
        <f t="shared" si="271"/>
        <v xml:space="preserve"> </v>
      </c>
      <c r="G242" s="122" t="str">
        <f t="shared" si="272"/>
        <v xml:space="preserve"> </v>
      </c>
      <c r="H242" s="460" t="str">
        <f t="shared" si="273"/>
        <v xml:space="preserve"> </v>
      </c>
      <c r="I242" s="122" t="str">
        <f t="shared" si="274"/>
        <v xml:space="preserve"> </v>
      </c>
      <c r="J242" s="460" t="str">
        <f t="shared" si="275"/>
        <v xml:space="preserve"> </v>
      </c>
      <c r="K242" s="122" t="str">
        <f t="shared" si="276"/>
        <v xml:space="preserve"> </v>
      </c>
      <c r="L242" s="460" t="str">
        <f t="shared" si="277"/>
        <v xml:space="preserve"> </v>
      </c>
      <c r="M242" s="122" t="str">
        <f t="shared" si="278"/>
        <v xml:space="preserve"> </v>
      </c>
      <c r="N242" s="460" t="str">
        <f t="shared" si="279"/>
        <v xml:space="preserve"> </v>
      </c>
      <c r="O242" s="122" t="str">
        <f t="shared" si="280"/>
        <v xml:space="preserve"> </v>
      </c>
      <c r="P242" s="460" t="str">
        <f t="shared" si="281"/>
        <v xml:space="preserve"> </v>
      </c>
      <c r="Q242" s="122" t="str">
        <f t="shared" si="282"/>
        <v xml:space="preserve"> </v>
      </c>
      <c r="R242" s="460" t="str">
        <f t="shared" si="283"/>
        <v xml:space="preserve"> </v>
      </c>
      <c r="S242" s="189"/>
      <c r="V242" s="905">
        <f t="shared" si="284"/>
        <v>17</v>
      </c>
      <c r="W242" s="819" t="e">
        <f t="shared" si="285"/>
        <v>#N/A</v>
      </c>
      <c r="X242" s="820" t="e">
        <f t="shared" si="286"/>
        <v>#N/A</v>
      </c>
      <c r="Y242" s="821" t="e">
        <f t="shared" si="287"/>
        <v>#N/A</v>
      </c>
      <c r="Z242" s="822"/>
      <c r="AA242" s="823"/>
      <c r="AC242" s="485" t="s">
        <v>353</v>
      </c>
      <c r="AD242" s="485"/>
      <c r="AE242" s="485"/>
      <c r="AF242" s="485" t="e">
        <f>IF(AF237,1,OR(AF239=1,AF240=1))</f>
        <v>#VALUE!</v>
      </c>
      <c r="AG242" s="485"/>
      <c r="AH242" s="485"/>
    </row>
    <row r="243" spans="1:34" s="125" customFormat="1" ht="18" hidden="1" customHeight="1" x14ac:dyDescent="0.2">
      <c r="A243" s="72">
        <f t="shared" si="268"/>
        <v>0</v>
      </c>
      <c r="B243" s="72">
        <f t="shared" si="268"/>
        <v>0</v>
      </c>
      <c r="C243" s="378">
        <f t="shared" si="268"/>
        <v>0</v>
      </c>
      <c r="D243" s="460" t="str">
        <f t="shared" si="269"/>
        <v xml:space="preserve"> </v>
      </c>
      <c r="E243" s="122" t="str">
        <f t="shared" si="270"/>
        <v xml:space="preserve"> </v>
      </c>
      <c r="F243" s="460" t="str">
        <f t="shared" si="271"/>
        <v xml:space="preserve"> </v>
      </c>
      <c r="G243" s="122" t="str">
        <f t="shared" si="272"/>
        <v xml:space="preserve"> </v>
      </c>
      <c r="H243" s="460" t="str">
        <f t="shared" si="273"/>
        <v xml:space="preserve"> </v>
      </c>
      <c r="I243" s="122" t="str">
        <f t="shared" si="274"/>
        <v xml:space="preserve"> </v>
      </c>
      <c r="J243" s="460" t="str">
        <f t="shared" si="275"/>
        <v xml:space="preserve"> </v>
      </c>
      <c r="K243" s="122" t="str">
        <f t="shared" si="276"/>
        <v xml:space="preserve"> </v>
      </c>
      <c r="L243" s="460" t="str">
        <f t="shared" si="277"/>
        <v xml:space="preserve"> </v>
      </c>
      <c r="M243" s="122" t="str">
        <f t="shared" si="278"/>
        <v xml:space="preserve"> </v>
      </c>
      <c r="N243" s="460" t="str">
        <f t="shared" si="279"/>
        <v xml:space="preserve"> </v>
      </c>
      <c r="O243" s="122" t="str">
        <f t="shared" si="280"/>
        <v xml:space="preserve"> </v>
      </c>
      <c r="P243" s="460" t="str">
        <f t="shared" si="281"/>
        <v xml:space="preserve"> </v>
      </c>
      <c r="Q243" s="122" t="str">
        <f t="shared" si="282"/>
        <v xml:space="preserve"> </v>
      </c>
      <c r="R243" s="460" t="str">
        <f t="shared" si="283"/>
        <v xml:space="preserve"> </v>
      </c>
      <c r="S243" s="189"/>
      <c r="V243" s="905">
        <f t="shared" si="284"/>
        <v>18</v>
      </c>
      <c r="W243" s="819" t="e">
        <f t="shared" si="285"/>
        <v>#N/A</v>
      </c>
      <c r="X243" s="820" t="e">
        <f t="shared" si="286"/>
        <v>#N/A</v>
      </c>
      <c r="Y243" s="821" t="e">
        <f t="shared" si="287"/>
        <v>#N/A</v>
      </c>
      <c r="Z243" s="822"/>
      <c r="AA243" s="823"/>
      <c r="AC243" s="485" t="s">
        <v>354</v>
      </c>
      <c r="AD243" s="485"/>
      <c r="AE243" s="485"/>
      <c r="AF243" s="485" t="e">
        <f>IF(AF236,1,0)</f>
        <v>#VALUE!</v>
      </c>
      <c r="AG243" s="485"/>
      <c r="AH243" s="485"/>
    </row>
    <row r="244" spans="1:34" s="125" customFormat="1" ht="18" hidden="1" customHeight="1" thickBot="1" x14ac:dyDescent="0.25">
      <c r="A244" s="72" t="s">
        <v>21</v>
      </c>
      <c r="B244" s="463">
        <f>AA225</f>
        <v>0</v>
      </c>
      <c r="C244" s="122" t="s">
        <v>21</v>
      </c>
      <c r="D244" s="378">
        <f t="shared" ref="D244:R244" si="288">F69</f>
        <v>0</v>
      </c>
      <c r="E244" s="378">
        <f t="shared" si="288"/>
        <v>0</v>
      </c>
      <c r="F244" s="378">
        <f t="shared" si="288"/>
        <v>0</v>
      </c>
      <c r="G244" s="378">
        <f t="shared" si="288"/>
        <v>0</v>
      </c>
      <c r="H244" s="378">
        <f t="shared" si="288"/>
        <v>0</v>
      </c>
      <c r="I244" s="378">
        <f t="shared" si="288"/>
        <v>0</v>
      </c>
      <c r="J244" s="378">
        <f t="shared" si="288"/>
        <v>0</v>
      </c>
      <c r="K244" s="378">
        <f t="shared" si="288"/>
        <v>0</v>
      </c>
      <c r="L244" s="378">
        <f t="shared" si="288"/>
        <v>0</v>
      </c>
      <c r="M244" s="378">
        <f t="shared" si="288"/>
        <v>0</v>
      </c>
      <c r="N244" s="378">
        <f t="shared" si="288"/>
        <v>0</v>
      </c>
      <c r="O244" s="378">
        <f t="shared" si="288"/>
        <v>0</v>
      </c>
      <c r="P244" s="378">
        <f t="shared" si="288"/>
        <v>0</v>
      </c>
      <c r="Q244" s="378">
        <f t="shared" si="288"/>
        <v>0</v>
      </c>
      <c r="R244" s="378">
        <f t="shared" si="288"/>
        <v>0</v>
      </c>
      <c r="S244" s="190"/>
      <c r="V244" s="375" t="str">
        <f>C5</f>
        <v>vs.</v>
      </c>
      <c r="W244" s="373">
        <f>D5</f>
        <v>0</v>
      </c>
      <c r="X244" s="372"/>
      <c r="Y244" s="376" t="str">
        <f>I5</f>
        <v>at</v>
      </c>
      <c r="Z244" s="373">
        <f>J5</f>
        <v>0</v>
      </c>
      <c r="AA244" s="374"/>
      <c r="AC244" s="485" t="s">
        <v>355</v>
      </c>
      <c r="AD244" s="485"/>
      <c r="AE244" s="485"/>
      <c r="AF244" s="485" t="e">
        <f>IF(AF236,0,1)</f>
        <v>#VALUE!</v>
      </c>
      <c r="AG244" s="485"/>
      <c r="AH244" s="485"/>
    </row>
    <row r="245" spans="1:34" s="125" customFormat="1" ht="76.5" hidden="1" customHeight="1" thickBot="1" x14ac:dyDescent="0.25">
      <c r="A245" s="126"/>
      <c r="B245" s="127"/>
      <c r="S245" s="191"/>
      <c r="X245" s="124"/>
      <c r="AC245" s="485"/>
      <c r="AD245" s="485"/>
      <c r="AE245" s="485"/>
      <c r="AF245" s="897" t="s">
        <v>357</v>
      </c>
      <c r="AG245" s="897" t="s">
        <v>358</v>
      </c>
      <c r="AH245" s="897" t="s">
        <v>359</v>
      </c>
    </row>
    <row r="246" spans="1:34" s="125" customFormat="1" ht="18" hidden="1" customHeight="1" x14ac:dyDescent="0.2">
      <c r="A246" s="72" t="str">
        <f t="shared" ref="A246:B265" si="289">A225</f>
        <v xml:space="preserve"> </v>
      </c>
      <c r="B246" s="461" t="str">
        <f t="shared" si="289"/>
        <v>vs 0</v>
      </c>
      <c r="C246" s="122" t="s">
        <v>181</v>
      </c>
      <c r="D246" s="377" t="str">
        <f t="shared" ref="D246:R246" si="290">D225</f>
        <v>1st</v>
      </c>
      <c r="E246" s="377" t="str">
        <f t="shared" si="290"/>
        <v>2nd</v>
      </c>
      <c r="F246" s="377" t="str">
        <f t="shared" si="290"/>
        <v>3rd</v>
      </c>
      <c r="G246" s="377" t="str">
        <f t="shared" si="290"/>
        <v>4th</v>
      </c>
      <c r="H246" s="377" t="str">
        <f t="shared" si="290"/>
        <v>5th</v>
      </c>
      <c r="I246" s="377" t="str">
        <f t="shared" si="290"/>
        <v>6th</v>
      </c>
      <c r="J246" s="377" t="str">
        <f t="shared" si="290"/>
        <v>7th</v>
      </c>
      <c r="K246" s="377" t="str">
        <f t="shared" si="290"/>
        <v>8th</v>
      </c>
      <c r="L246" s="377" t="str">
        <f t="shared" si="290"/>
        <v>9th</v>
      </c>
      <c r="M246" s="377" t="str">
        <f t="shared" si="290"/>
        <v>10th</v>
      </c>
      <c r="N246" s="377" t="str">
        <f t="shared" si="290"/>
        <v>11th</v>
      </c>
      <c r="O246" s="377" t="str">
        <f t="shared" si="290"/>
        <v>12th</v>
      </c>
      <c r="P246" s="377" t="str">
        <f t="shared" si="290"/>
        <v>13th</v>
      </c>
      <c r="Q246" s="377" t="str">
        <f t="shared" si="290"/>
        <v>14th</v>
      </c>
      <c r="R246" s="377" t="str">
        <f t="shared" si="290"/>
        <v>15th</v>
      </c>
      <c r="S246" s="189"/>
      <c r="V246" s="366" t="str">
        <f t="shared" ref="V246:V265" si="291">V225</f>
        <v>Rochester Junior Legion Patriots</v>
      </c>
      <c r="W246" s="367"/>
      <c r="X246" s="368"/>
      <c r="Y246" s="367"/>
      <c r="Z246" s="367"/>
      <c r="AA246" s="369">
        <f>AA225</f>
        <v>0</v>
      </c>
      <c r="AC246" s="485" t="s">
        <v>356</v>
      </c>
      <c r="AD246" s="485"/>
      <c r="AE246" s="485"/>
      <c r="AF246" s="897" t="e">
        <f>IF(AF229=1,IF($C$2&gt;$C$3,1,0),0)</f>
        <v>#VALUE!</v>
      </c>
      <c r="AG246" s="897" t="e">
        <f>IF(AF229=1,IF($C$3&gt;$C$2,1,0),0)</f>
        <v>#VALUE!</v>
      </c>
      <c r="AH246" s="897" t="e">
        <f>IF(AF229=1,IF($C$2=$C$3,1,0),0)</f>
        <v>#VALUE!</v>
      </c>
    </row>
    <row r="247" spans="1:34" s="125" customFormat="1" ht="18" hidden="1" customHeight="1" x14ac:dyDescent="0.2">
      <c r="A247" s="72">
        <f t="shared" si="289"/>
        <v>2</v>
      </c>
      <c r="B247" s="72" t="str">
        <f t="shared" si="289"/>
        <v>Player 1</v>
      </c>
      <c r="C247" s="378">
        <f t="shared" ref="C247:C265" si="292">C226</f>
        <v>0</v>
      </c>
      <c r="D247" s="460" t="str">
        <f t="shared" ref="D247:R247" si="293">D226</f>
        <v xml:space="preserve"> </v>
      </c>
      <c r="E247" s="122" t="str">
        <f t="shared" si="293"/>
        <v xml:space="preserve"> </v>
      </c>
      <c r="F247" s="460" t="str">
        <f t="shared" si="293"/>
        <v xml:space="preserve"> </v>
      </c>
      <c r="G247" s="122" t="str">
        <f t="shared" si="293"/>
        <v xml:space="preserve"> </v>
      </c>
      <c r="H247" s="460" t="str">
        <f t="shared" si="293"/>
        <v xml:space="preserve"> </v>
      </c>
      <c r="I247" s="122" t="str">
        <f t="shared" si="293"/>
        <v xml:space="preserve"> </v>
      </c>
      <c r="J247" s="460" t="str">
        <f t="shared" si="293"/>
        <v xml:space="preserve"> </v>
      </c>
      <c r="K247" s="122" t="str">
        <f t="shared" si="293"/>
        <v xml:space="preserve"> </v>
      </c>
      <c r="L247" s="460" t="str">
        <f t="shared" si="293"/>
        <v xml:space="preserve"> </v>
      </c>
      <c r="M247" s="122" t="str">
        <f t="shared" si="293"/>
        <v xml:space="preserve"> </v>
      </c>
      <c r="N247" s="460" t="str">
        <f t="shared" si="293"/>
        <v xml:space="preserve"> </v>
      </c>
      <c r="O247" s="122" t="str">
        <f t="shared" si="293"/>
        <v xml:space="preserve"> </v>
      </c>
      <c r="P247" s="460" t="str">
        <f t="shared" si="293"/>
        <v xml:space="preserve"> </v>
      </c>
      <c r="Q247" s="122" t="str">
        <f t="shared" si="293"/>
        <v xml:space="preserve"> </v>
      </c>
      <c r="R247" s="460" t="str">
        <f t="shared" si="293"/>
        <v xml:space="preserve"> </v>
      </c>
      <c r="S247" s="189"/>
      <c r="V247" s="908">
        <f t="shared" si="291"/>
        <v>1</v>
      </c>
      <c r="W247" s="809" t="e">
        <f t="shared" ref="W247:Y264" si="294">W226</f>
        <v>#N/A</v>
      </c>
      <c r="X247" s="810" t="e">
        <f t="shared" si="294"/>
        <v>#N/A</v>
      </c>
      <c r="Y247" s="811" t="e">
        <f t="shared" si="294"/>
        <v>#N/A</v>
      </c>
      <c r="Z247" s="811"/>
      <c r="AA247" s="812"/>
      <c r="AC247" s="485" t="s">
        <v>360</v>
      </c>
      <c r="AD247" s="485"/>
      <c r="AE247" s="485"/>
      <c r="AF247" s="897" t="e">
        <f>IF(AF230=1,IF($C$2&gt;$C$3,1,0),0)</f>
        <v>#VALUE!</v>
      </c>
      <c r="AG247" s="897" t="e">
        <f>IF(AF230=1,IF($C$3&gt;$C$2,1,0),0)</f>
        <v>#VALUE!</v>
      </c>
      <c r="AH247" s="897" t="e">
        <f>IF(AF230=1,IF($C$2=$C$3,1,0),0)</f>
        <v>#VALUE!</v>
      </c>
    </row>
    <row r="248" spans="1:34" s="125" customFormat="1" ht="18" hidden="1" customHeight="1" x14ac:dyDescent="0.2">
      <c r="A248" s="72">
        <f t="shared" si="289"/>
        <v>3</v>
      </c>
      <c r="B248" s="72" t="str">
        <f t="shared" si="289"/>
        <v>Player 2</v>
      </c>
      <c r="C248" s="378">
        <f t="shared" si="292"/>
        <v>0</v>
      </c>
      <c r="D248" s="460" t="str">
        <f t="shared" ref="D248:R248" si="295">D227</f>
        <v xml:space="preserve"> </v>
      </c>
      <c r="E248" s="122" t="str">
        <f t="shared" si="295"/>
        <v xml:space="preserve"> </v>
      </c>
      <c r="F248" s="460" t="str">
        <f t="shared" si="295"/>
        <v xml:space="preserve"> </v>
      </c>
      <c r="G248" s="122" t="str">
        <f t="shared" si="295"/>
        <v xml:space="preserve"> </v>
      </c>
      <c r="H248" s="460" t="str">
        <f t="shared" si="295"/>
        <v xml:space="preserve"> </v>
      </c>
      <c r="I248" s="122" t="str">
        <f t="shared" si="295"/>
        <v xml:space="preserve"> </v>
      </c>
      <c r="J248" s="460" t="str">
        <f t="shared" si="295"/>
        <v xml:space="preserve"> </v>
      </c>
      <c r="K248" s="122" t="str">
        <f t="shared" si="295"/>
        <v xml:space="preserve"> </v>
      </c>
      <c r="L248" s="460" t="str">
        <f t="shared" si="295"/>
        <v xml:space="preserve"> </v>
      </c>
      <c r="M248" s="122" t="str">
        <f t="shared" si="295"/>
        <v xml:space="preserve"> </v>
      </c>
      <c r="N248" s="460" t="str">
        <f t="shared" si="295"/>
        <v xml:space="preserve"> </v>
      </c>
      <c r="O248" s="122" t="str">
        <f t="shared" si="295"/>
        <v xml:space="preserve"> </v>
      </c>
      <c r="P248" s="460" t="str">
        <f t="shared" si="295"/>
        <v xml:space="preserve"> </v>
      </c>
      <c r="Q248" s="122" t="str">
        <f t="shared" si="295"/>
        <v xml:space="preserve"> </v>
      </c>
      <c r="R248" s="460" t="str">
        <f t="shared" si="295"/>
        <v xml:space="preserve"> </v>
      </c>
      <c r="S248" s="189"/>
      <c r="V248" s="908">
        <f t="shared" si="291"/>
        <v>2</v>
      </c>
      <c r="W248" s="809" t="e">
        <f t="shared" si="294"/>
        <v>#N/A</v>
      </c>
      <c r="X248" s="810" t="e">
        <f t="shared" si="294"/>
        <v>#N/A</v>
      </c>
      <c r="Y248" s="811" t="e">
        <f t="shared" si="294"/>
        <v>#N/A</v>
      </c>
      <c r="Z248" s="811"/>
      <c r="AA248" s="812"/>
      <c r="AC248" s="485" t="s">
        <v>361</v>
      </c>
      <c r="AD248" s="485"/>
      <c r="AE248" s="485"/>
      <c r="AF248" s="897" t="e">
        <f>IF(AF231=1,IF($C$2&gt;$C$3,1,0),0)</f>
        <v>#VALUE!</v>
      </c>
      <c r="AG248" s="897" t="e">
        <f>IF(AF231=1,IF($C$3&gt;$C$2,1,0),0)</f>
        <v>#VALUE!</v>
      </c>
      <c r="AH248" s="897" t="e">
        <f>IF(AF231=1,IF($C$2=$C$3,1,0),0)</f>
        <v>#VALUE!</v>
      </c>
    </row>
    <row r="249" spans="1:34" s="125" customFormat="1" ht="18" hidden="1" customHeight="1" x14ac:dyDescent="0.2">
      <c r="A249" s="72">
        <f t="shared" si="289"/>
        <v>5</v>
      </c>
      <c r="B249" s="72" t="str">
        <f t="shared" si="289"/>
        <v>Player 3</v>
      </c>
      <c r="C249" s="378">
        <f t="shared" si="292"/>
        <v>0</v>
      </c>
      <c r="D249" s="460" t="str">
        <f t="shared" ref="D249:R249" si="296">D228</f>
        <v xml:space="preserve"> </v>
      </c>
      <c r="E249" s="122" t="str">
        <f t="shared" si="296"/>
        <v xml:space="preserve"> </v>
      </c>
      <c r="F249" s="460" t="str">
        <f t="shared" si="296"/>
        <v xml:space="preserve"> </v>
      </c>
      <c r="G249" s="122" t="str">
        <f t="shared" si="296"/>
        <v xml:space="preserve"> </v>
      </c>
      <c r="H249" s="460" t="str">
        <f t="shared" si="296"/>
        <v xml:space="preserve"> </v>
      </c>
      <c r="I249" s="122" t="str">
        <f t="shared" si="296"/>
        <v xml:space="preserve"> </v>
      </c>
      <c r="J249" s="460" t="str">
        <f t="shared" si="296"/>
        <v xml:space="preserve"> </v>
      </c>
      <c r="K249" s="122" t="str">
        <f t="shared" si="296"/>
        <v xml:space="preserve"> </v>
      </c>
      <c r="L249" s="460" t="str">
        <f t="shared" si="296"/>
        <v xml:space="preserve"> </v>
      </c>
      <c r="M249" s="122" t="str">
        <f t="shared" si="296"/>
        <v xml:space="preserve"> </v>
      </c>
      <c r="N249" s="460" t="str">
        <f t="shared" si="296"/>
        <v xml:space="preserve"> </v>
      </c>
      <c r="O249" s="122" t="str">
        <f t="shared" si="296"/>
        <v xml:space="preserve"> </v>
      </c>
      <c r="P249" s="460" t="str">
        <f t="shared" si="296"/>
        <v xml:space="preserve"> </v>
      </c>
      <c r="Q249" s="122" t="str">
        <f t="shared" si="296"/>
        <v xml:space="preserve"> </v>
      </c>
      <c r="R249" s="460" t="str">
        <f t="shared" si="296"/>
        <v xml:space="preserve"> </v>
      </c>
      <c r="S249" s="189"/>
      <c r="V249" s="908">
        <f t="shared" si="291"/>
        <v>3</v>
      </c>
      <c r="W249" s="809" t="e">
        <f t="shared" si="294"/>
        <v>#N/A</v>
      </c>
      <c r="X249" s="810" t="e">
        <f t="shared" si="294"/>
        <v>#N/A</v>
      </c>
      <c r="Y249" s="811" t="e">
        <f t="shared" si="294"/>
        <v>#N/A</v>
      </c>
      <c r="Z249" s="811"/>
      <c r="AA249" s="812"/>
      <c r="AC249" s="485" t="s">
        <v>362</v>
      </c>
      <c r="AD249" s="485"/>
      <c r="AE249" s="485"/>
      <c r="AF249" s="897" t="e">
        <f>SUM(AF246:AF248)</f>
        <v>#VALUE!</v>
      </c>
      <c r="AG249" s="897" t="e">
        <f>SUM(AG246:AG248)</f>
        <v>#VALUE!</v>
      </c>
      <c r="AH249" s="897" t="e">
        <f>SUM(AH246:AH248)</f>
        <v>#VALUE!</v>
      </c>
    </row>
    <row r="250" spans="1:34" s="125" customFormat="1" ht="18" hidden="1" customHeight="1" x14ac:dyDescent="0.2">
      <c r="A250" s="72">
        <f t="shared" si="289"/>
        <v>9</v>
      </c>
      <c r="B250" s="72" t="str">
        <f t="shared" si="289"/>
        <v>Player 4</v>
      </c>
      <c r="C250" s="378">
        <f t="shared" si="292"/>
        <v>0</v>
      </c>
      <c r="D250" s="460" t="str">
        <f t="shared" ref="D250:R250" si="297">D229</f>
        <v xml:space="preserve"> </v>
      </c>
      <c r="E250" s="122" t="str">
        <f t="shared" si="297"/>
        <v xml:space="preserve"> </v>
      </c>
      <c r="F250" s="460" t="str">
        <f t="shared" si="297"/>
        <v xml:space="preserve"> </v>
      </c>
      <c r="G250" s="122" t="str">
        <f t="shared" si="297"/>
        <v xml:space="preserve"> </v>
      </c>
      <c r="H250" s="460" t="str">
        <f t="shared" si="297"/>
        <v xml:space="preserve"> </v>
      </c>
      <c r="I250" s="122" t="str">
        <f t="shared" si="297"/>
        <v xml:space="preserve"> </v>
      </c>
      <c r="J250" s="460" t="str">
        <f t="shared" si="297"/>
        <v xml:space="preserve"> </v>
      </c>
      <c r="K250" s="122" t="str">
        <f t="shared" si="297"/>
        <v xml:space="preserve"> </v>
      </c>
      <c r="L250" s="460" t="str">
        <f t="shared" si="297"/>
        <v xml:space="preserve"> </v>
      </c>
      <c r="M250" s="122" t="str">
        <f t="shared" si="297"/>
        <v xml:space="preserve"> </v>
      </c>
      <c r="N250" s="460" t="str">
        <f t="shared" si="297"/>
        <v xml:space="preserve"> </v>
      </c>
      <c r="O250" s="122" t="str">
        <f t="shared" si="297"/>
        <v xml:space="preserve"> </v>
      </c>
      <c r="P250" s="460" t="str">
        <f t="shared" si="297"/>
        <v xml:space="preserve"> </v>
      </c>
      <c r="Q250" s="122" t="str">
        <f t="shared" si="297"/>
        <v xml:space="preserve"> </v>
      </c>
      <c r="R250" s="460" t="str">
        <f t="shared" si="297"/>
        <v xml:space="preserve"> </v>
      </c>
      <c r="S250" s="189"/>
      <c r="V250" s="908">
        <f t="shared" si="291"/>
        <v>4</v>
      </c>
      <c r="W250" s="809" t="e">
        <f t="shared" si="294"/>
        <v>#N/A</v>
      </c>
      <c r="X250" s="810" t="e">
        <f t="shared" si="294"/>
        <v>#N/A</v>
      </c>
      <c r="Y250" s="811" t="e">
        <f t="shared" si="294"/>
        <v>#N/A</v>
      </c>
      <c r="Z250" s="811"/>
      <c r="AA250" s="812"/>
      <c r="AC250" s="127"/>
      <c r="AD250" s="127"/>
      <c r="AE250" s="127"/>
      <c r="AF250" s="127"/>
      <c r="AG250" s="127"/>
    </row>
    <row r="251" spans="1:34" s="125" customFormat="1" ht="18" hidden="1" customHeight="1" x14ac:dyDescent="0.2">
      <c r="A251" s="72">
        <f t="shared" si="289"/>
        <v>1</v>
      </c>
      <c r="B251" s="72" t="str">
        <f t="shared" si="289"/>
        <v>Player 5</v>
      </c>
      <c r="C251" s="378">
        <f t="shared" si="292"/>
        <v>0</v>
      </c>
      <c r="D251" s="460" t="str">
        <f t="shared" ref="D251:R251" si="298">D230</f>
        <v xml:space="preserve"> </v>
      </c>
      <c r="E251" s="122" t="str">
        <f t="shared" si="298"/>
        <v xml:space="preserve"> </v>
      </c>
      <c r="F251" s="460" t="str">
        <f t="shared" si="298"/>
        <v xml:space="preserve"> </v>
      </c>
      <c r="G251" s="122" t="str">
        <f t="shared" si="298"/>
        <v xml:space="preserve"> </v>
      </c>
      <c r="H251" s="460" t="str">
        <f t="shared" si="298"/>
        <v xml:space="preserve"> </v>
      </c>
      <c r="I251" s="122" t="str">
        <f t="shared" si="298"/>
        <v xml:space="preserve"> </v>
      </c>
      <c r="J251" s="460" t="str">
        <f t="shared" si="298"/>
        <v xml:space="preserve"> </v>
      </c>
      <c r="K251" s="122" t="str">
        <f t="shared" si="298"/>
        <v xml:space="preserve"> </v>
      </c>
      <c r="L251" s="460" t="str">
        <f t="shared" si="298"/>
        <v xml:space="preserve"> </v>
      </c>
      <c r="M251" s="122" t="str">
        <f t="shared" si="298"/>
        <v xml:space="preserve"> </v>
      </c>
      <c r="N251" s="460" t="str">
        <f t="shared" si="298"/>
        <v xml:space="preserve"> </v>
      </c>
      <c r="O251" s="122" t="str">
        <f t="shared" si="298"/>
        <v xml:space="preserve"> </v>
      </c>
      <c r="P251" s="460" t="str">
        <f t="shared" si="298"/>
        <v xml:space="preserve"> </v>
      </c>
      <c r="Q251" s="122" t="str">
        <f t="shared" si="298"/>
        <v xml:space="preserve"> </v>
      </c>
      <c r="R251" s="460" t="str">
        <f t="shared" si="298"/>
        <v xml:space="preserve"> </v>
      </c>
      <c r="S251" s="189"/>
      <c r="V251" s="908">
        <f t="shared" si="291"/>
        <v>5</v>
      </c>
      <c r="W251" s="809" t="e">
        <f t="shared" si="294"/>
        <v>#N/A</v>
      </c>
      <c r="X251" s="810" t="e">
        <f t="shared" si="294"/>
        <v>#N/A</v>
      </c>
      <c r="Y251" s="811" t="e">
        <f t="shared" si="294"/>
        <v>#N/A</v>
      </c>
      <c r="Z251" s="811"/>
      <c r="AA251" s="812"/>
      <c r="AC251" s="127"/>
      <c r="AD251" s="127"/>
      <c r="AE251" s="127"/>
      <c r="AF251" s="127"/>
      <c r="AG251" s="127"/>
    </row>
    <row r="252" spans="1:34" s="125" customFormat="1" ht="18" hidden="1" customHeight="1" x14ac:dyDescent="0.2">
      <c r="A252" s="72">
        <f t="shared" si="289"/>
        <v>14</v>
      </c>
      <c r="B252" s="72" t="str">
        <f t="shared" si="289"/>
        <v>Player 6</v>
      </c>
      <c r="C252" s="378">
        <f t="shared" si="292"/>
        <v>0</v>
      </c>
      <c r="D252" s="460" t="str">
        <f t="shared" ref="D252:R252" si="299">D231</f>
        <v xml:space="preserve"> </v>
      </c>
      <c r="E252" s="122" t="str">
        <f t="shared" si="299"/>
        <v xml:space="preserve"> </v>
      </c>
      <c r="F252" s="460" t="str">
        <f t="shared" si="299"/>
        <v xml:space="preserve"> </v>
      </c>
      <c r="G252" s="122" t="str">
        <f t="shared" si="299"/>
        <v xml:space="preserve"> </v>
      </c>
      <c r="H252" s="460" t="str">
        <f t="shared" si="299"/>
        <v xml:space="preserve"> </v>
      </c>
      <c r="I252" s="122" t="str">
        <f t="shared" si="299"/>
        <v xml:space="preserve"> </v>
      </c>
      <c r="J252" s="460" t="str">
        <f t="shared" si="299"/>
        <v xml:space="preserve"> </v>
      </c>
      <c r="K252" s="122" t="str">
        <f t="shared" si="299"/>
        <v xml:space="preserve"> </v>
      </c>
      <c r="L252" s="460" t="str">
        <f t="shared" si="299"/>
        <v xml:space="preserve"> </v>
      </c>
      <c r="M252" s="122" t="str">
        <f t="shared" si="299"/>
        <v xml:space="preserve"> </v>
      </c>
      <c r="N252" s="460" t="str">
        <f t="shared" si="299"/>
        <v xml:space="preserve"> </v>
      </c>
      <c r="O252" s="122" t="str">
        <f t="shared" si="299"/>
        <v xml:space="preserve"> </v>
      </c>
      <c r="P252" s="460" t="str">
        <f t="shared" si="299"/>
        <v xml:space="preserve"> </v>
      </c>
      <c r="Q252" s="122" t="str">
        <f t="shared" si="299"/>
        <v xml:space="preserve"> </v>
      </c>
      <c r="R252" s="460" t="str">
        <f t="shared" si="299"/>
        <v xml:space="preserve"> </v>
      </c>
      <c r="S252" s="189"/>
      <c r="V252" s="908">
        <f t="shared" si="291"/>
        <v>6</v>
      </c>
      <c r="W252" s="809" t="e">
        <f t="shared" si="294"/>
        <v>#N/A</v>
      </c>
      <c r="X252" s="810" t="e">
        <f t="shared" si="294"/>
        <v>#N/A</v>
      </c>
      <c r="Y252" s="811" t="e">
        <f t="shared" si="294"/>
        <v>#N/A</v>
      </c>
      <c r="Z252" s="811"/>
      <c r="AA252" s="812"/>
    </row>
    <row r="253" spans="1:34" s="125" customFormat="1" ht="18" hidden="1" customHeight="1" x14ac:dyDescent="0.2">
      <c r="A253" s="72">
        <f t="shared" si="289"/>
        <v>15</v>
      </c>
      <c r="B253" s="72" t="str">
        <f t="shared" si="289"/>
        <v>Player 7</v>
      </c>
      <c r="C253" s="378">
        <f t="shared" si="292"/>
        <v>0</v>
      </c>
      <c r="D253" s="460" t="str">
        <f t="shared" ref="D253:R253" si="300">D232</f>
        <v xml:space="preserve"> </v>
      </c>
      <c r="E253" s="122" t="str">
        <f t="shared" si="300"/>
        <v xml:space="preserve"> </v>
      </c>
      <c r="F253" s="460" t="str">
        <f t="shared" si="300"/>
        <v xml:space="preserve"> </v>
      </c>
      <c r="G253" s="122" t="str">
        <f t="shared" si="300"/>
        <v xml:space="preserve"> </v>
      </c>
      <c r="H253" s="460" t="str">
        <f t="shared" si="300"/>
        <v xml:space="preserve"> </v>
      </c>
      <c r="I253" s="122" t="str">
        <f t="shared" si="300"/>
        <v xml:space="preserve"> </v>
      </c>
      <c r="J253" s="460" t="str">
        <f t="shared" si="300"/>
        <v xml:space="preserve"> </v>
      </c>
      <c r="K253" s="122" t="str">
        <f t="shared" si="300"/>
        <v xml:space="preserve"> </v>
      </c>
      <c r="L253" s="460" t="str">
        <f t="shared" si="300"/>
        <v xml:space="preserve"> </v>
      </c>
      <c r="M253" s="122" t="str">
        <f t="shared" si="300"/>
        <v xml:space="preserve"> </v>
      </c>
      <c r="N253" s="460" t="str">
        <f t="shared" si="300"/>
        <v xml:space="preserve"> </v>
      </c>
      <c r="O253" s="122" t="str">
        <f t="shared" si="300"/>
        <v xml:space="preserve"> </v>
      </c>
      <c r="P253" s="460" t="str">
        <f t="shared" si="300"/>
        <v xml:space="preserve"> </v>
      </c>
      <c r="Q253" s="122" t="str">
        <f t="shared" si="300"/>
        <v xml:space="preserve"> </v>
      </c>
      <c r="R253" s="460" t="str">
        <f t="shared" si="300"/>
        <v xml:space="preserve"> </v>
      </c>
      <c r="S253" s="189"/>
      <c r="V253" s="908">
        <f t="shared" si="291"/>
        <v>7</v>
      </c>
      <c r="W253" s="809" t="e">
        <f t="shared" si="294"/>
        <v>#N/A</v>
      </c>
      <c r="X253" s="810" t="e">
        <f t="shared" si="294"/>
        <v>#N/A</v>
      </c>
      <c r="Y253" s="811" t="e">
        <f t="shared" si="294"/>
        <v>#N/A</v>
      </c>
      <c r="Z253" s="811"/>
      <c r="AA253" s="812"/>
    </row>
    <row r="254" spans="1:34" s="125" customFormat="1" ht="18" hidden="1" customHeight="1" x14ac:dyDescent="0.2">
      <c r="A254" s="72">
        <f t="shared" si="289"/>
        <v>22</v>
      </c>
      <c r="B254" s="72" t="str">
        <f t="shared" si="289"/>
        <v>Player 8</v>
      </c>
      <c r="C254" s="378">
        <f t="shared" si="292"/>
        <v>0</v>
      </c>
      <c r="D254" s="460" t="str">
        <f t="shared" ref="D254:R254" si="301">D233</f>
        <v xml:space="preserve"> </v>
      </c>
      <c r="E254" s="122" t="str">
        <f t="shared" si="301"/>
        <v xml:space="preserve"> </v>
      </c>
      <c r="F254" s="460" t="str">
        <f t="shared" si="301"/>
        <v xml:space="preserve"> </v>
      </c>
      <c r="G254" s="122" t="str">
        <f t="shared" si="301"/>
        <v xml:space="preserve"> </v>
      </c>
      <c r="H254" s="460" t="str">
        <f t="shared" si="301"/>
        <v xml:space="preserve"> </v>
      </c>
      <c r="I254" s="122" t="str">
        <f t="shared" si="301"/>
        <v xml:space="preserve"> </v>
      </c>
      <c r="J254" s="460" t="str">
        <f t="shared" si="301"/>
        <v xml:space="preserve"> </v>
      </c>
      <c r="K254" s="122" t="str">
        <f t="shared" si="301"/>
        <v xml:space="preserve"> </v>
      </c>
      <c r="L254" s="460" t="str">
        <f t="shared" si="301"/>
        <v xml:space="preserve"> </v>
      </c>
      <c r="M254" s="122" t="str">
        <f t="shared" si="301"/>
        <v xml:space="preserve"> </v>
      </c>
      <c r="N254" s="460" t="str">
        <f t="shared" si="301"/>
        <v xml:space="preserve"> </v>
      </c>
      <c r="O254" s="122" t="str">
        <f t="shared" si="301"/>
        <v xml:space="preserve"> </v>
      </c>
      <c r="P254" s="460" t="str">
        <f t="shared" si="301"/>
        <v xml:space="preserve"> </v>
      </c>
      <c r="Q254" s="122" t="str">
        <f t="shared" si="301"/>
        <v xml:space="preserve"> </v>
      </c>
      <c r="R254" s="460" t="str">
        <f t="shared" si="301"/>
        <v xml:space="preserve"> </v>
      </c>
      <c r="S254" s="189"/>
      <c r="V254" s="908">
        <f t="shared" si="291"/>
        <v>8</v>
      </c>
      <c r="W254" s="809" t="e">
        <f t="shared" si="294"/>
        <v>#N/A</v>
      </c>
      <c r="X254" s="810" t="e">
        <f t="shared" si="294"/>
        <v>#N/A</v>
      </c>
      <c r="Y254" s="811" t="e">
        <f t="shared" si="294"/>
        <v>#N/A</v>
      </c>
      <c r="Z254" s="811"/>
      <c r="AA254" s="812"/>
    </row>
    <row r="255" spans="1:34" s="125" customFormat="1" ht="18" hidden="1" customHeight="1" x14ac:dyDescent="0.2">
      <c r="A255" s="72">
        <f t="shared" si="289"/>
        <v>23</v>
      </c>
      <c r="B255" s="72" t="str">
        <f t="shared" si="289"/>
        <v>Player 9</v>
      </c>
      <c r="C255" s="378">
        <f t="shared" si="292"/>
        <v>0</v>
      </c>
      <c r="D255" s="460" t="str">
        <f t="shared" ref="D255:R255" si="302">D234</f>
        <v xml:space="preserve"> </v>
      </c>
      <c r="E255" s="122" t="str">
        <f t="shared" si="302"/>
        <v xml:space="preserve"> </v>
      </c>
      <c r="F255" s="460" t="str">
        <f t="shared" si="302"/>
        <v xml:space="preserve"> </v>
      </c>
      <c r="G255" s="122" t="str">
        <f t="shared" si="302"/>
        <v xml:space="preserve"> </v>
      </c>
      <c r="H255" s="460" t="str">
        <f t="shared" si="302"/>
        <v xml:space="preserve"> </v>
      </c>
      <c r="I255" s="122" t="str">
        <f t="shared" si="302"/>
        <v xml:space="preserve"> </v>
      </c>
      <c r="J255" s="460" t="str">
        <f t="shared" si="302"/>
        <v xml:space="preserve"> </v>
      </c>
      <c r="K255" s="122" t="str">
        <f t="shared" si="302"/>
        <v xml:space="preserve"> </v>
      </c>
      <c r="L255" s="460" t="str">
        <f t="shared" si="302"/>
        <v xml:space="preserve"> </v>
      </c>
      <c r="M255" s="122" t="str">
        <f t="shared" si="302"/>
        <v xml:space="preserve"> </v>
      </c>
      <c r="N255" s="460" t="str">
        <f t="shared" si="302"/>
        <v xml:space="preserve"> </v>
      </c>
      <c r="O255" s="122" t="str">
        <f t="shared" si="302"/>
        <v xml:space="preserve"> </v>
      </c>
      <c r="P255" s="460" t="str">
        <f t="shared" si="302"/>
        <v xml:space="preserve"> </v>
      </c>
      <c r="Q255" s="122" t="str">
        <f t="shared" si="302"/>
        <v xml:space="preserve"> </v>
      </c>
      <c r="R255" s="460" t="str">
        <f t="shared" si="302"/>
        <v xml:space="preserve"> </v>
      </c>
      <c r="S255" s="189"/>
      <c r="V255" s="908">
        <f t="shared" si="291"/>
        <v>9</v>
      </c>
      <c r="W255" s="809" t="e">
        <f t="shared" si="294"/>
        <v>#N/A</v>
      </c>
      <c r="X255" s="810" t="e">
        <f t="shared" si="294"/>
        <v>#N/A</v>
      </c>
      <c r="Y255" s="811" t="e">
        <f t="shared" si="294"/>
        <v>#N/A</v>
      </c>
      <c r="Z255" s="811"/>
      <c r="AA255" s="812"/>
    </row>
    <row r="256" spans="1:34" s="125" customFormat="1" ht="18" hidden="1" customHeight="1" x14ac:dyDescent="0.2">
      <c r="A256" s="72">
        <f t="shared" si="289"/>
        <v>24</v>
      </c>
      <c r="B256" s="72" t="str">
        <f t="shared" si="289"/>
        <v>Player 10</v>
      </c>
      <c r="C256" s="378">
        <f t="shared" si="292"/>
        <v>0</v>
      </c>
      <c r="D256" s="460" t="str">
        <f t="shared" ref="D256:R256" si="303">D235</f>
        <v xml:space="preserve"> </v>
      </c>
      <c r="E256" s="122" t="str">
        <f t="shared" si="303"/>
        <v xml:space="preserve"> </v>
      </c>
      <c r="F256" s="460" t="str">
        <f t="shared" si="303"/>
        <v xml:space="preserve"> </v>
      </c>
      <c r="G256" s="122" t="str">
        <f t="shared" si="303"/>
        <v xml:space="preserve"> </v>
      </c>
      <c r="H256" s="460" t="str">
        <f t="shared" si="303"/>
        <v xml:space="preserve"> </v>
      </c>
      <c r="I256" s="122" t="str">
        <f t="shared" si="303"/>
        <v xml:space="preserve"> </v>
      </c>
      <c r="J256" s="460" t="str">
        <f t="shared" si="303"/>
        <v xml:space="preserve"> </v>
      </c>
      <c r="K256" s="122" t="str">
        <f t="shared" si="303"/>
        <v xml:space="preserve"> </v>
      </c>
      <c r="L256" s="460" t="str">
        <f t="shared" si="303"/>
        <v xml:space="preserve"> </v>
      </c>
      <c r="M256" s="122" t="str">
        <f t="shared" si="303"/>
        <v xml:space="preserve"> </v>
      </c>
      <c r="N256" s="460" t="str">
        <f t="shared" si="303"/>
        <v xml:space="preserve"> </v>
      </c>
      <c r="O256" s="122" t="str">
        <f t="shared" si="303"/>
        <v xml:space="preserve"> </v>
      </c>
      <c r="P256" s="460" t="str">
        <f t="shared" si="303"/>
        <v xml:space="preserve"> </v>
      </c>
      <c r="Q256" s="122" t="str">
        <f t="shared" si="303"/>
        <v xml:space="preserve"> </v>
      </c>
      <c r="R256" s="460" t="str">
        <f t="shared" si="303"/>
        <v xml:space="preserve"> </v>
      </c>
      <c r="S256" s="189"/>
      <c r="V256" s="905">
        <f t="shared" si="291"/>
        <v>10</v>
      </c>
      <c r="W256" s="819" t="e">
        <f t="shared" si="294"/>
        <v>#N/A</v>
      </c>
      <c r="X256" s="824" t="e">
        <f t="shared" si="294"/>
        <v>#N/A</v>
      </c>
      <c r="Y256" s="822" t="e">
        <f t="shared" si="294"/>
        <v>#N/A</v>
      </c>
      <c r="Z256" s="822"/>
      <c r="AA256" s="823"/>
    </row>
    <row r="257" spans="1:27" s="125" customFormat="1" ht="18" hidden="1" customHeight="1" x14ac:dyDescent="0.2">
      <c r="A257" s="72">
        <f t="shared" si="289"/>
        <v>25</v>
      </c>
      <c r="B257" s="72" t="str">
        <f t="shared" si="289"/>
        <v>Player 11</v>
      </c>
      <c r="C257" s="378">
        <f t="shared" si="292"/>
        <v>0</v>
      </c>
      <c r="D257" s="460" t="str">
        <f t="shared" ref="D257:R257" si="304">D236</f>
        <v xml:space="preserve"> </v>
      </c>
      <c r="E257" s="122" t="str">
        <f t="shared" si="304"/>
        <v xml:space="preserve"> </v>
      </c>
      <c r="F257" s="460" t="str">
        <f t="shared" si="304"/>
        <v xml:space="preserve"> </v>
      </c>
      <c r="G257" s="122" t="str">
        <f t="shared" si="304"/>
        <v xml:space="preserve"> </v>
      </c>
      <c r="H257" s="460" t="str">
        <f t="shared" si="304"/>
        <v xml:space="preserve"> </v>
      </c>
      <c r="I257" s="122" t="str">
        <f t="shared" si="304"/>
        <v xml:space="preserve"> </v>
      </c>
      <c r="J257" s="460" t="str">
        <f t="shared" si="304"/>
        <v xml:space="preserve"> </v>
      </c>
      <c r="K257" s="122" t="str">
        <f t="shared" si="304"/>
        <v xml:space="preserve"> </v>
      </c>
      <c r="L257" s="460" t="str">
        <f t="shared" si="304"/>
        <v xml:space="preserve"> </v>
      </c>
      <c r="M257" s="122" t="str">
        <f t="shared" si="304"/>
        <v xml:space="preserve"> </v>
      </c>
      <c r="N257" s="460" t="str">
        <f t="shared" si="304"/>
        <v xml:space="preserve"> </v>
      </c>
      <c r="O257" s="122" t="str">
        <f t="shared" si="304"/>
        <v xml:space="preserve"> </v>
      </c>
      <c r="P257" s="460" t="str">
        <f t="shared" si="304"/>
        <v xml:space="preserve"> </v>
      </c>
      <c r="Q257" s="122" t="str">
        <f t="shared" si="304"/>
        <v xml:space="preserve"> </v>
      </c>
      <c r="R257" s="460" t="str">
        <f t="shared" si="304"/>
        <v xml:space="preserve"> </v>
      </c>
      <c r="S257" s="189"/>
      <c r="V257" s="905">
        <f t="shared" si="291"/>
        <v>11</v>
      </c>
      <c r="W257" s="819" t="e">
        <f t="shared" si="294"/>
        <v>#N/A</v>
      </c>
      <c r="X257" s="824" t="e">
        <f t="shared" si="294"/>
        <v>#N/A</v>
      </c>
      <c r="Y257" s="822" t="e">
        <f t="shared" si="294"/>
        <v>#N/A</v>
      </c>
      <c r="Z257" s="822"/>
      <c r="AA257" s="823"/>
    </row>
    <row r="258" spans="1:27" s="125" customFormat="1" ht="18" hidden="1" customHeight="1" x14ac:dyDescent="0.2">
      <c r="A258" s="72">
        <f t="shared" si="289"/>
        <v>29</v>
      </c>
      <c r="B258" s="72" t="str">
        <f t="shared" si="289"/>
        <v>Player 12</v>
      </c>
      <c r="C258" s="378">
        <f t="shared" si="292"/>
        <v>0</v>
      </c>
      <c r="D258" s="460" t="str">
        <f t="shared" ref="D258:R258" si="305">D237</f>
        <v xml:space="preserve"> </v>
      </c>
      <c r="E258" s="122" t="str">
        <f t="shared" si="305"/>
        <v xml:space="preserve"> </v>
      </c>
      <c r="F258" s="460" t="str">
        <f t="shared" si="305"/>
        <v xml:space="preserve"> </v>
      </c>
      <c r="G258" s="122" t="str">
        <f t="shared" si="305"/>
        <v xml:space="preserve"> </v>
      </c>
      <c r="H258" s="460" t="str">
        <f t="shared" si="305"/>
        <v xml:space="preserve"> </v>
      </c>
      <c r="I258" s="122" t="str">
        <f t="shared" si="305"/>
        <v xml:space="preserve"> </v>
      </c>
      <c r="J258" s="460" t="str">
        <f t="shared" si="305"/>
        <v xml:space="preserve"> </v>
      </c>
      <c r="K258" s="122" t="str">
        <f t="shared" si="305"/>
        <v xml:space="preserve"> </v>
      </c>
      <c r="L258" s="460" t="str">
        <f t="shared" si="305"/>
        <v xml:space="preserve"> </v>
      </c>
      <c r="M258" s="122" t="str">
        <f t="shared" si="305"/>
        <v xml:space="preserve"> </v>
      </c>
      <c r="N258" s="460" t="str">
        <f t="shared" si="305"/>
        <v xml:space="preserve"> </v>
      </c>
      <c r="O258" s="122" t="str">
        <f t="shared" si="305"/>
        <v xml:space="preserve"> </v>
      </c>
      <c r="P258" s="460" t="str">
        <f t="shared" si="305"/>
        <v xml:space="preserve"> </v>
      </c>
      <c r="Q258" s="122" t="str">
        <f t="shared" si="305"/>
        <v xml:space="preserve"> </v>
      </c>
      <c r="R258" s="460" t="str">
        <f t="shared" si="305"/>
        <v xml:space="preserve"> </v>
      </c>
      <c r="S258" s="189"/>
      <c r="V258" s="905">
        <f t="shared" si="291"/>
        <v>12</v>
      </c>
      <c r="W258" s="819" t="e">
        <f t="shared" si="294"/>
        <v>#N/A</v>
      </c>
      <c r="X258" s="824" t="e">
        <f t="shared" si="294"/>
        <v>#N/A</v>
      </c>
      <c r="Y258" s="822" t="e">
        <f t="shared" si="294"/>
        <v>#N/A</v>
      </c>
      <c r="Z258" s="822"/>
      <c r="AA258" s="823"/>
    </row>
    <row r="259" spans="1:27" s="125" customFormat="1" ht="18" hidden="1" customHeight="1" x14ac:dyDescent="0.2">
      <c r="A259" s="72">
        <f t="shared" si="289"/>
        <v>30</v>
      </c>
      <c r="B259" s="72" t="str">
        <f t="shared" si="289"/>
        <v>Player 13</v>
      </c>
      <c r="C259" s="378">
        <f t="shared" si="292"/>
        <v>0</v>
      </c>
      <c r="D259" s="460" t="str">
        <f t="shared" ref="D259:R259" si="306">D238</f>
        <v xml:space="preserve"> </v>
      </c>
      <c r="E259" s="122" t="str">
        <f t="shared" si="306"/>
        <v xml:space="preserve"> </v>
      </c>
      <c r="F259" s="460" t="str">
        <f t="shared" si="306"/>
        <v xml:space="preserve"> </v>
      </c>
      <c r="G259" s="122" t="str">
        <f t="shared" si="306"/>
        <v xml:space="preserve"> </v>
      </c>
      <c r="H259" s="460" t="str">
        <f t="shared" si="306"/>
        <v xml:space="preserve"> </v>
      </c>
      <c r="I259" s="122" t="str">
        <f t="shared" si="306"/>
        <v xml:space="preserve"> </v>
      </c>
      <c r="J259" s="460" t="str">
        <f t="shared" si="306"/>
        <v xml:space="preserve"> </v>
      </c>
      <c r="K259" s="122" t="str">
        <f t="shared" si="306"/>
        <v xml:space="preserve"> </v>
      </c>
      <c r="L259" s="460" t="str">
        <f t="shared" si="306"/>
        <v xml:space="preserve"> </v>
      </c>
      <c r="M259" s="122" t="str">
        <f t="shared" si="306"/>
        <v xml:space="preserve"> </v>
      </c>
      <c r="N259" s="460" t="str">
        <f t="shared" si="306"/>
        <v xml:space="preserve"> </v>
      </c>
      <c r="O259" s="122" t="str">
        <f t="shared" si="306"/>
        <v xml:space="preserve"> </v>
      </c>
      <c r="P259" s="460" t="str">
        <f t="shared" si="306"/>
        <v xml:space="preserve"> </v>
      </c>
      <c r="Q259" s="122" t="str">
        <f t="shared" si="306"/>
        <v xml:space="preserve"> </v>
      </c>
      <c r="R259" s="460" t="str">
        <f t="shared" si="306"/>
        <v xml:space="preserve"> </v>
      </c>
      <c r="S259" s="189"/>
      <c r="V259" s="905">
        <f t="shared" si="291"/>
        <v>13</v>
      </c>
      <c r="W259" s="819" t="e">
        <f t="shared" si="294"/>
        <v>#N/A</v>
      </c>
      <c r="X259" s="824" t="e">
        <f t="shared" si="294"/>
        <v>#N/A</v>
      </c>
      <c r="Y259" s="822" t="e">
        <f t="shared" si="294"/>
        <v>#N/A</v>
      </c>
      <c r="Z259" s="822"/>
      <c r="AA259" s="823"/>
    </row>
    <row r="260" spans="1:27" s="125" customFormat="1" ht="18" hidden="1" customHeight="1" x14ac:dyDescent="0.2">
      <c r="A260" s="72">
        <f t="shared" si="289"/>
        <v>32</v>
      </c>
      <c r="B260" s="72" t="str">
        <f t="shared" si="289"/>
        <v>Player 14</v>
      </c>
      <c r="C260" s="378">
        <f t="shared" si="292"/>
        <v>0</v>
      </c>
      <c r="D260" s="460" t="str">
        <f t="shared" ref="D260:R260" si="307">D239</f>
        <v xml:space="preserve"> </v>
      </c>
      <c r="E260" s="122" t="str">
        <f t="shared" si="307"/>
        <v xml:space="preserve"> </v>
      </c>
      <c r="F260" s="460" t="str">
        <f t="shared" si="307"/>
        <v xml:space="preserve"> </v>
      </c>
      <c r="G260" s="122" t="str">
        <f t="shared" si="307"/>
        <v xml:space="preserve"> </v>
      </c>
      <c r="H260" s="460" t="str">
        <f t="shared" si="307"/>
        <v xml:space="preserve"> </v>
      </c>
      <c r="I260" s="122" t="str">
        <f t="shared" si="307"/>
        <v xml:space="preserve"> </v>
      </c>
      <c r="J260" s="460" t="str">
        <f t="shared" si="307"/>
        <v xml:space="preserve"> </v>
      </c>
      <c r="K260" s="122" t="str">
        <f t="shared" si="307"/>
        <v xml:space="preserve"> </v>
      </c>
      <c r="L260" s="460" t="str">
        <f t="shared" si="307"/>
        <v xml:space="preserve"> </v>
      </c>
      <c r="M260" s="122" t="str">
        <f t="shared" si="307"/>
        <v xml:space="preserve"> </v>
      </c>
      <c r="N260" s="460" t="str">
        <f t="shared" si="307"/>
        <v xml:space="preserve"> </v>
      </c>
      <c r="O260" s="122" t="str">
        <f t="shared" si="307"/>
        <v xml:space="preserve"> </v>
      </c>
      <c r="P260" s="460" t="str">
        <f t="shared" si="307"/>
        <v xml:space="preserve"> </v>
      </c>
      <c r="Q260" s="122" t="str">
        <f t="shared" si="307"/>
        <v xml:space="preserve"> </v>
      </c>
      <c r="R260" s="460" t="str">
        <f t="shared" si="307"/>
        <v xml:space="preserve"> </v>
      </c>
      <c r="S260" s="189"/>
      <c r="V260" s="905">
        <f t="shared" si="291"/>
        <v>14</v>
      </c>
      <c r="W260" s="819" t="e">
        <f t="shared" si="294"/>
        <v>#N/A</v>
      </c>
      <c r="X260" s="824" t="e">
        <f t="shared" si="294"/>
        <v>#N/A</v>
      </c>
      <c r="Y260" s="822" t="e">
        <f t="shared" si="294"/>
        <v>#N/A</v>
      </c>
      <c r="Z260" s="822"/>
      <c r="AA260" s="823"/>
    </row>
    <row r="261" spans="1:27" s="125" customFormat="1" ht="18" hidden="1" customHeight="1" x14ac:dyDescent="0.2">
      <c r="A261" s="72">
        <f t="shared" si="289"/>
        <v>0</v>
      </c>
      <c r="B261" s="72">
        <f t="shared" si="289"/>
        <v>0</v>
      </c>
      <c r="C261" s="378">
        <f t="shared" si="292"/>
        <v>0</v>
      </c>
      <c r="D261" s="460" t="str">
        <f t="shared" ref="D261:R261" si="308">D240</f>
        <v xml:space="preserve"> </v>
      </c>
      <c r="E261" s="122" t="str">
        <f t="shared" si="308"/>
        <v xml:space="preserve"> </v>
      </c>
      <c r="F261" s="460" t="str">
        <f t="shared" si="308"/>
        <v xml:space="preserve"> </v>
      </c>
      <c r="G261" s="122" t="str">
        <f t="shared" si="308"/>
        <v xml:space="preserve"> </v>
      </c>
      <c r="H261" s="460" t="str">
        <f t="shared" si="308"/>
        <v xml:space="preserve"> </v>
      </c>
      <c r="I261" s="122" t="str">
        <f t="shared" si="308"/>
        <v xml:space="preserve"> </v>
      </c>
      <c r="J261" s="460" t="str">
        <f t="shared" si="308"/>
        <v xml:space="preserve"> </v>
      </c>
      <c r="K261" s="122" t="str">
        <f t="shared" si="308"/>
        <v xml:space="preserve"> </v>
      </c>
      <c r="L261" s="460" t="str">
        <f t="shared" si="308"/>
        <v xml:space="preserve"> </v>
      </c>
      <c r="M261" s="122" t="str">
        <f t="shared" si="308"/>
        <v xml:space="preserve"> </v>
      </c>
      <c r="N261" s="460" t="str">
        <f t="shared" si="308"/>
        <v xml:space="preserve"> </v>
      </c>
      <c r="O261" s="122" t="str">
        <f t="shared" si="308"/>
        <v xml:space="preserve"> </v>
      </c>
      <c r="P261" s="460" t="str">
        <f t="shared" si="308"/>
        <v xml:space="preserve"> </v>
      </c>
      <c r="Q261" s="122" t="str">
        <f t="shared" si="308"/>
        <v xml:space="preserve"> </v>
      </c>
      <c r="R261" s="460" t="str">
        <f t="shared" si="308"/>
        <v xml:space="preserve"> </v>
      </c>
      <c r="S261" s="189"/>
      <c r="V261" s="905">
        <f t="shared" si="291"/>
        <v>15</v>
      </c>
      <c r="W261" s="819" t="e">
        <f t="shared" si="294"/>
        <v>#N/A</v>
      </c>
      <c r="X261" s="824" t="e">
        <f t="shared" si="294"/>
        <v>#N/A</v>
      </c>
      <c r="Y261" s="822" t="e">
        <f t="shared" si="294"/>
        <v>#N/A</v>
      </c>
      <c r="Z261" s="822"/>
      <c r="AA261" s="823"/>
    </row>
    <row r="262" spans="1:27" s="125" customFormat="1" ht="18" hidden="1" customHeight="1" x14ac:dyDescent="0.2">
      <c r="A262" s="72">
        <f t="shared" si="289"/>
        <v>0</v>
      </c>
      <c r="B262" s="72">
        <f t="shared" si="289"/>
        <v>0</v>
      </c>
      <c r="C262" s="378">
        <f t="shared" si="292"/>
        <v>0</v>
      </c>
      <c r="D262" s="460" t="str">
        <f t="shared" ref="D262:R262" si="309">D241</f>
        <v xml:space="preserve"> </v>
      </c>
      <c r="E262" s="122" t="str">
        <f t="shared" si="309"/>
        <v xml:space="preserve"> </v>
      </c>
      <c r="F262" s="460" t="str">
        <f t="shared" si="309"/>
        <v xml:space="preserve"> </v>
      </c>
      <c r="G262" s="122" t="str">
        <f t="shared" si="309"/>
        <v xml:space="preserve"> </v>
      </c>
      <c r="H262" s="460" t="str">
        <f t="shared" si="309"/>
        <v xml:space="preserve"> </v>
      </c>
      <c r="I262" s="122" t="str">
        <f t="shared" si="309"/>
        <v xml:space="preserve"> </v>
      </c>
      <c r="J262" s="460" t="str">
        <f t="shared" si="309"/>
        <v xml:space="preserve"> </v>
      </c>
      <c r="K262" s="122" t="str">
        <f t="shared" si="309"/>
        <v xml:space="preserve"> </v>
      </c>
      <c r="L262" s="460" t="str">
        <f t="shared" si="309"/>
        <v xml:space="preserve"> </v>
      </c>
      <c r="M262" s="122" t="str">
        <f t="shared" si="309"/>
        <v xml:space="preserve"> </v>
      </c>
      <c r="N262" s="460" t="str">
        <f t="shared" si="309"/>
        <v xml:space="preserve"> </v>
      </c>
      <c r="O262" s="122" t="str">
        <f t="shared" si="309"/>
        <v xml:space="preserve"> </v>
      </c>
      <c r="P262" s="460" t="str">
        <f t="shared" si="309"/>
        <v xml:space="preserve"> </v>
      </c>
      <c r="Q262" s="122" t="str">
        <f t="shared" si="309"/>
        <v xml:space="preserve"> </v>
      </c>
      <c r="R262" s="460" t="str">
        <f t="shared" si="309"/>
        <v xml:space="preserve"> </v>
      </c>
      <c r="S262" s="189"/>
      <c r="V262" s="905">
        <f t="shared" si="291"/>
        <v>16</v>
      </c>
      <c r="W262" s="819" t="e">
        <f t="shared" si="294"/>
        <v>#N/A</v>
      </c>
      <c r="X262" s="824" t="e">
        <f t="shared" si="294"/>
        <v>#N/A</v>
      </c>
      <c r="Y262" s="822" t="e">
        <f t="shared" si="294"/>
        <v>#N/A</v>
      </c>
      <c r="Z262" s="822"/>
      <c r="AA262" s="823"/>
    </row>
    <row r="263" spans="1:27" s="125" customFormat="1" ht="18" hidden="1" customHeight="1" x14ac:dyDescent="0.2">
      <c r="A263" s="72">
        <f t="shared" si="289"/>
        <v>0</v>
      </c>
      <c r="B263" s="72">
        <f t="shared" si="289"/>
        <v>0</v>
      </c>
      <c r="C263" s="378">
        <f t="shared" si="292"/>
        <v>0</v>
      </c>
      <c r="D263" s="460" t="str">
        <f t="shared" ref="D263:R263" si="310">D242</f>
        <v xml:space="preserve"> </v>
      </c>
      <c r="E263" s="122" t="str">
        <f t="shared" si="310"/>
        <v xml:space="preserve"> </v>
      </c>
      <c r="F263" s="460" t="str">
        <f t="shared" si="310"/>
        <v xml:space="preserve"> </v>
      </c>
      <c r="G263" s="122" t="str">
        <f t="shared" si="310"/>
        <v xml:space="preserve"> </v>
      </c>
      <c r="H263" s="460" t="str">
        <f t="shared" si="310"/>
        <v xml:space="preserve"> </v>
      </c>
      <c r="I263" s="122" t="str">
        <f t="shared" si="310"/>
        <v xml:space="preserve"> </v>
      </c>
      <c r="J263" s="460" t="str">
        <f t="shared" si="310"/>
        <v xml:space="preserve"> </v>
      </c>
      <c r="K263" s="122" t="str">
        <f t="shared" si="310"/>
        <v xml:space="preserve"> </v>
      </c>
      <c r="L263" s="460" t="str">
        <f t="shared" si="310"/>
        <v xml:space="preserve"> </v>
      </c>
      <c r="M263" s="122" t="str">
        <f t="shared" si="310"/>
        <v xml:space="preserve"> </v>
      </c>
      <c r="N263" s="460" t="str">
        <f t="shared" si="310"/>
        <v xml:space="preserve"> </v>
      </c>
      <c r="O263" s="122" t="str">
        <f t="shared" si="310"/>
        <v xml:space="preserve"> </v>
      </c>
      <c r="P263" s="460" t="str">
        <f t="shared" si="310"/>
        <v xml:space="preserve"> </v>
      </c>
      <c r="Q263" s="122" t="str">
        <f t="shared" si="310"/>
        <v xml:space="preserve"> </v>
      </c>
      <c r="R263" s="460" t="str">
        <f t="shared" si="310"/>
        <v xml:space="preserve"> </v>
      </c>
      <c r="S263" s="189"/>
      <c r="V263" s="905">
        <f t="shared" si="291"/>
        <v>17</v>
      </c>
      <c r="W263" s="819" t="e">
        <f t="shared" si="294"/>
        <v>#N/A</v>
      </c>
      <c r="X263" s="824" t="e">
        <f t="shared" si="294"/>
        <v>#N/A</v>
      </c>
      <c r="Y263" s="822" t="e">
        <f t="shared" si="294"/>
        <v>#N/A</v>
      </c>
      <c r="Z263" s="822"/>
      <c r="AA263" s="823"/>
    </row>
    <row r="264" spans="1:27" s="125" customFormat="1" ht="18" hidden="1" customHeight="1" x14ac:dyDescent="0.2">
      <c r="A264" s="72">
        <f t="shared" si="289"/>
        <v>0</v>
      </c>
      <c r="B264" s="72">
        <f t="shared" si="289"/>
        <v>0</v>
      </c>
      <c r="C264" s="378">
        <f t="shared" si="292"/>
        <v>0</v>
      </c>
      <c r="D264" s="460" t="str">
        <f t="shared" ref="D264:R264" si="311">D243</f>
        <v xml:space="preserve"> </v>
      </c>
      <c r="E264" s="122" t="str">
        <f t="shared" si="311"/>
        <v xml:space="preserve"> </v>
      </c>
      <c r="F264" s="460" t="str">
        <f t="shared" si="311"/>
        <v xml:space="preserve"> </v>
      </c>
      <c r="G264" s="122" t="str">
        <f t="shared" si="311"/>
        <v xml:space="preserve"> </v>
      </c>
      <c r="H264" s="460" t="str">
        <f t="shared" si="311"/>
        <v xml:space="preserve"> </v>
      </c>
      <c r="I264" s="122" t="str">
        <f t="shared" si="311"/>
        <v xml:space="preserve"> </v>
      </c>
      <c r="J264" s="460" t="str">
        <f t="shared" si="311"/>
        <v xml:space="preserve"> </v>
      </c>
      <c r="K264" s="122" t="str">
        <f t="shared" si="311"/>
        <v xml:space="preserve"> </v>
      </c>
      <c r="L264" s="460" t="str">
        <f t="shared" si="311"/>
        <v xml:space="preserve"> </v>
      </c>
      <c r="M264" s="122" t="str">
        <f t="shared" si="311"/>
        <v xml:space="preserve"> </v>
      </c>
      <c r="N264" s="460" t="str">
        <f t="shared" si="311"/>
        <v xml:space="preserve"> </v>
      </c>
      <c r="O264" s="122" t="str">
        <f t="shared" si="311"/>
        <v xml:space="preserve"> </v>
      </c>
      <c r="P264" s="460" t="str">
        <f t="shared" si="311"/>
        <v xml:space="preserve"> </v>
      </c>
      <c r="Q264" s="122" t="str">
        <f t="shared" si="311"/>
        <v xml:space="preserve"> </v>
      </c>
      <c r="R264" s="460" t="str">
        <f t="shared" si="311"/>
        <v xml:space="preserve"> </v>
      </c>
      <c r="S264" s="189"/>
      <c r="V264" s="905">
        <f t="shared" si="291"/>
        <v>18</v>
      </c>
      <c r="W264" s="819" t="e">
        <f t="shared" si="294"/>
        <v>#N/A</v>
      </c>
      <c r="X264" s="824" t="e">
        <f t="shared" si="294"/>
        <v>#N/A</v>
      </c>
      <c r="Y264" s="822" t="e">
        <f t="shared" si="294"/>
        <v>#N/A</v>
      </c>
      <c r="Z264" s="822"/>
      <c r="AA264" s="823"/>
    </row>
    <row r="265" spans="1:27" s="125" customFormat="1" ht="18" hidden="1" customHeight="1" thickBot="1" x14ac:dyDescent="0.25">
      <c r="A265" s="72" t="str">
        <f t="shared" si="289"/>
        <v xml:space="preserve"> </v>
      </c>
      <c r="B265" s="463">
        <f t="shared" si="289"/>
        <v>0</v>
      </c>
      <c r="C265" s="122" t="str">
        <f t="shared" si="292"/>
        <v xml:space="preserve"> </v>
      </c>
      <c r="D265" s="378">
        <f t="shared" ref="D265:R265" si="312">D244</f>
        <v>0</v>
      </c>
      <c r="E265" s="378">
        <f t="shared" si="312"/>
        <v>0</v>
      </c>
      <c r="F265" s="378">
        <f t="shared" si="312"/>
        <v>0</v>
      </c>
      <c r="G265" s="378">
        <f t="shared" si="312"/>
        <v>0</v>
      </c>
      <c r="H265" s="378">
        <f t="shared" si="312"/>
        <v>0</v>
      </c>
      <c r="I265" s="378">
        <f t="shared" si="312"/>
        <v>0</v>
      </c>
      <c r="J265" s="378">
        <f t="shared" si="312"/>
        <v>0</v>
      </c>
      <c r="K265" s="378">
        <f t="shared" si="312"/>
        <v>0</v>
      </c>
      <c r="L265" s="378">
        <f t="shared" si="312"/>
        <v>0</v>
      </c>
      <c r="M265" s="378">
        <f t="shared" si="312"/>
        <v>0</v>
      </c>
      <c r="N265" s="378">
        <f t="shared" si="312"/>
        <v>0</v>
      </c>
      <c r="O265" s="378">
        <f t="shared" si="312"/>
        <v>0</v>
      </c>
      <c r="P265" s="378">
        <f t="shared" si="312"/>
        <v>0</v>
      </c>
      <c r="Q265" s="378">
        <f t="shared" si="312"/>
        <v>0</v>
      </c>
      <c r="R265" s="378">
        <f t="shared" si="312"/>
        <v>0</v>
      </c>
      <c r="S265" s="190"/>
      <c r="V265" s="370" t="str">
        <f t="shared" si="291"/>
        <v>vs.</v>
      </c>
      <c r="W265" s="371">
        <f>W244</f>
        <v>0</v>
      </c>
      <c r="X265" s="372"/>
      <c r="Y265" s="372" t="str">
        <f>Y244</f>
        <v>at</v>
      </c>
      <c r="Z265" s="373">
        <f>Z244</f>
        <v>0</v>
      </c>
      <c r="AA265" s="374"/>
    </row>
    <row r="266" spans="1:27" hidden="1" x14ac:dyDescent="0.15">
      <c r="A266" s="126"/>
      <c r="B266" s="126"/>
      <c r="C266" s="1"/>
      <c r="D266" s="1"/>
      <c r="E266" s="1"/>
      <c r="F266" s="1"/>
      <c r="G266" s="1"/>
      <c r="H266" s="1"/>
      <c r="I266" s="1"/>
      <c r="J266" s="1"/>
      <c r="K266" s="1"/>
      <c r="L266" s="126"/>
      <c r="M266" s="128"/>
      <c r="N266" s="126"/>
      <c r="O266" s="126"/>
      <c r="P266" s="1"/>
      <c r="Q266" s="1"/>
      <c r="R266" s="1"/>
      <c r="S266" s="1"/>
      <c r="T266" s="1"/>
      <c r="U266" s="1"/>
      <c r="V266" s="1"/>
    </row>
    <row r="267" spans="1:27" hidden="1" x14ac:dyDescent="0.15"/>
    <row r="268" spans="1:27" hidden="1" x14ac:dyDescent="0.15"/>
    <row r="269" spans="1:27" hidden="1" x14ac:dyDescent="0.15"/>
    <row r="270" spans="1:27" hidden="1" x14ac:dyDescent="0.15"/>
    <row r="271" spans="1:27" hidden="1" x14ac:dyDescent="0.15"/>
    <row r="272" spans="1:27" hidden="1" x14ac:dyDescent="0.15"/>
    <row r="273" spans="1:27" ht="14" hidden="1" thickBot="1" x14ac:dyDescent="0.2"/>
    <row r="274" spans="1:27" ht="18" hidden="1" x14ac:dyDescent="0.2">
      <c r="A274" s="72" t="str">
        <f t="shared" ref="A274:R274" si="313">A225</f>
        <v xml:space="preserve"> </v>
      </c>
      <c r="B274" s="461" t="str">
        <f t="shared" si="313"/>
        <v>vs 0</v>
      </c>
      <c r="C274" s="123" t="str">
        <f t="shared" si="313"/>
        <v>Bat</v>
      </c>
      <c r="D274" s="377" t="str">
        <f t="shared" si="313"/>
        <v>1st</v>
      </c>
      <c r="E274" s="377" t="str">
        <f t="shared" si="313"/>
        <v>2nd</v>
      </c>
      <c r="F274" s="377" t="str">
        <f t="shared" si="313"/>
        <v>3rd</v>
      </c>
      <c r="G274" s="377" t="str">
        <f t="shared" si="313"/>
        <v>4th</v>
      </c>
      <c r="H274" s="377" t="str">
        <f t="shared" si="313"/>
        <v>5th</v>
      </c>
      <c r="I274" s="377" t="str">
        <f t="shared" si="313"/>
        <v>6th</v>
      </c>
      <c r="J274" s="377" t="str">
        <f t="shared" si="313"/>
        <v>7th</v>
      </c>
      <c r="K274" s="377" t="str">
        <f t="shared" si="313"/>
        <v>8th</v>
      </c>
      <c r="L274" s="377" t="str">
        <f t="shared" si="313"/>
        <v>9th</v>
      </c>
      <c r="M274" s="377" t="str">
        <f t="shared" si="313"/>
        <v>10th</v>
      </c>
      <c r="N274" s="377" t="str">
        <f t="shared" si="313"/>
        <v>11th</v>
      </c>
      <c r="O274" s="377" t="str">
        <f t="shared" si="313"/>
        <v>12th</v>
      </c>
      <c r="P274" s="377" t="str">
        <f t="shared" si="313"/>
        <v>13th</v>
      </c>
      <c r="Q274" s="377" t="str">
        <f t="shared" si="313"/>
        <v>14th</v>
      </c>
      <c r="R274" s="377" t="str">
        <f t="shared" si="313"/>
        <v>15th</v>
      </c>
      <c r="S274" s="189"/>
      <c r="T274" s="125"/>
      <c r="U274" s="125"/>
      <c r="V274" s="366" t="str">
        <f t="shared" ref="V274:V293" si="314">V225</f>
        <v>Rochester Junior Legion Patriots</v>
      </c>
      <c r="W274" s="367"/>
      <c r="X274" s="367"/>
      <c r="Y274" s="367"/>
      <c r="Z274" s="367"/>
      <c r="AA274" s="369">
        <f>AA225</f>
        <v>0</v>
      </c>
    </row>
    <row r="275" spans="1:27" ht="18" hidden="1" x14ac:dyDescent="0.2">
      <c r="A275" s="72">
        <f t="shared" ref="A275:R275" si="315">A226</f>
        <v>2</v>
      </c>
      <c r="B275" s="72" t="str">
        <f t="shared" si="315"/>
        <v>Player 1</v>
      </c>
      <c r="C275" s="378">
        <f t="shared" si="315"/>
        <v>0</v>
      </c>
      <c r="D275" s="460" t="str">
        <f t="shared" si="315"/>
        <v xml:space="preserve"> </v>
      </c>
      <c r="E275" s="122" t="str">
        <f t="shared" si="315"/>
        <v xml:space="preserve"> </v>
      </c>
      <c r="F275" s="460" t="str">
        <f t="shared" si="315"/>
        <v xml:space="preserve"> </v>
      </c>
      <c r="G275" s="122" t="str">
        <f t="shared" si="315"/>
        <v xml:space="preserve"> </v>
      </c>
      <c r="H275" s="460" t="str">
        <f t="shared" si="315"/>
        <v xml:space="preserve"> </v>
      </c>
      <c r="I275" s="122" t="str">
        <f t="shared" si="315"/>
        <v xml:space="preserve"> </v>
      </c>
      <c r="J275" s="460" t="str">
        <f t="shared" si="315"/>
        <v xml:space="preserve"> </v>
      </c>
      <c r="K275" s="122" t="str">
        <f t="shared" si="315"/>
        <v xml:space="preserve"> </v>
      </c>
      <c r="L275" s="460" t="str">
        <f t="shared" si="315"/>
        <v xml:space="preserve"> </v>
      </c>
      <c r="M275" s="122" t="str">
        <f t="shared" si="315"/>
        <v xml:space="preserve"> </v>
      </c>
      <c r="N275" s="460" t="str">
        <f t="shared" si="315"/>
        <v xml:space="preserve"> </v>
      </c>
      <c r="O275" s="122" t="str">
        <f t="shared" si="315"/>
        <v xml:space="preserve"> </v>
      </c>
      <c r="P275" s="460" t="str">
        <f t="shared" si="315"/>
        <v xml:space="preserve"> </v>
      </c>
      <c r="Q275" s="122" t="str">
        <f t="shared" si="315"/>
        <v xml:space="preserve"> </v>
      </c>
      <c r="R275" s="460" t="str">
        <f t="shared" si="315"/>
        <v xml:space="preserve"> </v>
      </c>
      <c r="S275" s="189"/>
      <c r="T275" s="125"/>
      <c r="U275" s="125"/>
      <c r="V275" s="149">
        <f t="shared" si="314"/>
        <v>1</v>
      </c>
      <c r="W275" s="462" t="e">
        <f t="shared" ref="W275:Y293" si="316">W226</f>
        <v>#N/A</v>
      </c>
      <c r="X275" s="380" t="e">
        <f t="shared" si="316"/>
        <v>#N/A</v>
      </c>
      <c r="Y275" s="381" t="e">
        <f t="shared" si="316"/>
        <v>#N/A</v>
      </c>
      <c r="Z275" s="150"/>
      <c r="AA275" s="151"/>
    </row>
    <row r="276" spans="1:27" ht="18" hidden="1" x14ac:dyDescent="0.2">
      <c r="A276" s="72">
        <f t="shared" ref="A276:R276" si="317">A227</f>
        <v>3</v>
      </c>
      <c r="B276" s="72" t="str">
        <f t="shared" si="317"/>
        <v>Player 2</v>
      </c>
      <c r="C276" s="378">
        <f t="shared" si="317"/>
        <v>0</v>
      </c>
      <c r="D276" s="460" t="str">
        <f t="shared" si="317"/>
        <v xml:space="preserve"> </v>
      </c>
      <c r="E276" s="122" t="str">
        <f t="shared" si="317"/>
        <v xml:space="preserve"> </v>
      </c>
      <c r="F276" s="460" t="str">
        <f t="shared" si="317"/>
        <v xml:space="preserve"> </v>
      </c>
      <c r="G276" s="122" t="str">
        <f t="shared" si="317"/>
        <v xml:space="preserve"> </v>
      </c>
      <c r="H276" s="460" t="str">
        <f t="shared" si="317"/>
        <v xml:space="preserve"> </v>
      </c>
      <c r="I276" s="122" t="str">
        <f t="shared" si="317"/>
        <v xml:space="preserve"> </v>
      </c>
      <c r="J276" s="460" t="str">
        <f t="shared" si="317"/>
        <v xml:space="preserve"> </v>
      </c>
      <c r="K276" s="122" t="str">
        <f t="shared" si="317"/>
        <v xml:space="preserve"> </v>
      </c>
      <c r="L276" s="460" t="str">
        <f t="shared" si="317"/>
        <v xml:space="preserve"> </v>
      </c>
      <c r="M276" s="122" t="str">
        <f t="shared" si="317"/>
        <v xml:space="preserve"> </v>
      </c>
      <c r="N276" s="460" t="str">
        <f t="shared" si="317"/>
        <v xml:space="preserve"> </v>
      </c>
      <c r="O276" s="122" t="str">
        <f t="shared" si="317"/>
        <v xml:space="preserve"> </v>
      </c>
      <c r="P276" s="460" t="str">
        <f t="shared" si="317"/>
        <v xml:space="preserve"> </v>
      </c>
      <c r="Q276" s="122" t="str">
        <f t="shared" si="317"/>
        <v xml:space="preserve"> </v>
      </c>
      <c r="R276" s="460" t="str">
        <f t="shared" si="317"/>
        <v xml:space="preserve"> </v>
      </c>
      <c r="S276" s="189"/>
      <c r="T276" s="125"/>
      <c r="U276" s="125"/>
      <c r="V276" s="149">
        <f t="shared" si="314"/>
        <v>2</v>
      </c>
      <c r="W276" s="462" t="e">
        <f t="shared" si="316"/>
        <v>#N/A</v>
      </c>
      <c r="X276" s="380" t="e">
        <f t="shared" si="316"/>
        <v>#N/A</v>
      </c>
      <c r="Y276" s="381" t="e">
        <f t="shared" si="316"/>
        <v>#N/A</v>
      </c>
      <c r="Z276" s="150"/>
      <c r="AA276" s="151"/>
    </row>
    <row r="277" spans="1:27" ht="18" hidden="1" x14ac:dyDescent="0.2">
      <c r="A277" s="72">
        <f t="shared" ref="A277:R277" si="318">A228</f>
        <v>5</v>
      </c>
      <c r="B277" s="72" t="str">
        <f t="shared" si="318"/>
        <v>Player 3</v>
      </c>
      <c r="C277" s="378">
        <f t="shared" si="318"/>
        <v>0</v>
      </c>
      <c r="D277" s="460" t="str">
        <f t="shared" si="318"/>
        <v xml:space="preserve"> </v>
      </c>
      <c r="E277" s="122" t="str">
        <f t="shared" si="318"/>
        <v xml:space="preserve"> </v>
      </c>
      <c r="F277" s="460" t="str">
        <f t="shared" si="318"/>
        <v xml:space="preserve"> </v>
      </c>
      <c r="G277" s="122" t="str">
        <f t="shared" si="318"/>
        <v xml:space="preserve"> </v>
      </c>
      <c r="H277" s="460" t="str">
        <f t="shared" si="318"/>
        <v xml:space="preserve"> </v>
      </c>
      <c r="I277" s="122" t="str">
        <f t="shared" si="318"/>
        <v xml:space="preserve"> </v>
      </c>
      <c r="J277" s="460" t="str">
        <f t="shared" si="318"/>
        <v xml:space="preserve"> </v>
      </c>
      <c r="K277" s="122" t="str">
        <f t="shared" si="318"/>
        <v xml:space="preserve"> </v>
      </c>
      <c r="L277" s="460" t="str">
        <f t="shared" si="318"/>
        <v xml:space="preserve"> </v>
      </c>
      <c r="M277" s="122" t="str">
        <f t="shared" si="318"/>
        <v xml:space="preserve"> </v>
      </c>
      <c r="N277" s="460" t="str">
        <f t="shared" si="318"/>
        <v xml:space="preserve"> </v>
      </c>
      <c r="O277" s="122" t="str">
        <f t="shared" si="318"/>
        <v xml:space="preserve"> </v>
      </c>
      <c r="P277" s="460" t="str">
        <f t="shared" si="318"/>
        <v xml:space="preserve"> </v>
      </c>
      <c r="Q277" s="122" t="str">
        <f t="shared" si="318"/>
        <v xml:space="preserve"> </v>
      </c>
      <c r="R277" s="460" t="str">
        <f t="shared" si="318"/>
        <v xml:space="preserve"> </v>
      </c>
      <c r="S277" s="189"/>
      <c r="T277" s="125"/>
      <c r="U277" s="125"/>
      <c r="V277" s="149">
        <f t="shared" si="314"/>
        <v>3</v>
      </c>
      <c r="W277" s="462" t="e">
        <f t="shared" si="316"/>
        <v>#N/A</v>
      </c>
      <c r="X277" s="380" t="e">
        <f t="shared" si="316"/>
        <v>#N/A</v>
      </c>
      <c r="Y277" s="381" t="e">
        <f t="shared" si="316"/>
        <v>#N/A</v>
      </c>
      <c r="Z277" s="150"/>
      <c r="AA277" s="151"/>
    </row>
    <row r="278" spans="1:27" ht="18" hidden="1" x14ac:dyDescent="0.2">
      <c r="A278" s="72">
        <f t="shared" ref="A278:R278" si="319">A229</f>
        <v>9</v>
      </c>
      <c r="B278" s="72" t="str">
        <f t="shared" si="319"/>
        <v>Player 4</v>
      </c>
      <c r="C278" s="378">
        <f t="shared" si="319"/>
        <v>0</v>
      </c>
      <c r="D278" s="460" t="str">
        <f t="shared" si="319"/>
        <v xml:space="preserve"> </v>
      </c>
      <c r="E278" s="122" t="str">
        <f t="shared" si="319"/>
        <v xml:space="preserve"> </v>
      </c>
      <c r="F278" s="460" t="str">
        <f t="shared" si="319"/>
        <v xml:space="preserve"> </v>
      </c>
      <c r="G278" s="122" t="str">
        <f t="shared" si="319"/>
        <v xml:space="preserve"> </v>
      </c>
      <c r="H278" s="460" t="str">
        <f t="shared" si="319"/>
        <v xml:space="preserve"> </v>
      </c>
      <c r="I278" s="122" t="str">
        <f t="shared" si="319"/>
        <v xml:space="preserve"> </v>
      </c>
      <c r="J278" s="460" t="str">
        <f t="shared" si="319"/>
        <v xml:space="preserve"> </v>
      </c>
      <c r="K278" s="122" t="str">
        <f t="shared" si="319"/>
        <v xml:space="preserve"> </v>
      </c>
      <c r="L278" s="460" t="str">
        <f t="shared" si="319"/>
        <v xml:space="preserve"> </v>
      </c>
      <c r="M278" s="122" t="str">
        <f t="shared" si="319"/>
        <v xml:space="preserve"> </v>
      </c>
      <c r="N278" s="460" t="str">
        <f t="shared" si="319"/>
        <v xml:space="preserve"> </v>
      </c>
      <c r="O278" s="122" t="str">
        <f t="shared" si="319"/>
        <v xml:space="preserve"> </v>
      </c>
      <c r="P278" s="460" t="str">
        <f t="shared" si="319"/>
        <v xml:space="preserve"> </v>
      </c>
      <c r="Q278" s="122" t="str">
        <f t="shared" si="319"/>
        <v xml:space="preserve"> </v>
      </c>
      <c r="R278" s="460" t="str">
        <f t="shared" si="319"/>
        <v xml:space="preserve"> </v>
      </c>
      <c r="S278" s="189"/>
      <c r="T278" s="125"/>
      <c r="U278" s="125"/>
      <c r="V278" s="149">
        <f t="shared" si="314"/>
        <v>4</v>
      </c>
      <c r="W278" s="462" t="e">
        <f t="shared" si="316"/>
        <v>#N/A</v>
      </c>
      <c r="X278" s="380" t="e">
        <f t="shared" si="316"/>
        <v>#N/A</v>
      </c>
      <c r="Y278" s="381" t="e">
        <f t="shared" si="316"/>
        <v>#N/A</v>
      </c>
      <c r="Z278" s="150"/>
      <c r="AA278" s="151"/>
    </row>
    <row r="279" spans="1:27" ht="18" hidden="1" x14ac:dyDescent="0.2">
      <c r="A279" s="72">
        <f t="shared" ref="A279:R279" si="320">A230</f>
        <v>1</v>
      </c>
      <c r="B279" s="72" t="str">
        <f t="shared" si="320"/>
        <v>Player 5</v>
      </c>
      <c r="C279" s="378">
        <f t="shared" si="320"/>
        <v>0</v>
      </c>
      <c r="D279" s="460" t="str">
        <f t="shared" si="320"/>
        <v xml:space="preserve"> </v>
      </c>
      <c r="E279" s="122" t="str">
        <f t="shared" si="320"/>
        <v xml:space="preserve"> </v>
      </c>
      <c r="F279" s="460" t="str">
        <f t="shared" si="320"/>
        <v xml:space="preserve"> </v>
      </c>
      <c r="G279" s="122" t="str">
        <f t="shared" si="320"/>
        <v xml:space="preserve"> </v>
      </c>
      <c r="H279" s="460" t="str">
        <f t="shared" si="320"/>
        <v xml:space="preserve"> </v>
      </c>
      <c r="I279" s="122" t="str">
        <f t="shared" si="320"/>
        <v xml:space="preserve"> </v>
      </c>
      <c r="J279" s="460" t="str">
        <f t="shared" si="320"/>
        <v xml:space="preserve"> </v>
      </c>
      <c r="K279" s="122" t="str">
        <f t="shared" si="320"/>
        <v xml:space="preserve"> </v>
      </c>
      <c r="L279" s="460" t="str">
        <f t="shared" si="320"/>
        <v xml:space="preserve"> </v>
      </c>
      <c r="M279" s="122" t="str">
        <f t="shared" si="320"/>
        <v xml:space="preserve"> </v>
      </c>
      <c r="N279" s="460" t="str">
        <f t="shared" si="320"/>
        <v xml:space="preserve"> </v>
      </c>
      <c r="O279" s="122" t="str">
        <f t="shared" si="320"/>
        <v xml:space="preserve"> </v>
      </c>
      <c r="P279" s="460" t="str">
        <f t="shared" si="320"/>
        <v xml:space="preserve"> </v>
      </c>
      <c r="Q279" s="122" t="str">
        <f t="shared" si="320"/>
        <v xml:space="preserve"> </v>
      </c>
      <c r="R279" s="460" t="str">
        <f t="shared" si="320"/>
        <v xml:space="preserve"> </v>
      </c>
      <c r="S279" s="189"/>
      <c r="T279" s="125"/>
      <c r="U279" s="125"/>
      <c r="V279" s="149">
        <f t="shared" si="314"/>
        <v>5</v>
      </c>
      <c r="W279" s="462" t="e">
        <f t="shared" si="316"/>
        <v>#N/A</v>
      </c>
      <c r="X279" s="380" t="e">
        <f t="shared" si="316"/>
        <v>#N/A</v>
      </c>
      <c r="Y279" s="381" t="e">
        <f t="shared" si="316"/>
        <v>#N/A</v>
      </c>
      <c r="Z279" s="150"/>
      <c r="AA279" s="151"/>
    </row>
    <row r="280" spans="1:27" ht="18" hidden="1" x14ac:dyDescent="0.2">
      <c r="A280" s="72">
        <f t="shared" ref="A280:R280" si="321">A231</f>
        <v>14</v>
      </c>
      <c r="B280" s="72" t="str">
        <f t="shared" si="321"/>
        <v>Player 6</v>
      </c>
      <c r="C280" s="378">
        <f t="shared" si="321"/>
        <v>0</v>
      </c>
      <c r="D280" s="460" t="str">
        <f t="shared" si="321"/>
        <v xml:space="preserve"> </v>
      </c>
      <c r="E280" s="122" t="str">
        <f t="shared" si="321"/>
        <v xml:space="preserve"> </v>
      </c>
      <c r="F280" s="460" t="str">
        <f t="shared" si="321"/>
        <v xml:space="preserve"> </v>
      </c>
      <c r="G280" s="122" t="str">
        <f t="shared" si="321"/>
        <v xml:space="preserve"> </v>
      </c>
      <c r="H280" s="460" t="str">
        <f t="shared" si="321"/>
        <v xml:space="preserve"> </v>
      </c>
      <c r="I280" s="122" t="str">
        <f t="shared" si="321"/>
        <v xml:space="preserve"> </v>
      </c>
      <c r="J280" s="460" t="str">
        <f t="shared" si="321"/>
        <v xml:space="preserve"> </v>
      </c>
      <c r="K280" s="122" t="str">
        <f t="shared" si="321"/>
        <v xml:space="preserve"> </v>
      </c>
      <c r="L280" s="460" t="str">
        <f t="shared" si="321"/>
        <v xml:space="preserve"> </v>
      </c>
      <c r="M280" s="122" t="str">
        <f t="shared" si="321"/>
        <v xml:space="preserve"> </v>
      </c>
      <c r="N280" s="460" t="str">
        <f t="shared" si="321"/>
        <v xml:space="preserve"> </v>
      </c>
      <c r="O280" s="122" t="str">
        <f t="shared" si="321"/>
        <v xml:space="preserve"> </v>
      </c>
      <c r="P280" s="460" t="str">
        <f t="shared" si="321"/>
        <v xml:space="preserve"> </v>
      </c>
      <c r="Q280" s="122" t="str">
        <f t="shared" si="321"/>
        <v xml:space="preserve"> </v>
      </c>
      <c r="R280" s="460" t="str">
        <f t="shared" si="321"/>
        <v xml:space="preserve"> </v>
      </c>
      <c r="S280" s="189"/>
      <c r="T280" s="125"/>
      <c r="U280" s="125"/>
      <c r="V280" s="149">
        <f t="shared" si="314"/>
        <v>6</v>
      </c>
      <c r="W280" s="462" t="e">
        <f t="shared" si="316"/>
        <v>#N/A</v>
      </c>
      <c r="X280" s="380" t="e">
        <f t="shared" si="316"/>
        <v>#N/A</v>
      </c>
      <c r="Y280" s="381" t="e">
        <f t="shared" si="316"/>
        <v>#N/A</v>
      </c>
      <c r="Z280" s="150"/>
      <c r="AA280" s="151"/>
    </row>
    <row r="281" spans="1:27" ht="18" hidden="1" x14ac:dyDescent="0.2">
      <c r="A281" s="72">
        <f t="shared" ref="A281:R281" si="322">A232</f>
        <v>15</v>
      </c>
      <c r="B281" s="72" t="str">
        <f t="shared" si="322"/>
        <v>Player 7</v>
      </c>
      <c r="C281" s="378">
        <f t="shared" si="322"/>
        <v>0</v>
      </c>
      <c r="D281" s="460" t="str">
        <f t="shared" si="322"/>
        <v xml:space="preserve"> </v>
      </c>
      <c r="E281" s="122" t="str">
        <f t="shared" si="322"/>
        <v xml:space="preserve"> </v>
      </c>
      <c r="F281" s="460" t="str">
        <f t="shared" si="322"/>
        <v xml:space="preserve"> </v>
      </c>
      <c r="G281" s="122" t="str">
        <f t="shared" si="322"/>
        <v xml:space="preserve"> </v>
      </c>
      <c r="H281" s="460" t="str">
        <f t="shared" si="322"/>
        <v xml:space="preserve"> </v>
      </c>
      <c r="I281" s="122" t="str">
        <f t="shared" si="322"/>
        <v xml:space="preserve"> </v>
      </c>
      <c r="J281" s="460" t="str">
        <f t="shared" si="322"/>
        <v xml:space="preserve"> </v>
      </c>
      <c r="K281" s="122" t="str">
        <f t="shared" si="322"/>
        <v xml:space="preserve"> </v>
      </c>
      <c r="L281" s="460" t="str">
        <f t="shared" si="322"/>
        <v xml:space="preserve"> </v>
      </c>
      <c r="M281" s="122" t="str">
        <f t="shared" si="322"/>
        <v xml:space="preserve"> </v>
      </c>
      <c r="N281" s="460" t="str">
        <f t="shared" si="322"/>
        <v xml:space="preserve"> </v>
      </c>
      <c r="O281" s="122" t="str">
        <f t="shared" si="322"/>
        <v xml:space="preserve"> </v>
      </c>
      <c r="P281" s="460" t="str">
        <f t="shared" si="322"/>
        <v xml:space="preserve"> </v>
      </c>
      <c r="Q281" s="122" t="str">
        <f t="shared" si="322"/>
        <v xml:space="preserve"> </v>
      </c>
      <c r="R281" s="460" t="str">
        <f t="shared" si="322"/>
        <v xml:space="preserve"> </v>
      </c>
      <c r="S281" s="189"/>
      <c r="T281" s="125"/>
      <c r="U281" s="125"/>
      <c r="V281" s="149">
        <f t="shared" si="314"/>
        <v>7</v>
      </c>
      <c r="W281" s="462" t="e">
        <f t="shared" si="316"/>
        <v>#N/A</v>
      </c>
      <c r="X281" s="380" t="e">
        <f t="shared" si="316"/>
        <v>#N/A</v>
      </c>
      <c r="Y281" s="381" t="e">
        <f t="shared" si="316"/>
        <v>#N/A</v>
      </c>
      <c r="Z281" s="150"/>
      <c r="AA281" s="151"/>
    </row>
    <row r="282" spans="1:27" ht="18" hidden="1" x14ac:dyDescent="0.2">
      <c r="A282" s="72">
        <f t="shared" ref="A282:R282" si="323">A233</f>
        <v>22</v>
      </c>
      <c r="B282" s="72" t="str">
        <f t="shared" si="323"/>
        <v>Player 8</v>
      </c>
      <c r="C282" s="378">
        <f t="shared" si="323"/>
        <v>0</v>
      </c>
      <c r="D282" s="460" t="str">
        <f t="shared" si="323"/>
        <v xml:space="preserve"> </v>
      </c>
      <c r="E282" s="122" t="str">
        <f t="shared" si="323"/>
        <v xml:space="preserve"> </v>
      </c>
      <c r="F282" s="460" t="str">
        <f t="shared" si="323"/>
        <v xml:space="preserve"> </v>
      </c>
      <c r="G282" s="122" t="str">
        <f t="shared" si="323"/>
        <v xml:space="preserve"> </v>
      </c>
      <c r="H282" s="460" t="str">
        <f t="shared" si="323"/>
        <v xml:space="preserve"> </v>
      </c>
      <c r="I282" s="122" t="str">
        <f t="shared" si="323"/>
        <v xml:space="preserve"> </v>
      </c>
      <c r="J282" s="460" t="str">
        <f t="shared" si="323"/>
        <v xml:space="preserve"> </v>
      </c>
      <c r="K282" s="122" t="str">
        <f t="shared" si="323"/>
        <v xml:space="preserve"> </v>
      </c>
      <c r="L282" s="460" t="str">
        <f t="shared" si="323"/>
        <v xml:space="preserve"> </v>
      </c>
      <c r="M282" s="122" t="str">
        <f t="shared" si="323"/>
        <v xml:space="preserve"> </v>
      </c>
      <c r="N282" s="460" t="str">
        <f t="shared" si="323"/>
        <v xml:space="preserve"> </v>
      </c>
      <c r="O282" s="122" t="str">
        <f t="shared" si="323"/>
        <v xml:space="preserve"> </v>
      </c>
      <c r="P282" s="460" t="str">
        <f t="shared" si="323"/>
        <v xml:space="preserve"> </v>
      </c>
      <c r="Q282" s="122" t="str">
        <f t="shared" si="323"/>
        <v xml:space="preserve"> </v>
      </c>
      <c r="R282" s="460" t="str">
        <f t="shared" si="323"/>
        <v xml:space="preserve"> </v>
      </c>
      <c r="S282" s="189"/>
      <c r="T282" s="125"/>
      <c r="U282" s="125"/>
      <c r="V282" s="149">
        <f t="shared" si="314"/>
        <v>8</v>
      </c>
      <c r="W282" s="462" t="e">
        <f t="shared" si="316"/>
        <v>#N/A</v>
      </c>
      <c r="X282" s="380" t="e">
        <f t="shared" si="316"/>
        <v>#N/A</v>
      </c>
      <c r="Y282" s="381" t="e">
        <f t="shared" si="316"/>
        <v>#N/A</v>
      </c>
      <c r="Z282" s="150"/>
      <c r="AA282" s="151"/>
    </row>
    <row r="283" spans="1:27" ht="18" hidden="1" x14ac:dyDescent="0.2">
      <c r="A283" s="72">
        <f t="shared" ref="A283:R283" si="324">A234</f>
        <v>23</v>
      </c>
      <c r="B283" s="72" t="str">
        <f t="shared" si="324"/>
        <v>Player 9</v>
      </c>
      <c r="C283" s="378">
        <f t="shared" si="324"/>
        <v>0</v>
      </c>
      <c r="D283" s="460" t="str">
        <f t="shared" si="324"/>
        <v xml:space="preserve"> </v>
      </c>
      <c r="E283" s="122" t="str">
        <f t="shared" si="324"/>
        <v xml:space="preserve"> </v>
      </c>
      <c r="F283" s="460" t="str">
        <f t="shared" si="324"/>
        <v xml:space="preserve"> </v>
      </c>
      <c r="G283" s="122" t="str">
        <f t="shared" si="324"/>
        <v xml:space="preserve"> </v>
      </c>
      <c r="H283" s="460" t="str">
        <f t="shared" si="324"/>
        <v xml:space="preserve"> </v>
      </c>
      <c r="I283" s="122" t="str">
        <f t="shared" si="324"/>
        <v xml:space="preserve"> </v>
      </c>
      <c r="J283" s="460" t="str">
        <f t="shared" si="324"/>
        <v xml:space="preserve"> </v>
      </c>
      <c r="K283" s="122" t="str">
        <f t="shared" si="324"/>
        <v xml:space="preserve"> </v>
      </c>
      <c r="L283" s="460" t="str">
        <f t="shared" si="324"/>
        <v xml:space="preserve"> </v>
      </c>
      <c r="M283" s="122" t="str">
        <f t="shared" si="324"/>
        <v xml:space="preserve"> </v>
      </c>
      <c r="N283" s="460" t="str">
        <f t="shared" si="324"/>
        <v xml:space="preserve"> </v>
      </c>
      <c r="O283" s="122" t="str">
        <f t="shared" si="324"/>
        <v xml:space="preserve"> </v>
      </c>
      <c r="P283" s="460" t="str">
        <f t="shared" si="324"/>
        <v xml:space="preserve"> </v>
      </c>
      <c r="Q283" s="122" t="str">
        <f t="shared" si="324"/>
        <v xml:space="preserve"> </v>
      </c>
      <c r="R283" s="460" t="str">
        <f t="shared" si="324"/>
        <v xml:space="preserve"> </v>
      </c>
      <c r="S283" s="189"/>
      <c r="T283" s="125"/>
      <c r="U283" s="125"/>
      <c r="V283" s="149">
        <f t="shared" si="314"/>
        <v>9</v>
      </c>
      <c r="W283" s="462" t="e">
        <f t="shared" si="316"/>
        <v>#N/A</v>
      </c>
      <c r="X283" s="380" t="e">
        <f t="shared" si="316"/>
        <v>#N/A</v>
      </c>
      <c r="Y283" s="381" t="e">
        <f t="shared" si="316"/>
        <v>#N/A</v>
      </c>
      <c r="Z283" s="150"/>
      <c r="AA283" s="151"/>
    </row>
    <row r="284" spans="1:27" ht="18" hidden="1" x14ac:dyDescent="0.2">
      <c r="A284" s="72">
        <f t="shared" ref="A284:R284" si="325">A235</f>
        <v>24</v>
      </c>
      <c r="B284" s="72" t="str">
        <f t="shared" si="325"/>
        <v>Player 10</v>
      </c>
      <c r="C284" s="378">
        <f t="shared" si="325"/>
        <v>0</v>
      </c>
      <c r="D284" s="460" t="str">
        <f t="shared" si="325"/>
        <v xml:space="preserve"> </v>
      </c>
      <c r="E284" s="122" t="str">
        <f t="shared" si="325"/>
        <v xml:space="preserve"> </v>
      </c>
      <c r="F284" s="460" t="str">
        <f t="shared" si="325"/>
        <v xml:space="preserve"> </v>
      </c>
      <c r="G284" s="122" t="str">
        <f t="shared" si="325"/>
        <v xml:space="preserve"> </v>
      </c>
      <c r="H284" s="460" t="str">
        <f t="shared" si="325"/>
        <v xml:space="preserve"> </v>
      </c>
      <c r="I284" s="122" t="str">
        <f t="shared" si="325"/>
        <v xml:space="preserve"> </v>
      </c>
      <c r="J284" s="460" t="str">
        <f t="shared" si="325"/>
        <v xml:space="preserve"> </v>
      </c>
      <c r="K284" s="122" t="str">
        <f t="shared" si="325"/>
        <v xml:space="preserve"> </v>
      </c>
      <c r="L284" s="460" t="str">
        <f t="shared" si="325"/>
        <v xml:space="preserve"> </v>
      </c>
      <c r="M284" s="122" t="str">
        <f t="shared" si="325"/>
        <v xml:space="preserve"> </v>
      </c>
      <c r="N284" s="460" t="str">
        <f t="shared" si="325"/>
        <v xml:space="preserve"> </v>
      </c>
      <c r="O284" s="122" t="str">
        <f t="shared" si="325"/>
        <v xml:space="preserve"> </v>
      </c>
      <c r="P284" s="460" t="str">
        <f t="shared" si="325"/>
        <v xml:space="preserve"> </v>
      </c>
      <c r="Q284" s="122" t="str">
        <f t="shared" si="325"/>
        <v xml:space="preserve"> </v>
      </c>
      <c r="R284" s="460" t="str">
        <f t="shared" si="325"/>
        <v xml:space="preserve"> </v>
      </c>
      <c r="S284" s="189"/>
      <c r="T284" s="125"/>
      <c r="U284" s="125"/>
      <c r="V284" s="738">
        <f t="shared" si="314"/>
        <v>10</v>
      </c>
      <c r="W284" s="462" t="e">
        <f t="shared" si="316"/>
        <v>#N/A</v>
      </c>
      <c r="X284" s="380" t="e">
        <f t="shared" si="316"/>
        <v>#N/A</v>
      </c>
      <c r="Y284" s="381" t="e">
        <f t="shared" si="316"/>
        <v>#N/A</v>
      </c>
      <c r="Z284" s="150"/>
      <c r="AA284" s="151"/>
    </row>
    <row r="285" spans="1:27" ht="18" hidden="1" x14ac:dyDescent="0.2">
      <c r="A285" s="72">
        <f t="shared" ref="A285:R285" si="326">A236</f>
        <v>25</v>
      </c>
      <c r="B285" s="72" t="str">
        <f t="shared" si="326"/>
        <v>Player 11</v>
      </c>
      <c r="C285" s="378">
        <f t="shared" si="326"/>
        <v>0</v>
      </c>
      <c r="D285" s="460" t="str">
        <f t="shared" si="326"/>
        <v xml:space="preserve"> </v>
      </c>
      <c r="E285" s="122" t="str">
        <f t="shared" si="326"/>
        <v xml:space="preserve"> </v>
      </c>
      <c r="F285" s="460" t="str">
        <f t="shared" si="326"/>
        <v xml:space="preserve"> </v>
      </c>
      <c r="G285" s="122" t="str">
        <f t="shared" si="326"/>
        <v xml:space="preserve"> </v>
      </c>
      <c r="H285" s="460" t="str">
        <f t="shared" si="326"/>
        <v xml:space="preserve"> </v>
      </c>
      <c r="I285" s="122" t="str">
        <f t="shared" si="326"/>
        <v xml:space="preserve"> </v>
      </c>
      <c r="J285" s="460" t="str">
        <f t="shared" si="326"/>
        <v xml:space="preserve"> </v>
      </c>
      <c r="K285" s="122" t="str">
        <f t="shared" si="326"/>
        <v xml:space="preserve"> </v>
      </c>
      <c r="L285" s="460" t="str">
        <f t="shared" si="326"/>
        <v xml:space="preserve"> </v>
      </c>
      <c r="M285" s="122" t="str">
        <f t="shared" si="326"/>
        <v xml:space="preserve"> </v>
      </c>
      <c r="N285" s="460" t="str">
        <f t="shared" si="326"/>
        <v xml:space="preserve"> </v>
      </c>
      <c r="O285" s="122" t="str">
        <f t="shared" si="326"/>
        <v xml:space="preserve"> </v>
      </c>
      <c r="P285" s="460" t="str">
        <f t="shared" si="326"/>
        <v xml:space="preserve"> </v>
      </c>
      <c r="Q285" s="122" t="str">
        <f t="shared" si="326"/>
        <v xml:space="preserve"> </v>
      </c>
      <c r="R285" s="460" t="str">
        <f t="shared" si="326"/>
        <v xml:space="preserve"> </v>
      </c>
      <c r="S285" s="189"/>
      <c r="T285" s="125"/>
      <c r="U285" s="125"/>
      <c r="V285" s="738">
        <f t="shared" si="314"/>
        <v>11</v>
      </c>
      <c r="W285" s="462" t="e">
        <f t="shared" si="316"/>
        <v>#N/A</v>
      </c>
      <c r="X285" s="380" t="e">
        <f t="shared" si="316"/>
        <v>#N/A</v>
      </c>
      <c r="Y285" s="381" t="e">
        <f t="shared" si="316"/>
        <v>#N/A</v>
      </c>
      <c r="Z285" s="150"/>
      <c r="AA285" s="151"/>
    </row>
    <row r="286" spans="1:27" ht="18" hidden="1" x14ac:dyDescent="0.2">
      <c r="A286" s="72">
        <f t="shared" ref="A286:R286" si="327">A237</f>
        <v>29</v>
      </c>
      <c r="B286" s="72" t="str">
        <f t="shared" si="327"/>
        <v>Player 12</v>
      </c>
      <c r="C286" s="378">
        <f t="shared" si="327"/>
        <v>0</v>
      </c>
      <c r="D286" s="460" t="str">
        <f t="shared" si="327"/>
        <v xml:space="preserve"> </v>
      </c>
      <c r="E286" s="122" t="str">
        <f t="shared" si="327"/>
        <v xml:space="preserve"> </v>
      </c>
      <c r="F286" s="460" t="str">
        <f t="shared" si="327"/>
        <v xml:space="preserve"> </v>
      </c>
      <c r="G286" s="122" t="str">
        <f t="shared" si="327"/>
        <v xml:space="preserve"> </v>
      </c>
      <c r="H286" s="460" t="str">
        <f t="shared" si="327"/>
        <v xml:space="preserve"> </v>
      </c>
      <c r="I286" s="122" t="str">
        <f t="shared" si="327"/>
        <v xml:space="preserve"> </v>
      </c>
      <c r="J286" s="460" t="str">
        <f t="shared" si="327"/>
        <v xml:space="preserve"> </v>
      </c>
      <c r="K286" s="122" t="str">
        <f t="shared" si="327"/>
        <v xml:space="preserve"> </v>
      </c>
      <c r="L286" s="460" t="str">
        <f t="shared" si="327"/>
        <v xml:space="preserve"> </v>
      </c>
      <c r="M286" s="122" t="str">
        <f t="shared" si="327"/>
        <v xml:space="preserve"> </v>
      </c>
      <c r="N286" s="460" t="str">
        <f t="shared" si="327"/>
        <v xml:space="preserve"> </v>
      </c>
      <c r="O286" s="122" t="str">
        <f t="shared" si="327"/>
        <v xml:space="preserve"> </v>
      </c>
      <c r="P286" s="460" t="str">
        <f t="shared" si="327"/>
        <v xml:space="preserve"> </v>
      </c>
      <c r="Q286" s="122" t="str">
        <f t="shared" si="327"/>
        <v xml:space="preserve"> </v>
      </c>
      <c r="R286" s="460" t="str">
        <f t="shared" si="327"/>
        <v xml:space="preserve"> </v>
      </c>
      <c r="S286" s="189"/>
      <c r="T286" s="125"/>
      <c r="U286" s="125"/>
      <c r="V286" s="738">
        <f t="shared" si="314"/>
        <v>12</v>
      </c>
      <c r="W286" s="462" t="e">
        <f t="shared" si="316"/>
        <v>#N/A</v>
      </c>
      <c r="X286" s="380" t="e">
        <f t="shared" si="316"/>
        <v>#N/A</v>
      </c>
      <c r="Y286" s="381" t="e">
        <f t="shared" si="316"/>
        <v>#N/A</v>
      </c>
      <c r="Z286" s="150"/>
      <c r="AA286" s="151"/>
    </row>
    <row r="287" spans="1:27" ht="18" hidden="1" x14ac:dyDescent="0.2">
      <c r="A287" s="72">
        <f t="shared" ref="A287:R287" si="328">A238</f>
        <v>30</v>
      </c>
      <c r="B287" s="72" t="str">
        <f t="shared" si="328"/>
        <v>Player 13</v>
      </c>
      <c r="C287" s="378">
        <f t="shared" si="328"/>
        <v>0</v>
      </c>
      <c r="D287" s="460" t="str">
        <f t="shared" si="328"/>
        <v xml:space="preserve"> </v>
      </c>
      <c r="E287" s="122" t="str">
        <f t="shared" si="328"/>
        <v xml:space="preserve"> </v>
      </c>
      <c r="F287" s="460" t="str">
        <f t="shared" si="328"/>
        <v xml:space="preserve"> </v>
      </c>
      <c r="G287" s="122" t="str">
        <f t="shared" si="328"/>
        <v xml:space="preserve"> </v>
      </c>
      <c r="H287" s="460" t="str">
        <f t="shared" si="328"/>
        <v xml:space="preserve"> </v>
      </c>
      <c r="I287" s="122" t="str">
        <f t="shared" si="328"/>
        <v xml:space="preserve"> </v>
      </c>
      <c r="J287" s="460" t="str">
        <f t="shared" si="328"/>
        <v xml:space="preserve"> </v>
      </c>
      <c r="K287" s="122" t="str">
        <f t="shared" si="328"/>
        <v xml:space="preserve"> </v>
      </c>
      <c r="L287" s="460" t="str">
        <f t="shared" si="328"/>
        <v xml:space="preserve"> </v>
      </c>
      <c r="M287" s="122" t="str">
        <f t="shared" si="328"/>
        <v xml:space="preserve"> </v>
      </c>
      <c r="N287" s="460" t="str">
        <f t="shared" si="328"/>
        <v xml:space="preserve"> </v>
      </c>
      <c r="O287" s="122" t="str">
        <f t="shared" si="328"/>
        <v xml:space="preserve"> </v>
      </c>
      <c r="P287" s="460" t="str">
        <f t="shared" si="328"/>
        <v xml:space="preserve"> </v>
      </c>
      <c r="Q287" s="122" t="str">
        <f t="shared" si="328"/>
        <v xml:space="preserve"> </v>
      </c>
      <c r="R287" s="460" t="str">
        <f t="shared" si="328"/>
        <v xml:space="preserve"> </v>
      </c>
      <c r="S287" s="189"/>
      <c r="T287" s="125"/>
      <c r="U287" s="125"/>
      <c r="V287" s="738">
        <f t="shared" si="314"/>
        <v>13</v>
      </c>
      <c r="W287" s="462" t="e">
        <f t="shared" si="316"/>
        <v>#N/A</v>
      </c>
      <c r="X287" s="380" t="e">
        <f t="shared" si="316"/>
        <v>#N/A</v>
      </c>
      <c r="Y287" s="381" t="e">
        <f t="shared" si="316"/>
        <v>#N/A</v>
      </c>
      <c r="Z287" s="150"/>
      <c r="AA287" s="151"/>
    </row>
    <row r="288" spans="1:27" ht="18" hidden="1" x14ac:dyDescent="0.2">
      <c r="A288" s="72">
        <f t="shared" ref="A288:R288" si="329">A239</f>
        <v>32</v>
      </c>
      <c r="B288" s="72" t="str">
        <f t="shared" si="329"/>
        <v>Player 14</v>
      </c>
      <c r="C288" s="378">
        <f t="shared" si="329"/>
        <v>0</v>
      </c>
      <c r="D288" s="460" t="str">
        <f t="shared" si="329"/>
        <v xml:space="preserve"> </v>
      </c>
      <c r="E288" s="122" t="str">
        <f t="shared" si="329"/>
        <v xml:space="preserve"> </v>
      </c>
      <c r="F288" s="460" t="str">
        <f t="shared" si="329"/>
        <v xml:space="preserve"> </v>
      </c>
      <c r="G288" s="122" t="str">
        <f t="shared" si="329"/>
        <v xml:space="preserve"> </v>
      </c>
      <c r="H288" s="460" t="str">
        <f t="shared" si="329"/>
        <v xml:space="preserve"> </v>
      </c>
      <c r="I288" s="122" t="str">
        <f t="shared" si="329"/>
        <v xml:space="preserve"> </v>
      </c>
      <c r="J288" s="460" t="str">
        <f t="shared" si="329"/>
        <v xml:space="preserve"> </v>
      </c>
      <c r="K288" s="122" t="str">
        <f t="shared" si="329"/>
        <v xml:space="preserve"> </v>
      </c>
      <c r="L288" s="460" t="str">
        <f t="shared" si="329"/>
        <v xml:space="preserve"> </v>
      </c>
      <c r="M288" s="122" t="str">
        <f t="shared" si="329"/>
        <v xml:space="preserve"> </v>
      </c>
      <c r="N288" s="460" t="str">
        <f t="shared" si="329"/>
        <v xml:space="preserve"> </v>
      </c>
      <c r="O288" s="122" t="str">
        <f t="shared" si="329"/>
        <v xml:space="preserve"> </v>
      </c>
      <c r="P288" s="460" t="str">
        <f t="shared" si="329"/>
        <v xml:space="preserve"> </v>
      </c>
      <c r="Q288" s="122" t="str">
        <f t="shared" si="329"/>
        <v xml:space="preserve"> </v>
      </c>
      <c r="R288" s="460" t="str">
        <f t="shared" si="329"/>
        <v xml:space="preserve"> </v>
      </c>
      <c r="S288" s="189"/>
      <c r="T288" s="125"/>
      <c r="U288" s="125"/>
      <c r="V288" s="738">
        <f t="shared" si="314"/>
        <v>14</v>
      </c>
      <c r="W288" s="462" t="e">
        <f t="shared" si="316"/>
        <v>#N/A</v>
      </c>
      <c r="X288" s="380" t="e">
        <f t="shared" si="316"/>
        <v>#N/A</v>
      </c>
      <c r="Y288" s="381" t="e">
        <f t="shared" si="316"/>
        <v>#N/A</v>
      </c>
      <c r="Z288" s="150"/>
      <c r="AA288" s="151"/>
    </row>
    <row r="289" spans="1:27" ht="18" hidden="1" x14ac:dyDescent="0.2">
      <c r="A289" s="72">
        <f t="shared" ref="A289:R289" si="330">A240</f>
        <v>0</v>
      </c>
      <c r="B289" s="72">
        <f t="shared" si="330"/>
        <v>0</v>
      </c>
      <c r="C289" s="378">
        <f t="shared" si="330"/>
        <v>0</v>
      </c>
      <c r="D289" s="460" t="str">
        <f t="shared" si="330"/>
        <v xml:space="preserve"> </v>
      </c>
      <c r="E289" s="122" t="str">
        <f t="shared" si="330"/>
        <v xml:space="preserve"> </v>
      </c>
      <c r="F289" s="460" t="str">
        <f t="shared" si="330"/>
        <v xml:space="preserve"> </v>
      </c>
      <c r="G289" s="122" t="str">
        <f t="shared" si="330"/>
        <v xml:space="preserve"> </v>
      </c>
      <c r="H289" s="460" t="str">
        <f t="shared" si="330"/>
        <v xml:space="preserve"> </v>
      </c>
      <c r="I289" s="122" t="str">
        <f t="shared" si="330"/>
        <v xml:space="preserve"> </v>
      </c>
      <c r="J289" s="460" t="str">
        <f t="shared" si="330"/>
        <v xml:space="preserve"> </v>
      </c>
      <c r="K289" s="122" t="str">
        <f t="shared" si="330"/>
        <v xml:space="preserve"> </v>
      </c>
      <c r="L289" s="460" t="str">
        <f t="shared" si="330"/>
        <v xml:space="preserve"> </v>
      </c>
      <c r="M289" s="122" t="str">
        <f t="shared" si="330"/>
        <v xml:space="preserve"> </v>
      </c>
      <c r="N289" s="460" t="str">
        <f t="shared" si="330"/>
        <v xml:space="preserve"> </v>
      </c>
      <c r="O289" s="122" t="str">
        <f t="shared" si="330"/>
        <v xml:space="preserve"> </v>
      </c>
      <c r="P289" s="460" t="str">
        <f t="shared" si="330"/>
        <v xml:space="preserve"> </v>
      </c>
      <c r="Q289" s="122" t="str">
        <f t="shared" si="330"/>
        <v xml:space="preserve"> </v>
      </c>
      <c r="R289" s="460" t="str">
        <f t="shared" si="330"/>
        <v xml:space="preserve"> </v>
      </c>
      <c r="S289" s="189"/>
      <c r="T289" s="125"/>
      <c r="U289" s="125"/>
      <c r="V289" s="738">
        <f t="shared" si="314"/>
        <v>15</v>
      </c>
      <c r="W289" s="462" t="e">
        <f t="shared" si="316"/>
        <v>#N/A</v>
      </c>
      <c r="X289" s="380" t="e">
        <f t="shared" si="316"/>
        <v>#N/A</v>
      </c>
      <c r="Y289" s="381" t="e">
        <f t="shared" si="316"/>
        <v>#N/A</v>
      </c>
      <c r="Z289" s="150"/>
      <c r="AA289" s="151"/>
    </row>
    <row r="290" spans="1:27" ht="18" hidden="1" x14ac:dyDescent="0.2">
      <c r="A290" s="72">
        <f t="shared" ref="A290:R290" si="331">A241</f>
        <v>0</v>
      </c>
      <c r="B290" s="72">
        <f t="shared" si="331"/>
        <v>0</v>
      </c>
      <c r="C290" s="378">
        <f t="shared" si="331"/>
        <v>0</v>
      </c>
      <c r="D290" s="460" t="str">
        <f t="shared" si="331"/>
        <v xml:space="preserve"> </v>
      </c>
      <c r="E290" s="122" t="str">
        <f t="shared" si="331"/>
        <v xml:space="preserve"> </v>
      </c>
      <c r="F290" s="460" t="str">
        <f t="shared" si="331"/>
        <v xml:space="preserve"> </v>
      </c>
      <c r="G290" s="122" t="str">
        <f t="shared" si="331"/>
        <v xml:space="preserve"> </v>
      </c>
      <c r="H290" s="460" t="str">
        <f t="shared" si="331"/>
        <v xml:space="preserve"> </v>
      </c>
      <c r="I290" s="122" t="str">
        <f t="shared" si="331"/>
        <v xml:space="preserve"> </v>
      </c>
      <c r="J290" s="460" t="str">
        <f t="shared" si="331"/>
        <v xml:space="preserve"> </v>
      </c>
      <c r="K290" s="122" t="str">
        <f t="shared" si="331"/>
        <v xml:space="preserve"> </v>
      </c>
      <c r="L290" s="460" t="str">
        <f t="shared" si="331"/>
        <v xml:space="preserve"> </v>
      </c>
      <c r="M290" s="122" t="str">
        <f t="shared" si="331"/>
        <v xml:space="preserve"> </v>
      </c>
      <c r="N290" s="460" t="str">
        <f t="shared" si="331"/>
        <v xml:space="preserve"> </v>
      </c>
      <c r="O290" s="122" t="str">
        <f t="shared" si="331"/>
        <v xml:space="preserve"> </v>
      </c>
      <c r="P290" s="460" t="str">
        <f t="shared" si="331"/>
        <v xml:space="preserve"> </v>
      </c>
      <c r="Q290" s="122" t="str">
        <f t="shared" si="331"/>
        <v xml:space="preserve"> </v>
      </c>
      <c r="R290" s="460" t="str">
        <f t="shared" si="331"/>
        <v xml:space="preserve"> </v>
      </c>
      <c r="S290" s="189"/>
      <c r="T290" s="125"/>
      <c r="U290" s="125"/>
      <c r="V290" s="738">
        <f t="shared" si="314"/>
        <v>16</v>
      </c>
      <c r="W290" s="462" t="e">
        <f t="shared" si="316"/>
        <v>#N/A</v>
      </c>
      <c r="X290" s="380" t="e">
        <f t="shared" si="316"/>
        <v>#N/A</v>
      </c>
      <c r="Y290" s="381" t="e">
        <f t="shared" si="316"/>
        <v>#N/A</v>
      </c>
      <c r="Z290" s="150"/>
      <c r="AA290" s="151"/>
    </row>
    <row r="291" spans="1:27" ht="18" hidden="1" x14ac:dyDescent="0.2">
      <c r="A291" s="72">
        <f t="shared" ref="A291:R291" si="332">A242</f>
        <v>0</v>
      </c>
      <c r="B291" s="72">
        <f t="shared" si="332"/>
        <v>0</v>
      </c>
      <c r="C291" s="378">
        <f t="shared" si="332"/>
        <v>0</v>
      </c>
      <c r="D291" s="460" t="str">
        <f t="shared" si="332"/>
        <v xml:space="preserve"> </v>
      </c>
      <c r="E291" s="122" t="str">
        <f t="shared" si="332"/>
        <v xml:space="preserve"> </v>
      </c>
      <c r="F291" s="460" t="str">
        <f t="shared" si="332"/>
        <v xml:space="preserve"> </v>
      </c>
      <c r="G291" s="122" t="str">
        <f t="shared" si="332"/>
        <v xml:space="preserve"> </v>
      </c>
      <c r="H291" s="460" t="str">
        <f t="shared" si="332"/>
        <v xml:space="preserve"> </v>
      </c>
      <c r="I291" s="122" t="str">
        <f t="shared" si="332"/>
        <v xml:space="preserve"> </v>
      </c>
      <c r="J291" s="460" t="str">
        <f t="shared" si="332"/>
        <v xml:space="preserve"> </v>
      </c>
      <c r="K291" s="122" t="str">
        <f t="shared" si="332"/>
        <v xml:space="preserve"> </v>
      </c>
      <c r="L291" s="460" t="str">
        <f t="shared" si="332"/>
        <v xml:space="preserve"> </v>
      </c>
      <c r="M291" s="122" t="str">
        <f t="shared" si="332"/>
        <v xml:space="preserve"> </v>
      </c>
      <c r="N291" s="460" t="str">
        <f t="shared" si="332"/>
        <v xml:space="preserve"> </v>
      </c>
      <c r="O291" s="122" t="str">
        <f t="shared" si="332"/>
        <v xml:space="preserve"> </v>
      </c>
      <c r="P291" s="460" t="str">
        <f t="shared" si="332"/>
        <v xml:space="preserve"> </v>
      </c>
      <c r="Q291" s="122" t="str">
        <f t="shared" si="332"/>
        <v xml:space="preserve"> </v>
      </c>
      <c r="R291" s="460" t="str">
        <f t="shared" si="332"/>
        <v xml:space="preserve"> </v>
      </c>
      <c r="S291" s="189"/>
      <c r="T291" s="125"/>
      <c r="U291" s="125"/>
      <c r="V291" s="738">
        <f t="shared" si="314"/>
        <v>17</v>
      </c>
      <c r="W291" s="462" t="e">
        <f t="shared" si="316"/>
        <v>#N/A</v>
      </c>
      <c r="X291" s="380" t="e">
        <f t="shared" si="316"/>
        <v>#N/A</v>
      </c>
      <c r="Y291" s="381" t="e">
        <f t="shared" si="316"/>
        <v>#N/A</v>
      </c>
      <c r="Z291" s="150"/>
      <c r="AA291" s="151"/>
    </row>
    <row r="292" spans="1:27" ht="18" hidden="1" x14ac:dyDescent="0.2">
      <c r="A292" s="72">
        <f t="shared" ref="A292:R292" si="333">A243</f>
        <v>0</v>
      </c>
      <c r="B292" s="72">
        <f t="shared" si="333"/>
        <v>0</v>
      </c>
      <c r="C292" s="378">
        <f t="shared" si="333"/>
        <v>0</v>
      </c>
      <c r="D292" s="460" t="str">
        <f t="shared" si="333"/>
        <v xml:space="preserve"> </v>
      </c>
      <c r="E292" s="122" t="str">
        <f t="shared" si="333"/>
        <v xml:space="preserve"> </v>
      </c>
      <c r="F292" s="460" t="str">
        <f t="shared" si="333"/>
        <v xml:space="preserve"> </v>
      </c>
      <c r="G292" s="122" t="str">
        <f t="shared" si="333"/>
        <v xml:space="preserve"> </v>
      </c>
      <c r="H292" s="460" t="str">
        <f t="shared" si="333"/>
        <v xml:space="preserve"> </v>
      </c>
      <c r="I292" s="122" t="str">
        <f t="shared" si="333"/>
        <v xml:space="preserve"> </v>
      </c>
      <c r="J292" s="460" t="str">
        <f t="shared" si="333"/>
        <v xml:space="preserve"> </v>
      </c>
      <c r="K292" s="122" t="str">
        <f t="shared" si="333"/>
        <v xml:space="preserve"> </v>
      </c>
      <c r="L292" s="460" t="str">
        <f t="shared" si="333"/>
        <v xml:space="preserve"> </v>
      </c>
      <c r="M292" s="122" t="str">
        <f t="shared" si="333"/>
        <v xml:space="preserve"> </v>
      </c>
      <c r="N292" s="460" t="str">
        <f t="shared" si="333"/>
        <v xml:space="preserve"> </v>
      </c>
      <c r="O292" s="122" t="str">
        <f t="shared" si="333"/>
        <v xml:space="preserve"> </v>
      </c>
      <c r="P292" s="460" t="str">
        <f t="shared" si="333"/>
        <v xml:space="preserve"> </v>
      </c>
      <c r="Q292" s="122" t="str">
        <f t="shared" si="333"/>
        <v xml:space="preserve"> </v>
      </c>
      <c r="R292" s="460" t="str">
        <f t="shared" si="333"/>
        <v xml:space="preserve"> </v>
      </c>
      <c r="S292" s="189"/>
      <c r="T292" s="125"/>
      <c r="U292" s="125"/>
      <c r="V292" s="738">
        <f t="shared" si="314"/>
        <v>18</v>
      </c>
      <c r="W292" s="462" t="e">
        <f t="shared" si="316"/>
        <v>#N/A</v>
      </c>
      <c r="X292" s="380" t="e">
        <f t="shared" si="316"/>
        <v>#N/A</v>
      </c>
      <c r="Y292" s="381" t="e">
        <f t="shared" si="316"/>
        <v>#N/A</v>
      </c>
      <c r="Z292" s="150"/>
      <c r="AA292" s="151"/>
    </row>
    <row r="293" spans="1:27" ht="19" hidden="1" thickBot="1" x14ac:dyDescent="0.25">
      <c r="A293" s="72" t="str">
        <f t="shared" ref="A293:R293" si="334">A244</f>
        <v xml:space="preserve"> </v>
      </c>
      <c r="B293" s="463">
        <f t="shared" si="334"/>
        <v>0</v>
      </c>
      <c r="C293" s="122" t="str">
        <f t="shared" si="334"/>
        <v xml:space="preserve"> </v>
      </c>
      <c r="D293" s="378">
        <f t="shared" si="334"/>
        <v>0</v>
      </c>
      <c r="E293" s="378">
        <f t="shared" si="334"/>
        <v>0</v>
      </c>
      <c r="F293" s="378">
        <f t="shared" si="334"/>
        <v>0</v>
      </c>
      <c r="G293" s="378">
        <f t="shared" si="334"/>
        <v>0</v>
      </c>
      <c r="H293" s="378">
        <f t="shared" si="334"/>
        <v>0</v>
      </c>
      <c r="I293" s="378">
        <f t="shared" si="334"/>
        <v>0</v>
      </c>
      <c r="J293" s="378">
        <f t="shared" si="334"/>
        <v>0</v>
      </c>
      <c r="K293" s="378">
        <f t="shared" si="334"/>
        <v>0</v>
      </c>
      <c r="L293" s="378">
        <f t="shared" si="334"/>
        <v>0</v>
      </c>
      <c r="M293" s="378">
        <f t="shared" si="334"/>
        <v>0</v>
      </c>
      <c r="N293" s="378">
        <f t="shared" si="334"/>
        <v>0</v>
      </c>
      <c r="O293" s="378">
        <f t="shared" si="334"/>
        <v>0</v>
      </c>
      <c r="P293" s="378">
        <f t="shared" si="334"/>
        <v>0</v>
      </c>
      <c r="Q293" s="378">
        <f t="shared" si="334"/>
        <v>0</v>
      </c>
      <c r="R293" s="378">
        <f t="shared" si="334"/>
        <v>0</v>
      </c>
      <c r="S293" s="190"/>
      <c r="T293" s="125"/>
      <c r="U293" s="125"/>
      <c r="V293" s="375" t="str">
        <f t="shared" si="314"/>
        <v>vs.</v>
      </c>
      <c r="W293" s="373">
        <f t="shared" si="316"/>
        <v>0</v>
      </c>
      <c r="X293" s="372">
        <f t="shared" si="316"/>
        <v>0</v>
      </c>
      <c r="Y293" s="376" t="str">
        <f t="shared" si="316"/>
        <v>at</v>
      </c>
      <c r="Z293" s="373">
        <f>Z244</f>
        <v>0</v>
      </c>
      <c r="AA293" s="374"/>
    </row>
    <row r="294" spans="1:27" ht="180" hidden="1" customHeight="1" thickBot="1" x14ac:dyDescent="0.25">
      <c r="A294" s="126"/>
      <c r="B294" s="127"/>
      <c r="C294" s="125"/>
      <c r="D294" s="125"/>
      <c r="E294" s="125"/>
      <c r="F294" s="125"/>
      <c r="G294" s="125"/>
      <c r="H294" s="125"/>
      <c r="I294" s="125"/>
      <c r="J294" s="125"/>
      <c r="K294" s="125"/>
      <c r="L294" s="125"/>
      <c r="M294" s="125"/>
      <c r="N294" s="125"/>
      <c r="O294" s="125"/>
      <c r="P294" s="125"/>
      <c r="Q294" s="125"/>
      <c r="R294" s="125"/>
      <c r="S294" s="191"/>
      <c r="T294" s="125"/>
      <c r="U294" s="125"/>
      <c r="V294" s="125"/>
      <c r="W294" s="125"/>
      <c r="X294" s="124"/>
      <c r="Y294" s="125"/>
      <c r="Z294" s="125"/>
      <c r="AA294" s="125"/>
    </row>
    <row r="295" spans="1:27" ht="18" hidden="1" x14ac:dyDescent="0.2">
      <c r="A295" s="72" t="str">
        <f t="shared" ref="A295:R295" si="335">A246</f>
        <v xml:space="preserve"> </v>
      </c>
      <c r="B295" s="461" t="str">
        <f t="shared" si="335"/>
        <v>vs 0</v>
      </c>
      <c r="C295" s="122" t="str">
        <f t="shared" si="335"/>
        <v>Bat</v>
      </c>
      <c r="D295" s="377" t="str">
        <f t="shared" si="335"/>
        <v>1st</v>
      </c>
      <c r="E295" s="377" t="str">
        <f t="shared" si="335"/>
        <v>2nd</v>
      </c>
      <c r="F295" s="377" t="str">
        <f t="shared" si="335"/>
        <v>3rd</v>
      </c>
      <c r="G295" s="377" t="str">
        <f t="shared" si="335"/>
        <v>4th</v>
      </c>
      <c r="H295" s="377" t="str">
        <f t="shared" si="335"/>
        <v>5th</v>
      </c>
      <c r="I295" s="377" t="str">
        <f t="shared" si="335"/>
        <v>6th</v>
      </c>
      <c r="J295" s="377" t="str">
        <f t="shared" si="335"/>
        <v>7th</v>
      </c>
      <c r="K295" s="377" t="str">
        <f t="shared" si="335"/>
        <v>8th</v>
      </c>
      <c r="L295" s="377" t="str">
        <f t="shared" si="335"/>
        <v>9th</v>
      </c>
      <c r="M295" s="377" t="str">
        <f t="shared" si="335"/>
        <v>10th</v>
      </c>
      <c r="N295" s="377" t="str">
        <f t="shared" si="335"/>
        <v>11th</v>
      </c>
      <c r="O295" s="377" t="str">
        <f t="shared" si="335"/>
        <v>12th</v>
      </c>
      <c r="P295" s="377" t="str">
        <f t="shared" si="335"/>
        <v>13th</v>
      </c>
      <c r="Q295" s="377" t="str">
        <f t="shared" si="335"/>
        <v>14th</v>
      </c>
      <c r="R295" s="377" t="str">
        <f t="shared" si="335"/>
        <v>15th</v>
      </c>
      <c r="S295" s="189"/>
      <c r="T295" s="125"/>
      <c r="U295" s="125"/>
      <c r="V295" s="366" t="str">
        <f t="shared" ref="V295:V304" si="336">V246</f>
        <v>Rochester Junior Legion Patriots</v>
      </c>
      <c r="W295" s="367"/>
      <c r="X295" s="368"/>
      <c r="Y295" s="367"/>
      <c r="Z295" s="367"/>
      <c r="AA295" s="369">
        <f>AA274</f>
        <v>0</v>
      </c>
    </row>
    <row r="296" spans="1:27" ht="18" hidden="1" x14ac:dyDescent="0.2">
      <c r="A296" s="72">
        <f t="shared" ref="A296:R296" si="337">A247</f>
        <v>2</v>
      </c>
      <c r="B296" s="72" t="str">
        <f t="shared" si="337"/>
        <v>Player 1</v>
      </c>
      <c r="C296" s="378">
        <f t="shared" si="337"/>
        <v>0</v>
      </c>
      <c r="D296" s="460" t="str">
        <f t="shared" si="337"/>
        <v xml:space="preserve"> </v>
      </c>
      <c r="E296" s="122" t="str">
        <f t="shared" si="337"/>
        <v xml:space="preserve"> </v>
      </c>
      <c r="F296" s="460" t="str">
        <f t="shared" si="337"/>
        <v xml:space="preserve"> </v>
      </c>
      <c r="G296" s="122" t="str">
        <f t="shared" si="337"/>
        <v xml:space="preserve"> </v>
      </c>
      <c r="H296" s="460" t="str">
        <f t="shared" si="337"/>
        <v xml:space="preserve"> </v>
      </c>
      <c r="I296" s="122" t="str">
        <f t="shared" si="337"/>
        <v xml:space="preserve"> </v>
      </c>
      <c r="J296" s="460" t="str">
        <f t="shared" si="337"/>
        <v xml:space="preserve"> </v>
      </c>
      <c r="K296" s="122" t="str">
        <f t="shared" si="337"/>
        <v xml:space="preserve"> </v>
      </c>
      <c r="L296" s="460" t="str">
        <f t="shared" si="337"/>
        <v xml:space="preserve"> </v>
      </c>
      <c r="M296" s="122" t="str">
        <f t="shared" si="337"/>
        <v xml:space="preserve"> </v>
      </c>
      <c r="N296" s="460" t="str">
        <f t="shared" si="337"/>
        <v xml:space="preserve"> </v>
      </c>
      <c r="O296" s="122" t="str">
        <f t="shared" si="337"/>
        <v xml:space="preserve"> </v>
      </c>
      <c r="P296" s="460" t="str">
        <f t="shared" si="337"/>
        <v xml:space="preserve"> </v>
      </c>
      <c r="Q296" s="122" t="str">
        <f t="shared" si="337"/>
        <v xml:space="preserve"> </v>
      </c>
      <c r="R296" s="460" t="str">
        <f t="shared" si="337"/>
        <v xml:space="preserve"> </v>
      </c>
      <c r="S296" s="189"/>
      <c r="T296" s="125"/>
      <c r="U296" s="125"/>
      <c r="V296" s="149">
        <f t="shared" si="336"/>
        <v>1</v>
      </c>
      <c r="W296" s="462" t="e">
        <f t="shared" ref="W296:Y313" si="338">W247</f>
        <v>#N/A</v>
      </c>
      <c r="X296" s="379" t="e">
        <f t="shared" si="338"/>
        <v>#N/A</v>
      </c>
      <c r="Y296" s="150" t="e">
        <f t="shared" si="338"/>
        <v>#N/A</v>
      </c>
      <c r="Z296" s="150"/>
      <c r="AA296" s="151"/>
    </row>
    <row r="297" spans="1:27" ht="18" hidden="1" x14ac:dyDescent="0.2">
      <c r="A297" s="72">
        <f t="shared" ref="A297:R297" si="339">A248</f>
        <v>3</v>
      </c>
      <c r="B297" s="72" t="str">
        <f t="shared" si="339"/>
        <v>Player 2</v>
      </c>
      <c r="C297" s="378">
        <f t="shared" si="339"/>
        <v>0</v>
      </c>
      <c r="D297" s="460" t="str">
        <f t="shared" si="339"/>
        <v xml:space="preserve"> </v>
      </c>
      <c r="E297" s="122" t="str">
        <f t="shared" si="339"/>
        <v xml:space="preserve"> </v>
      </c>
      <c r="F297" s="460" t="str">
        <f t="shared" si="339"/>
        <v xml:space="preserve"> </v>
      </c>
      <c r="G297" s="122" t="str">
        <f t="shared" si="339"/>
        <v xml:space="preserve"> </v>
      </c>
      <c r="H297" s="460" t="str">
        <f t="shared" si="339"/>
        <v xml:space="preserve"> </v>
      </c>
      <c r="I297" s="122" t="str">
        <f t="shared" si="339"/>
        <v xml:space="preserve"> </v>
      </c>
      <c r="J297" s="460" t="str">
        <f t="shared" si="339"/>
        <v xml:space="preserve"> </v>
      </c>
      <c r="K297" s="122" t="str">
        <f t="shared" si="339"/>
        <v xml:space="preserve"> </v>
      </c>
      <c r="L297" s="460" t="str">
        <f t="shared" si="339"/>
        <v xml:space="preserve"> </v>
      </c>
      <c r="M297" s="122" t="str">
        <f t="shared" si="339"/>
        <v xml:space="preserve"> </v>
      </c>
      <c r="N297" s="460" t="str">
        <f t="shared" si="339"/>
        <v xml:space="preserve"> </v>
      </c>
      <c r="O297" s="122" t="str">
        <f t="shared" si="339"/>
        <v xml:space="preserve"> </v>
      </c>
      <c r="P297" s="460" t="str">
        <f t="shared" si="339"/>
        <v xml:space="preserve"> </v>
      </c>
      <c r="Q297" s="122" t="str">
        <f t="shared" si="339"/>
        <v xml:space="preserve"> </v>
      </c>
      <c r="R297" s="460" t="str">
        <f t="shared" si="339"/>
        <v xml:space="preserve"> </v>
      </c>
      <c r="S297" s="189"/>
      <c r="T297" s="125"/>
      <c r="U297" s="125"/>
      <c r="V297" s="149">
        <f t="shared" si="336"/>
        <v>2</v>
      </c>
      <c r="W297" s="462" t="e">
        <f t="shared" si="338"/>
        <v>#N/A</v>
      </c>
      <c r="X297" s="379" t="e">
        <f t="shared" si="338"/>
        <v>#N/A</v>
      </c>
      <c r="Y297" s="150" t="e">
        <f t="shared" si="338"/>
        <v>#N/A</v>
      </c>
      <c r="Z297" s="150"/>
      <c r="AA297" s="151"/>
    </row>
    <row r="298" spans="1:27" ht="18" hidden="1" x14ac:dyDescent="0.2">
      <c r="A298" s="72">
        <f t="shared" ref="A298:R298" si="340">A249</f>
        <v>5</v>
      </c>
      <c r="B298" s="72" t="str">
        <f t="shared" si="340"/>
        <v>Player 3</v>
      </c>
      <c r="C298" s="378">
        <f t="shared" si="340"/>
        <v>0</v>
      </c>
      <c r="D298" s="460" t="str">
        <f t="shared" si="340"/>
        <v xml:space="preserve"> </v>
      </c>
      <c r="E298" s="122" t="str">
        <f t="shared" si="340"/>
        <v xml:space="preserve"> </v>
      </c>
      <c r="F298" s="460" t="str">
        <f t="shared" si="340"/>
        <v xml:space="preserve"> </v>
      </c>
      <c r="G298" s="122" t="str">
        <f t="shared" si="340"/>
        <v xml:space="preserve"> </v>
      </c>
      <c r="H298" s="460" t="str">
        <f t="shared" si="340"/>
        <v xml:space="preserve"> </v>
      </c>
      <c r="I298" s="122" t="str">
        <f t="shared" si="340"/>
        <v xml:space="preserve"> </v>
      </c>
      <c r="J298" s="460" t="str">
        <f t="shared" si="340"/>
        <v xml:space="preserve"> </v>
      </c>
      <c r="K298" s="122" t="str">
        <f t="shared" si="340"/>
        <v xml:space="preserve"> </v>
      </c>
      <c r="L298" s="460" t="str">
        <f t="shared" si="340"/>
        <v xml:space="preserve"> </v>
      </c>
      <c r="M298" s="122" t="str">
        <f t="shared" si="340"/>
        <v xml:space="preserve"> </v>
      </c>
      <c r="N298" s="460" t="str">
        <f t="shared" si="340"/>
        <v xml:space="preserve"> </v>
      </c>
      <c r="O298" s="122" t="str">
        <f t="shared" si="340"/>
        <v xml:space="preserve"> </v>
      </c>
      <c r="P298" s="460" t="str">
        <f t="shared" si="340"/>
        <v xml:space="preserve"> </v>
      </c>
      <c r="Q298" s="122" t="str">
        <f t="shared" si="340"/>
        <v xml:space="preserve"> </v>
      </c>
      <c r="R298" s="460" t="str">
        <f t="shared" si="340"/>
        <v xml:space="preserve"> </v>
      </c>
      <c r="S298" s="189"/>
      <c r="T298" s="125"/>
      <c r="U298" s="125"/>
      <c r="V298" s="149">
        <f t="shared" si="336"/>
        <v>3</v>
      </c>
      <c r="W298" s="462" t="e">
        <f t="shared" si="338"/>
        <v>#N/A</v>
      </c>
      <c r="X298" s="379" t="e">
        <f t="shared" si="338"/>
        <v>#N/A</v>
      </c>
      <c r="Y298" s="150" t="e">
        <f t="shared" si="338"/>
        <v>#N/A</v>
      </c>
      <c r="Z298" s="150"/>
      <c r="AA298" s="151"/>
    </row>
    <row r="299" spans="1:27" ht="18" hidden="1" x14ac:dyDescent="0.2">
      <c r="A299" s="72">
        <f t="shared" ref="A299:R299" si="341">A250</f>
        <v>9</v>
      </c>
      <c r="B299" s="72" t="str">
        <f t="shared" si="341"/>
        <v>Player 4</v>
      </c>
      <c r="C299" s="378">
        <f t="shared" si="341"/>
        <v>0</v>
      </c>
      <c r="D299" s="460" t="str">
        <f t="shared" si="341"/>
        <v xml:space="preserve"> </v>
      </c>
      <c r="E299" s="122" t="str">
        <f t="shared" si="341"/>
        <v xml:space="preserve"> </v>
      </c>
      <c r="F299" s="460" t="str">
        <f t="shared" si="341"/>
        <v xml:space="preserve"> </v>
      </c>
      <c r="G299" s="122" t="str">
        <f t="shared" si="341"/>
        <v xml:space="preserve"> </v>
      </c>
      <c r="H299" s="460" t="str">
        <f t="shared" si="341"/>
        <v xml:space="preserve"> </v>
      </c>
      <c r="I299" s="122" t="str">
        <f t="shared" si="341"/>
        <v xml:space="preserve"> </v>
      </c>
      <c r="J299" s="460" t="str">
        <f t="shared" si="341"/>
        <v xml:space="preserve"> </v>
      </c>
      <c r="K299" s="122" t="str">
        <f t="shared" si="341"/>
        <v xml:space="preserve"> </v>
      </c>
      <c r="L299" s="460" t="str">
        <f t="shared" si="341"/>
        <v xml:space="preserve"> </v>
      </c>
      <c r="M299" s="122" t="str">
        <f t="shared" si="341"/>
        <v xml:space="preserve"> </v>
      </c>
      <c r="N299" s="460" t="str">
        <f t="shared" si="341"/>
        <v xml:space="preserve"> </v>
      </c>
      <c r="O299" s="122" t="str">
        <f t="shared" si="341"/>
        <v xml:space="preserve"> </v>
      </c>
      <c r="P299" s="460" t="str">
        <f t="shared" si="341"/>
        <v xml:space="preserve"> </v>
      </c>
      <c r="Q299" s="122" t="str">
        <f t="shared" si="341"/>
        <v xml:space="preserve"> </v>
      </c>
      <c r="R299" s="460" t="str">
        <f t="shared" si="341"/>
        <v xml:space="preserve"> </v>
      </c>
      <c r="S299" s="189"/>
      <c r="T299" s="125"/>
      <c r="U299" s="125"/>
      <c r="V299" s="149">
        <f t="shared" si="336"/>
        <v>4</v>
      </c>
      <c r="W299" s="462" t="e">
        <f t="shared" si="338"/>
        <v>#N/A</v>
      </c>
      <c r="X299" s="379" t="e">
        <f t="shared" si="338"/>
        <v>#N/A</v>
      </c>
      <c r="Y299" s="150" t="e">
        <f t="shared" si="338"/>
        <v>#N/A</v>
      </c>
      <c r="Z299" s="150"/>
      <c r="AA299" s="151"/>
    </row>
    <row r="300" spans="1:27" ht="18" hidden="1" x14ac:dyDescent="0.2">
      <c r="A300" s="72">
        <f t="shared" ref="A300:R300" si="342">A251</f>
        <v>1</v>
      </c>
      <c r="B300" s="72" t="str">
        <f t="shared" si="342"/>
        <v>Player 5</v>
      </c>
      <c r="C300" s="378">
        <f t="shared" si="342"/>
        <v>0</v>
      </c>
      <c r="D300" s="460" t="str">
        <f t="shared" si="342"/>
        <v xml:space="preserve"> </v>
      </c>
      <c r="E300" s="122" t="str">
        <f t="shared" si="342"/>
        <v xml:space="preserve"> </v>
      </c>
      <c r="F300" s="460" t="str">
        <f t="shared" si="342"/>
        <v xml:space="preserve"> </v>
      </c>
      <c r="G300" s="122" t="str">
        <f t="shared" si="342"/>
        <v xml:space="preserve"> </v>
      </c>
      <c r="H300" s="460" t="str">
        <f t="shared" si="342"/>
        <v xml:space="preserve"> </v>
      </c>
      <c r="I300" s="122" t="str">
        <f t="shared" si="342"/>
        <v xml:space="preserve"> </v>
      </c>
      <c r="J300" s="460" t="str">
        <f t="shared" si="342"/>
        <v xml:space="preserve"> </v>
      </c>
      <c r="K300" s="122" t="str">
        <f t="shared" si="342"/>
        <v xml:space="preserve"> </v>
      </c>
      <c r="L300" s="460" t="str">
        <f t="shared" si="342"/>
        <v xml:space="preserve"> </v>
      </c>
      <c r="M300" s="122" t="str">
        <f t="shared" si="342"/>
        <v xml:space="preserve"> </v>
      </c>
      <c r="N300" s="460" t="str">
        <f t="shared" si="342"/>
        <v xml:space="preserve"> </v>
      </c>
      <c r="O300" s="122" t="str">
        <f t="shared" si="342"/>
        <v xml:space="preserve"> </v>
      </c>
      <c r="P300" s="460" t="str">
        <f t="shared" si="342"/>
        <v xml:space="preserve"> </v>
      </c>
      <c r="Q300" s="122" t="str">
        <f t="shared" si="342"/>
        <v xml:space="preserve"> </v>
      </c>
      <c r="R300" s="460" t="str">
        <f t="shared" si="342"/>
        <v xml:space="preserve"> </v>
      </c>
      <c r="S300" s="189"/>
      <c r="T300" s="125"/>
      <c r="U300" s="125"/>
      <c r="V300" s="149">
        <f t="shared" si="336"/>
        <v>5</v>
      </c>
      <c r="W300" s="462" t="e">
        <f t="shared" si="338"/>
        <v>#N/A</v>
      </c>
      <c r="X300" s="379" t="e">
        <f t="shared" si="338"/>
        <v>#N/A</v>
      </c>
      <c r="Y300" s="150" t="e">
        <f t="shared" si="338"/>
        <v>#N/A</v>
      </c>
      <c r="Z300" s="150"/>
      <c r="AA300" s="151"/>
    </row>
    <row r="301" spans="1:27" ht="18" hidden="1" x14ac:dyDescent="0.2">
      <c r="A301" s="72">
        <f t="shared" ref="A301:R301" si="343">A252</f>
        <v>14</v>
      </c>
      <c r="B301" s="72" t="str">
        <f t="shared" si="343"/>
        <v>Player 6</v>
      </c>
      <c r="C301" s="378">
        <f t="shared" si="343"/>
        <v>0</v>
      </c>
      <c r="D301" s="460" t="str">
        <f t="shared" si="343"/>
        <v xml:space="preserve"> </v>
      </c>
      <c r="E301" s="122" t="str">
        <f t="shared" si="343"/>
        <v xml:space="preserve"> </v>
      </c>
      <c r="F301" s="460" t="str">
        <f t="shared" si="343"/>
        <v xml:space="preserve"> </v>
      </c>
      <c r="G301" s="122" t="str">
        <f t="shared" si="343"/>
        <v xml:space="preserve"> </v>
      </c>
      <c r="H301" s="460" t="str">
        <f t="shared" si="343"/>
        <v xml:space="preserve"> </v>
      </c>
      <c r="I301" s="122" t="str">
        <f t="shared" si="343"/>
        <v xml:space="preserve"> </v>
      </c>
      <c r="J301" s="460" t="str">
        <f t="shared" si="343"/>
        <v xml:space="preserve"> </v>
      </c>
      <c r="K301" s="122" t="str">
        <f t="shared" si="343"/>
        <v xml:space="preserve"> </v>
      </c>
      <c r="L301" s="460" t="str">
        <f t="shared" si="343"/>
        <v xml:space="preserve"> </v>
      </c>
      <c r="M301" s="122" t="str">
        <f t="shared" si="343"/>
        <v xml:space="preserve"> </v>
      </c>
      <c r="N301" s="460" t="str">
        <f t="shared" si="343"/>
        <v xml:space="preserve"> </v>
      </c>
      <c r="O301" s="122" t="str">
        <f t="shared" si="343"/>
        <v xml:space="preserve"> </v>
      </c>
      <c r="P301" s="460" t="str">
        <f t="shared" si="343"/>
        <v xml:space="preserve"> </v>
      </c>
      <c r="Q301" s="122" t="str">
        <f t="shared" si="343"/>
        <v xml:space="preserve"> </v>
      </c>
      <c r="R301" s="460" t="str">
        <f t="shared" si="343"/>
        <v xml:space="preserve"> </v>
      </c>
      <c r="S301" s="189"/>
      <c r="T301" s="125"/>
      <c r="U301" s="125"/>
      <c r="V301" s="149">
        <f t="shared" si="336"/>
        <v>6</v>
      </c>
      <c r="W301" s="462" t="e">
        <f t="shared" si="338"/>
        <v>#N/A</v>
      </c>
      <c r="X301" s="379" t="e">
        <f t="shared" si="338"/>
        <v>#N/A</v>
      </c>
      <c r="Y301" s="150" t="e">
        <f t="shared" si="338"/>
        <v>#N/A</v>
      </c>
      <c r="Z301" s="150"/>
      <c r="AA301" s="151"/>
    </row>
    <row r="302" spans="1:27" ht="18" hidden="1" x14ac:dyDescent="0.2">
      <c r="A302" s="72">
        <f t="shared" ref="A302:R302" si="344">A253</f>
        <v>15</v>
      </c>
      <c r="B302" s="72" t="str">
        <f t="shared" si="344"/>
        <v>Player 7</v>
      </c>
      <c r="C302" s="378">
        <f t="shared" si="344"/>
        <v>0</v>
      </c>
      <c r="D302" s="460" t="str">
        <f t="shared" si="344"/>
        <v xml:space="preserve"> </v>
      </c>
      <c r="E302" s="122" t="str">
        <f t="shared" si="344"/>
        <v xml:space="preserve"> </v>
      </c>
      <c r="F302" s="460" t="str">
        <f t="shared" si="344"/>
        <v xml:space="preserve"> </v>
      </c>
      <c r="G302" s="122" t="str">
        <f t="shared" si="344"/>
        <v xml:space="preserve"> </v>
      </c>
      <c r="H302" s="460" t="str">
        <f t="shared" si="344"/>
        <v xml:space="preserve"> </v>
      </c>
      <c r="I302" s="122" t="str">
        <f t="shared" si="344"/>
        <v xml:space="preserve"> </v>
      </c>
      <c r="J302" s="460" t="str">
        <f t="shared" si="344"/>
        <v xml:space="preserve"> </v>
      </c>
      <c r="K302" s="122" t="str">
        <f t="shared" si="344"/>
        <v xml:space="preserve"> </v>
      </c>
      <c r="L302" s="460" t="str">
        <f t="shared" si="344"/>
        <v xml:space="preserve"> </v>
      </c>
      <c r="M302" s="122" t="str">
        <f t="shared" si="344"/>
        <v xml:space="preserve"> </v>
      </c>
      <c r="N302" s="460" t="str">
        <f t="shared" si="344"/>
        <v xml:space="preserve"> </v>
      </c>
      <c r="O302" s="122" t="str">
        <f t="shared" si="344"/>
        <v xml:space="preserve"> </v>
      </c>
      <c r="P302" s="460" t="str">
        <f t="shared" si="344"/>
        <v xml:space="preserve"> </v>
      </c>
      <c r="Q302" s="122" t="str">
        <f t="shared" si="344"/>
        <v xml:space="preserve"> </v>
      </c>
      <c r="R302" s="460" t="str">
        <f t="shared" si="344"/>
        <v xml:space="preserve"> </v>
      </c>
      <c r="S302" s="189"/>
      <c r="T302" s="125"/>
      <c r="U302" s="125"/>
      <c r="V302" s="149">
        <f t="shared" si="336"/>
        <v>7</v>
      </c>
      <c r="W302" s="462" t="e">
        <f t="shared" si="338"/>
        <v>#N/A</v>
      </c>
      <c r="X302" s="379" t="e">
        <f t="shared" si="338"/>
        <v>#N/A</v>
      </c>
      <c r="Y302" s="150" t="e">
        <f t="shared" si="338"/>
        <v>#N/A</v>
      </c>
      <c r="Z302" s="150"/>
      <c r="AA302" s="151"/>
    </row>
    <row r="303" spans="1:27" ht="18" hidden="1" x14ac:dyDescent="0.2">
      <c r="A303" s="72">
        <f t="shared" ref="A303:R303" si="345">A254</f>
        <v>22</v>
      </c>
      <c r="B303" s="72" t="str">
        <f t="shared" si="345"/>
        <v>Player 8</v>
      </c>
      <c r="C303" s="378">
        <f t="shared" si="345"/>
        <v>0</v>
      </c>
      <c r="D303" s="460" t="str">
        <f t="shared" si="345"/>
        <v xml:space="preserve"> </v>
      </c>
      <c r="E303" s="122" t="str">
        <f t="shared" si="345"/>
        <v xml:space="preserve"> </v>
      </c>
      <c r="F303" s="460" t="str">
        <f t="shared" si="345"/>
        <v xml:space="preserve"> </v>
      </c>
      <c r="G303" s="122" t="str">
        <f t="shared" si="345"/>
        <v xml:space="preserve"> </v>
      </c>
      <c r="H303" s="460" t="str">
        <f t="shared" si="345"/>
        <v xml:space="preserve"> </v>
      </c>
      <c r="I303" s="122" t="str">
        <f t="shared" si="345"/>
        <v xml:space="preserve"> </v>
      </c>
      <c r="J303" s="460" t="str">
        <f t="shared" si="345"/>
        <v xml:space="preserve"> </v>
      </c>
      <c r="K303" s="122" t="str">
        <f t="shared" si="345"/>
        <v xml:space="preserve"> </v>
      </c>
      <c r="L303" s="460" t="str">
        <f t="shared" si="345"/>
        <v xml:space="preserve"> </v>
      </c>
      <c r="M303" s="122" t="str">
        <f t="shared" si="345"/>
        <v xml:space="preserve"> </v>
      </c>
      <c r="N303" s="460" t="str">
        <f t="shared" si="345"/>
        <v xml:space="preserve"> </v>
      </c>
      <c r="O303" s="122" t="str">
        <f t="shared" si="345"/>
        <v xml:space="preserve"> </v>
      </c>
      <c r="P303" s="460" t="str">
        <f t="shared" si="345"/>
        <v xml:space="preserve"> </v>
      </c>
      <c r="Q303" s="122" t="str">
        <f t="shared" si="345"/>
        <v xml:space="preserve"> </v>
      </c>
      <c r="R303" s="460" t="str">
        <f t="shared" si="345"/>
        <v xml:space="preserve"> </v>
      </c>
      <c r="S303" s="189"/>
      <c r="T303" s="125"/>
      <c r="U303" s="125"/>
      <c r="V303" s="149">
        <f t="shared" si="336"/>
        <v>8</v>
      </c>
      <c r="W303" s="462" t="e">
        <f t="shared" si="338"/>
        <v>#N/A</v>
      </c>
      <c r="X303" s="379" t="e">
        <f t="shared" si="338"/>
        <v>#N/A</v>
      </c>
      <c r="Y303" s="150" t="e">
        <f t="shared" si="338"/>
        <v>#N/A</v>
      </c>
      <c r="Z303" s="150"/>
      <c r="AA303" s="151"/>
    </row>
    <row r="304" spans="1:27" ht="18" hidden="1" x14ac:dyDescent="0.2">
      <c r="A304" s="72">
        <f t="shared" ref="A304:R304" si="346">A255</f>
        <v>23</v>
      </c>
      <c r="B304" s="72" t="str">
        <f t="shared" si="346"/>
        <v>Player 9</v>
      </c>
      <c r="C304" s="378">
        <f t="shared" si="346"/>
        <v>0</v>
      </c>
      <c r="D304" s="460" t="str">
        <f t="shared" si="346"/>
        <v xml:space="preserve"> </v>
      </c>
      <c r="E304" s="122" t="str">
        <f t="shared" si="346"/>
        <v xml:space="preserve"> </v>
      </c>
      <c r="F304" s="460" t="str">
        <f t="shared" si="346"/>
        <v xml:space="preserve"> </v>
      </c>
      <c r="G304" s="122" t="str">
        <f t="shared" si="346"/>
        <v xml:space="preserve"> </v>
      </c>
      <c r="H304" s="460" t="str">
        <f t="shared" si="346"/>
        <v xml:space="preserve"> </v>
      </c>
      <c r="I304" s="122" t="str">
        <f t="shared" si="346"/>
        <v xml:space="preserve"> </v>
      </c>
      <c r="J304" s="460" t="str">
        <f t="shared" si="346"/>
        <v xml:space="preserve"> </v>
      </c>
      <c r="K304" s="122" t="str">
        <f t="shared" si="346"/>
        <v xml:space="preserve"> </v>
      </c>
      <c r="L304" s="460" t="str">
        <f t="shared" si="346"/>
        <v xml:space="preserve"> </v>
      </c>
      <c r="M304" s="122" t="str">
        <f t="shared" si="346"/>
        <v xml:space="preserve"> </v>
      </c>
      <c r="N304" s="460" t="str">
        <f t="shared" si="346"/>
        <v xml:space="preserve"> </v>
      </c>
      <c r="O304" s="122" t="str">
        <f t="shared" si="346"/>
        <v xml:space="preserve"> </v>
      </c>
      <c r="P304" s="460" t="str">
        <f t="shared" si="346"/>
        <v xml:space="preserve"> </v>
      </c>
      <c r="Q304" s="122" t="str">
        <f t="shared" si="346"/>
        <v xml:space="preserve"> </v>
      </c>
      <c r="R304" s="460" t="str">
        <f t="shared" si="346"/>
        <v xml:space="preserve"> </v>
      </c>
      <c r="S304" s="189"/>
      <c r="T304" s="125"/>
      <c r="U304" s="125"/>
      <c r="V304" s="149">
        <f t="shared" si="336"/>
        <v>9</v>
      </c>
      <c r="W304" s="462" t="e">
        <f t="shared" si="338"/>
        <v>#N/A</v>
      </c>
      <c r="X304" s="379" t="e">
        <f t="shared" si="338"/>
        <v>#N/A</v>
      </c>
      <c r="Y304" s="150" t="e">
        <f t="shared" si="338"/>
        <v>#N/A</v>
      </c>
      <c r="Z304" s="150"/>
      <c r="AA304" s="151"/>
    </row>
    <row r="305" spans="1:45" ht="18" hidden="1" x14ac:dyDescent="0.2">
      <c r="A305" s="72">
        <f t="shared" ref="A305:R305" si="347">A256</f>
        <v>24</v>
      </c>
      <c r="B305" s="72" t="str">
        <f t="shared" si="347"/>
        <v>Player 10</v>
      </c>
      <c r="C305" s="378">
        <f t="shared" si="347"/>
        <v>0</v>
      </c>
      <c r="D305" s="460" t="str">
        <f t="shared" si="347"/>
        <v xml:space="preserve"> </v>
      </c>
      <c r="E305" s="122" t="str">
        <f t="shared" si="347"/>
        <v xml:space="preserve"> </v>
      </c>
      <c r="F305" s="460" t="str">
        <f t="shared" si="347"/>
        <v xml:space="preserve"> </v>
      </c>
      <c r="G305" s="122" t="str">
        <f t="shared" si="347"/>
        <v xml:space="preserve"> </v>
      </c>
      <c r="H305" s="460" t="str">
        <f t="shared" si="347"/>
        <v xml:space="preserve"> </v>
      </c>
      <c r="I305" s="122" t="str">
        <f t="shared" si="347"/>
        <v xml:space="preserve"> </v>
      </c>
      <c r="J305" s="460" t="str">
        <f t="shared" si="347"/>
        <v xml:space="preserve"> </v>
      </c>
      <c r="K305" s="122" t="str">
        <f t="shared" si="347"/>
        <v xml:space="preserve"> </v>
      </c>
      <c r="L305" s="460" t="str">
        <f t="shared" si="347"/>
        <v xml:space="preserve"> </v>
      </c>
      <c r="M305" s="122" t="str">
        <f t="shared" si="347"/>
        <v xml:space="preserve"> </v>
      </c>
      <c r="N305" s="460" t="str">
        <f t="shared" si="347"/>
        <v xml:space="preserve"> </v>
      </c>
      <c r="O305" s="122" t="str">
        <f t="shared" si="347"/>
        <v xml:space="preserve"> </v>
      </c>
      <c r="P305" s="460" t="str">
        <f t="shared" si="347"/>
        <v xml:space="preserve"> </v>
      </c>
      <c r="Q305" s="122" t="str">
        <f t="shared" si="347"/>
        <v xml:space="preserve"> </v>
      </c>
      <c r="R305" s="460" t="str">
        <f t="shared" si="347"/>
        <v xml:space="preserve"> </v>
      </c>
      <c r="S305" s="189"/>
      <c r="T305" s="125"/>
      <c r="U305" s="125"/>
      <c r="V305" s="738">
        <f>V284</f>
        <v>10</v>
      </c>
      <c r="W305" s="462" t="e">
        <f t="shared" si="338"/>
        <v>#N/A</v>
      </c>
      <c r="X305" s="379" t="e">
        <f t="shared" si="338"/>
        <v>#N/A</v>
      </c>
      <c r="Y305" s="150" t="e">
        <f t="shared" si="338"/>
        <v>#N/A</v>
      </c>
      <c r="Z305" s="150"/>
      <c r="AA305" s="151"/>
    </row>
    <row r="306" spans="1:45" ht="18" hidden="1" x14ac:dyDescent="0.2">
      <c r="A306" s="72">
        <f t="shared" ref="A306:R306" si="348">A257</f>
        <v>25</v>
      </c>
      <c r="B306" s="72" t="str">
        <f t="shared" si="348"/>
        <v>Player 11</v>
      </c>
      <c r="C306" s="378">
        <f t="shared" si="348"/>
        <v>0</v>
      </c>
      <c r="D306" s="460" t="str">
        <f t="shared" si="348"/>
        <v xml:space="preserve"> </v>
      </c>
      <c r="E306" s="122" t="str">
        <f t="shared" si="348"/>
        <v xml:space="preserve"> </v>
      </c>
      <c r="F306" s="460" t="str">
        <f t="shared" si="348"/>
        <v xml:space="preserve"> </v>
      </c>
      <c r="G306" s="122" t="str">
        <f t="shared" si="348"/>
        <v xml:space="preserve"> </v>
      </c>
      <c r="H306" s="460" t="str">
        <f t="shared" si="348"/>
        <v xml:space="preserve"> </v>
      </c>
      <c r="I306" s="122" t="str">
        <f t="shared" si="348"/>
        <v xml:space="preserve"> </v>
      </c>
      <c r="J306" s="460" t="str">
        <f t="shared" si="348"/>
        <v xml:space="preserve"> </v>
      </c>
      <c r="K306" s="122" t="str">
        <f t="shared" si="348"/>
        <v xml:space="preserve"> </v>
      </c>
      <c r="L306" s="460" t="str">
        <f t="shared" si="348"/>
        <v xml:space="preserve"> </v>
      </c>
      <c r="M306" s="122" t="str">
        <f t="shared" si="348"/>
        <v xml:space="preserve"> </v>
      </c>
      <c r="N306" s="460" t="str">
        <f t="shared" si="348"/>
        <v xml:space="preserve"> </v>
      </c>
      <c r="O306" s="122" t="str">
        <f t="shared" si="348"/>
        <v xml:space="preserve"> </v>
      </c>
      <c r="P306" s="460" t="str">
        <f t="shared" si="348"/>
        <v xml:space="preserve"> </v>
      </c>
      <c r="Q306" s="122" t="str">
        <f t="shared" si="348"/>
        <v xml:space="preserve"> </v>
      </c>
      <c r="R306" s="460" t="str">
        <f t="shared" si="348"/>
        <v xml:space="preserve"> </v>
      </c>
      <c r="S306" s="189"/>
      <c r="T306" s="125"/>
      <c r="U306" s="125"/>
      <c r="V306" s="738">
        <f>V285</f>
        <v>11</v>
      </c>
      <c r="W306" s="462" t="e">
        <f t="shared" si="338"/>
        <v>#N/A</v>
      </c>
      <c r="X306" s="379" t="e">
        <f t="shared" si="338"/>
        <v>#N/A</v>
      </c>
      <c r="Y306" s="150" t="e">
        <f t="shared" si="338"/>
        <v>#N/A</v>
      </c>
      <c r="Z306" s="150"/>
      <c r="AA306" s="151"/>
    </row>
    <row r="307" spans="1:45" ht="18" hidden="1" x14ac:dyDescent="0.2">
      <c r="A307" s="72">
        <f t="shared" ref="A307:R307" si="349">A258</f>
        <v>29</v>
      </c>
      <c r="B307" s="72" t="str">
        <f t="shared" si="349"/>
        <v>Player 12</v>
      </c>
      <c r="C307" s="378">
        <f t="shared" si="349"/>
        <v>0</v>
      </c>
      <c r="D307" s="460" t="str">
        <f t="shared" si="349"/>
        <v xml:space="preserve"> </v>
      </c>
      <c r="E307" s="122" t="str">
        <f t="shared" si="349"/>
        <v xml:space="preserve"> </v>
      </c>
      <c r="F307" s="460" t="str">
        <f t="shared" si="349"/>
        <v xml:space="preserve"> </v>
      </c>
      <c r="G307" s="122" t="str">
        <f t="shared" si="349"/>
        <v xml:space="preserve"> </v>
      </c>
      <c r="H307" s="460" t="str">
        <f t="shared" si="349"/>
        <v xml:space="preserve"> </v>
      </c>
      <c r="I307" s="122" t="str">
        <f t="shared" si="349"/>
        <v xml:space="preserve"> </v>
      </c>
      <c r="J307" s="460" t="str">
        <f t="shared" si="349"/>
        <v xml:space="preserve"> </v>
      </c>
      <c r="K307" s="122" t="str">
        <f t="shared" si="349"/>
        <v xml:space="preserve"> </v>
      </c>
      <c r="L307" s="460" t="str">
        <f t="shared" si="349"/>
        <v xml:space="preserve"> </v>
      </c>
      <c r="M307" s="122" t="str">
        <f t="shared" si="349"/>
        <v xml:space="preserve"> </v>
      </c>
      <c r="N307" s="460" t="str">
        <f t="shared" si="349"/>
        <v xml:space="preserve"> </v>
      </c>
      <c r="O307" s="122" t="str">
        <f t="shared" si="349"/>
        <v xml:space="preserve"> </v>
      </c>
      <c r="P307" s="460" t="str">
        <f t="shared" si="349"/>
        <v xml:space="preserve"> </v>
      </c>
      <c r="Q307" s="122" t="str">
        <f t="shared" si="349"/>
        <v xml:space="preserve"> </v>
      </c>
      <c r="R307" s="460" t="str">
        <f t="shared" si="349"/>
        <v xml:space="preserve"> </v>
      </c>
      <c r="S307" s="189"/>
      <c r="T307" s="125"/>
      <c r="U307" s="125"/>
      <c r="V307" s="149">
        <f>V258</f>
        <v>12</v>
      </c>
      <c r="W307" s="462" t="e">
        <f t="shared" si="338"/>
        <v>#N/A</v>
      </c>
      <c r="X307" s="379" t="e">
        <f t="shared" si="338"/>
        <v>#N/A</v>
      </c>
      <c r="Y307" s="150" t="e">
        <f t="shared" si="338"/>
        <v>#N/A</v>
      </c>
      <c r="Z307" s="150"/>
      <c r="AA307" s="151"/>
    </row>
    <row r="308" spans="1:45" ht="18" hidden="1" x14ac:dyDescent="0.2">
      <c r="A308" s="72">
        <f t="shared" ref="A308:R308" si="350">A259</f>
        <v>30</v>
      </c>
      <c r="B308" s="72" t="str">
        <f t="shared" si="350"/>
        <v>Player 13</v>
      </c>
      <c r="C308" s="378">
        <f t="shared" si="350"/>
        <v>0</v>
      </c>
      <c r="D308" s="460" t="str">
        <f t="shared" si="350"/>
        <v xml:space="preserve"> </v>
      </c>
      <c r="E308" s="122" t="str">
        <f t="shared" si="350"/>
        <v xml:space="preserve"> </v>
      </c>
      <c r="F308" s="460" t="str">
        <f t="shared" si="350"/>
        <v xml:space="preserve"> </v>
      </c>
      <c r="G308" s="122" t="str">
        <f t="shared" si="350"/>
        <v xml:space="preserve"> </v>
      </c>
      <c r="H308" s="460" t="str">
        <f t="shared" si="350"/>
        <v xml:space="preserve"> </v>
      </c>
      <c r="I308" s="122" t="str">
        <f t="shared" si="350"/>
        <v xml:space="preserve"> </v>
      </c>
      <c r="J308" s="460" t="str">
        <f t="shared" si="350"/>
        <v xml:space="preserve"> </v>
      </c>
      <c r="K308" s="122" t="str">
        <f t="shared" si="350"/>
        <v xml:space="preserve"> </v>
      </c>
      <c r="L308" s="460" t="str">
        <f t="shared" si="350"/>
        <v xml:space="preserve"> </v>
      </c>
      <c r="M308" s="122" t="str">
        <f t="shared" si="350"/>
        <v xml:space="preserve"> </v>
      </c>
      <c r="N308" s="460" t="str">
        <f t="shared" si="350"/>
        <v xml:space="preserve"> </v>
      </c>
      <c r="O308" s="122" t="str">
        <f t="shared" si="350"/>
        <v xml:space="preserve"> </v>
      </c>
      <c r="P308" s="460" t="str">
        <f t="shared" si="350"/>
        <v xml:space="preserve"> </v>
      </c>
      <c r="Q308" s="122" t="str">
        <f t="shared" si="350"/>
        <v xml:space="preserve"> </v>
      </c>
      <c r="R308" s="460" t="str">
        <f t="shared" si="350"/>
        <v xml:space="preserve"> </v>
      </c>
      <c r="S308" s="189"/>
      <c r="T308" s="125"/>
      <c r="U308" s="125"/>
      <c r="V308" s="149">
        <f>V259</f>
        <v>13</v>
      </c>
      <c r="W308" s="462" t="e">
        <f t="shared" si="338"/>
        <v>#N/A</v>
      </c>
      <c r="X308" s="379" t="e">
        <f t="shared" si="338"/>
        <v>#N/A</v>
      </c>
      <c r="Y308" s="150" t="e">
        <f t="shared" si="338"/>
        <v>#N/A</v>
      </c>
      <c r="Z308" s="150"/>
      <c r="AA308" s="151"/>
    </row>
    <row r="309" spans="1:45" ht="18" hidden="1" x14ac:dyDescent="0.2">
      <c r="A309" s="72">
        <f t="shared" ref="A309:R309" si="351">A260</f>
        <v>32</v>
      </c>
      <c r="B309" s="72" t="str">
        <f t="shared" si="351"/>
        <v>Player 14</v>
      </c>
      <c r="C309" s="378">
        <f t="shared" si="351"/>
        <v>0</v>
      </c>
      <c r="D309" s="460" t="str">
        <f t="shared" si="351"/>
        <v xml:space="preserve"> </v>
      </c>
      <c r="E309" s="122" t="str">
        <f t="shared" si="351"/>
        <v xml:space="preserve"> </v>
      </c>
      <c r="F309" s="460" t="str">
        <f t="shared" si="351"/>
        <v xml:space="preserve"> </v>
      </c>
      <c r="G309" s="122" t="str">
        <f t="shared" si="351"/>
        <v xml:space="preserve"> </v>
      </c>
      <c r="H309" s="460" t="str">
        <f t="shared" si="351"/>
        <v xml:space="preserve"> </v>
      </c>
      <c r="I309" s="122" t="str">
        <f t="shared" si="351"/>
        <v xml:space="preserve"> </v>
      </c>
      <c r="J309" s="460" t="str">
        <f t="shared" si="351"/>
        <v xml:space="preserve"> </v>
      </c>
      <c r="K309" s="122" t="str">
        <f t="shared" si="351"/>
        <v xml:space="preserve"> </v>
      </c>
      <c r="L309" s="460" t="str">
        <f t="shared" si="351"/>
        <v xml:space="preserve"> </v>
      </c>
      <c r="M309" s="122" t="str">
        <f t="shared" si="351"/>
        <v xml:space="preserve"> </v>
      </c>
      <c r="N309" s="460" t="str">
        <f t="shared" si="351"/>
        <v xml:space="preserve"> </v>
      </c>
      <c r="O309" s="122" t="str">
        <f t="shared" si="351"/>
        <v xml:space="preserve"> </v>
      </c>
      <c r="P309" s="460" t="str">
        <f t="shared" si="351"/>
        <v xml:space="preserve"> </v>
      </c>
      <c r="Q309" s="122" t="str">
        <f t="shared" si="351"/>
        <v xml:space="preserve"> </v>
      </c>
      <c r="R309" s="460" t="str">
        <f t="shared" si="351"/>
        <v xml:space="preserve"> </v>
      </c>
      <c r="S309" s="189"/>
      <c r="T309" s="125"/>
      <c r="U309" s="125"/>
      <c r="V309" s="149">
        <f>V260</f>
        <v>14</v>
      </c>
      <c r="W309" s="462" t="e">
        <f t="shared" si="338"/>
        <v>#N/A</v>
      </c>
      <c r="X309" s="379" t="e">
        <f t="shared" si="338"/>
        <v>#N/A</v>
      </c>
      <c r="Y309" s="150" t="e">
        <f t="shared" si="338"/>
        <v>#N/A</v>
      </c>
      <c r="Z309" s="150"/>
      <c r="AA309" s="151"/>
    </row>
    <row r="310" spans="1:45" ht="18" hidden="1" x14ac:dyDescent="0.2">
      <c r="A310" s="72">
        <f t="shared" ref="A310:R310" si="352">A261</f>
        <v>0</v>
      </c>
      <c r="B310" s="72">
        <f t="shared" si="352"/>
        <v>0</v>
      </c>
      <c r="C310" s="378">
        <f t="shared" si="352"/>
        <v>0</v>
      </c>
      <c r="D310" s="460" t="str">
        <f t="shared" si="352"/>
        <v xml:space="preserve"> </v>
      </c>
      <c r="E310" s="122" t="str">
        <f t="shared" si="352"/>
        <v xml:space="preserve"> </v>
      </c>
      <c r="F310" s="460" t="str">
        <f t="shared" si="352"/>
        <v xml:space="preserve"> </v>
      </c>
      <c r="G310" s="122" t="str">
        <f t="shared" si="352"/>
        <v xml:space="preserve"> </v>
      </c>
      <c r="H310" s="460" t="str">
        <f t="shared" si="352"/>
        <v xml:space="preserve"> </v>
      </c>
      <c r="I310" s="122" t="str">
        <f t="shared" si="352"/>
        <v xml:space="preserve"> </v>
      </c>
      <c r="J310" s="460" t="str">
        <f t="shared" si="352"/>
        <v xml:space="preserve"> </v>
      </c>
      <c r="K310" s="122" t="str">
        <f t="shared" si="352"/>
        <v xml:space="preserve"> </v>
      </c>
      <c r="L310" s="460" t="str">
        <f t="shared" si="352"/>
        <v xml:space="preserve"> </v>
      </c>
      <c r="M310" s="122" t="str">
        <f t="shared" si="352"/>
        <v xml:space="preserve"> </v>
      </c>
      <c r="N310" s="460" t="str">
        <f t="shared" si="352"/>
        <v xml:space="preserve"> </v>
      </c>
      <c r="O310" s="122" t="str">
        <f t="shared" si="352"/>
        <v xml:space="preserve"> </v>
      </c>
      <c r="P310" s="460" t="str">
        <f t="shared" si="352"/>
        <v xml:space="preserve"> </v>
      </c>
      <c r="Q310" s="122" t="str">
        <f t="shared" si="352"/>
        <v xml:space="preserve"> </v>
      </c>
      <c r="R310" s="460" t="str">
        <f t="shared" si="352"/>
        <v xml:space="preserve"> </v>
      </c>
      <c r="S310" s="189"/>
      <c r="T310" s="125"/>
      <c r="U310" s="125"/>
      <c r="V310" s="149">
        <f>V261</f>
        <v>15</v>
      </c>
      <c r="W310" s="462" t="e">
        <f t="shared" si="338"/>
        <v>#N/A</v>
      </c>
      <c r="X310" s="379" t="e">
        <f t="shared" si="338"/>
        <v>#N/A</v>
      </c>
      <c r="Y310" s="150" t="e">
        <f t="shared" si="338"/>
        <v>#N/A</v>
      </c>
      <c r="Z310" s="150"/>
      <c r="AA310" s="151"/>
    </row>
    <row r="311" spans="1:45" ht="18" hidden="1" x14ac:dyDescent="0.2">
      <c r="A311" s="72">
        <f t="shared" ref="A311:R311" si="353">A262</f>
        <v>0</v>
      </c>
      <c r="B311" s="72">
        <f t="shared" si="353"/>
        <v>0</v>
      </c>
      <c r="C311" s="378">
        <f t="shared" si="353"/>
        <v>0</v>
      </c>
      <c r="D311" s="460" t="str">
        <f t="shared" si="353"/>
        <v xml:space="preserve"> </v>
      </c>
      <c r="E311" s="122" t="str">
        <f t="shared" si="353"/>
        <v xml:space="preserve"> </v>
      </c>
      <c r="F311" s="460" t="str">
        <f t="shared" si="353"/>
        <v xml:space="preserve"> </v>
      </c>
      <c r="G311" s="122" t="str">
        <f t="shared" si="353"/>
        <v xml:space="preserve"> </v>
      </c>
      <c r="H311" s="460" t="str">
        <f t="shared" si="353"/>
        <v xml:space="preserve"> </v>
      </c>
      <c r="I311" s="122" t="str">
        <f t="shared" si="353"/>
        <v xml:space="preserve"> </v>
      </c>
      <c r="J311" s="460" t="str">
        <f t="shared" si="353"/>
        <v xml:space="preserve"> </v>
      </c>
      <c r="K311" s="122" t="str">
        <f t="shared" si="353"/>
        <v xml:space="preserve"> </v>
      </c>
      <c r="L311" s="460" t="str">
        <f t="shared" si="353"/>
        <v xml:space="preserve"> </v>
      </c>
      <c r="M311" s="122" t="str">
        <f t="shared" si="353"/>
        <v xml:space="preserve"> </v>
      </c>
      <c r="N311" s="460" t="str">
        <f t="shared" si="353"/>
        <v xml:space="preserve"> </v>
      </c>
      <c r="O311" s="122" t="str">
        <f t="shared" si="353"/>
        <v xml:space="preserve"> </v>
      </c>
      <c r="P311" s="460" t="str">
        <f t="shared" si="353"/>
        <v xml:space="preserve"> </v>
      </c>
      <c r="Q311" s="122" t="str">
        <f t="shared" si="353"/>
        <v xml:space="preserve"> </v>
      </c>
      <c r="R311" s="460" t="str">
        <f t="shared" si="353"/>
        <v xml:space="preserve"> </v>
      </c>
      <c r="S311" s="189"/>
      <c r="T311" s="125"/>
      <c r="U311" s="125"/>
      <c r="V311" s="738">
        <f>V290</f>
        <v>16</v>
      </c>
      <c r="W311" s="462" t="e">
        <f t="shared" si="338"/>
        <v>#N/A</v>
      </c>
      <c r="X311" s="379" t="e">
        <f t="shared" si="338"/>
        <v>#N/A</v>
      </c>
      <c r="Y311" s="150" t="e">
        <f t="shared" si="338"/>
        <v>#N/A</v>
      </c>
      <c r="Z311" s="150"/>
      <c r="AA311" s="151"/>
    </row>
    <row r="312" spans="1:45" ht="18" hidden="1" x14ac:dyDescent="0.2">
      <c r="A312" s="72">
        <f t="shared" ref="A312:R312" si="354">A263</f>
        <v>0</v>
      </c>
      <c r="B312" s="72">
        <f t="shared" si="354"/>
        <v>0</v>
      </c>
      <c r="C312" s="378">
        <f t="shared" si="354"/>
        <v>0</v>
      </c>
      <c r="D312" s="460" t="str">
        <f t="shared" si="354"/>
        <v xml:space="preserve"> </v>
      </c>
      <c r="E312" s="122" t="str">
        <f t="shared" si="354"/>
        <v xml:space="preserve"> </v>
      </c>
      <c r="F312" s="460" t="str">
        <f t="shared" si="354"/>
        <v xml:space="preserve"> </v>
      </c>
      <c r="G312" s="122" t="str">
        <f t="shared" si="354"/>
        <v xml:space="preserve"> </v>
      </c>
      <c r="H312" s="460" t="str">
        <f t="shared" si="354"/>
        <v xml:space="preserve"> </v>
      </c>
      <c r="I312" s="122" t="str">
        <f t="shared" si="354"/>
        <v xml:space="preserve"> </v>
      </c>
      <c r="J312" s="460" t="str">
        <f t="shared" si="354"/>
        <v xml:space="preserve"> </v>
      </c>
      <c r="K312" s="122" t="str">
        <f t="shared" si="354"/>
        <v xml:space="preserve"> </v>
      </c>
      <c r="L312" s="460" t="str">
        <f t="shared" si="354"/>
        <v xml:space="preserve"> </v>
      </c>
      <c r="M312" s="122" t="str">
        <f t="shared" si="354"/>
        <v xml:space="preserve"> </v>
      </c>
      <c r="N312" s="460" t="str">
        <f t="shared" si="354"/>
        <v xml:space="preserve"> </v>
      </c>
      <c r="O312" s="122" t="str">
        <f t="shared" si="354"/>
        <v xml:space="preserve"> </v>
      </c>
      <c r="P312" s="460" t="str">
        <f t="shared" si="354"/>
        <v xml:space="preserve"> </v>
      </c>
      <c r="Q312" s="122" t="str">
        <f t="shared" si="354"/>
        <v xml:space="preserve"> </v>
      </c>
      <c r="R312" s="460" t="str">
        <f t="shared" si="354"/>
        <v xml:space="preserve"> </v>
      </c>
      <c r="S312" s="189"/>
      <c r="T312" s="125"/>
      <c r="U312" s="125"/>
      <c r="V312" s="738">
        <f>V291</f>
        <v>17</v>
      </c>
      <c r="W312" s="462" t="e">
        <f t="shared" si="338"/>
        <v>#N/A</v>
      </c>
      <c r="X312" s="379" t="e">
        <f t="shared" si="338"/>
        <v>#N/A</v>
      </c>
      <c r="Y312" s="150" t="e">
        <f t="shared" si="338"/>
        <v>#N/A</v>
      </c>
      <c r="Z312" s="150"/>
      <c r="AA312" s="151"/>
    </row>
    <row r="313" spans="1:45" ht="18" hidden="1" x14ac:dyDescent="0.2">
      <c r="A313" s="72">
        <f t="shared" ref="A313:R313" si="355">A264</f>
        <v>0</v>
      </c>
      <c r="B313" s="72">
        <f t="shared" si="355"/>
        <v>0</v>
      </c>
      <c r="C313" s="378">
        <f t="shared" si="355"/>
        <v>0</v>
      </c>
      <c r="D313" s="460" t="str">
        <f t="shared" si="355"/>
        <v xml:space="preserve"> </v>
      </c>
      <c r="E313" s="122" t="str">
        <f t="shared" si="355"/>
        <v xml:space="preserve"> </v>
      </c>
      <c r="F313" s="460" t="str">
        <f t="shared" si="355"/>
        <v xml:space="preserve"> </v>
      </c>
      <c r="G313" s="122" t="str">
        <f t="shared" si="355"/>
        <v xml:space="preserve"> </v>
      </c>
      <c r="H313" s="460" t="str">
        <f t="shared" si="355"/>
        <v xml:space="preserve"> </v>
      </c>
      <c r="I313" s="122" t="str">
        <f t="shared" si="355"/>
        <v xml:space="preserve"> </v>
      </c>
      <c r="J313" s="460" t="str">
        <f t="shared" si="355"/>
        <v xml:space="preserve"> </v>
      </c>
      <c r="K313" s="122" t="str">
        <f t="shared" si="355"/>
        <v xml:space="preserve"> </v>
      </c>
      <c r="L313" s="460" t="str">
        <f t="shared" si="355"/>
        <v xml:space="preserve"> </v>
      </c>
      <c r="M313" s="122" t="str">
        <f t="shared" si="355"/>
        <v xml:space="preserve"> </v>
      </c>
      <c r="N313" s="460" t="str">
        <f t="shared" si="355"/>
        <v xml:space="preserve"> </v>
      </c>
      <c r="O313" s="122" t="str">
        <f t="shared" si="355"/>
        <v xml:space="preserve"> </v>
      </c>
      <c r="P313" s="460" t="str">
        <f t="shared" si="355"/>
        <v xml:space="preserve"> </v>
      </c>
      <c r="Q313" s="122" t="str">
        <f t="shared" si="355"/>
        <v xml:space="preserve"> </v>
      </c>
      <c r="R313" s="460" t="str">
        <f t="shared" si="355"/>
        <v xml:space="preserve"> </v>
      </c>
      <c r="S313" s="189"/>
      <c r="T313" s="125"/>
      <c r="U313" s="125"/>
      <c r="V313" s="738">
        <f>V292</f>
        <v>18</v>
      </c>
      <c r="W313" s="462" t="e">
        <f t="shared" si="338"/>
        <v>#N/A</v>
      </c>
      <c r="X313" s="379" t="e">
        <f t="shared" si="338"/>
        <v>#N/A</v>
      </c>
      <c r="Y313" s="150" t="e">
        <f t="shared" si="338"/>
        <v>#N/A</v>
      </c>
      <c r="Z313" s="150"/>
      <c r="AA313" s="151"/>
    </row>
    <row r="314" spans="1:45" ht="19" hidden="1" thickBot="1" x14ac:dyDescent="0.25">
      <c r="A314" s="72" t="str">
        <f t="shared" ref="A314:R314" si="356">A265</f>
        <v xml:space="preserve"> </v>
      </c>
      <c r="B314" s="463">
        <f t="shared" si="356"/>
        <v>0</v>
      </c>
      <c r="C314" s="122" t="str">
        <f t="shared" si="356"/>
        <v xml:space="preserve"> </v>
      </c>
      <c r="D314" s="378">
        <f t="shared" si="356"/>
        <v>0</v>
      </c>
      <c r="E314" s="378">
        <f t="shared" si="356"/>
        <v>0</v>
      </c>
      <c r="F314" s="378">
        <f t="shared" si="356"/>
        <v>0</v>
      </c>
      <c r="G314" s="378">
        <f t="shared" si="356"/>
        <v>0</v>
      </c>
      <c r="H314" s="378">
        <f t="shared" si="356"/>
        <v>0</v>
      </c>
      <c r="I314" s="378">
        <f t="shared" si="356"/>
        <v>0</v>
      </c>
      <c r="J314" s="378">
        <f t="shared" si="356"/>
        <v>0</v>
      </c>
      <c r="K314" s="378">
        <f t="shared" si="356"/>
        <v>0</v>
      </c>
      <c r="L314" s="378">
        <f t="shared" si="356"/>
        <v>0</v>
      </c>
      <c r="M314" s="378">
        <f t="shared" si="356"/>
        <v>0</v>
      </c>
      <c r="N314" s="378">
        <f t="shared" si="356"/>
        <v>0</v>
      </c>
      <c r="O314" s="378">
        <f t="shared" si="356"/>
        <v>0</v>
      </c>
      <c r="P314" s="378">
        <f t="shared" si="356"/>
        <v>0</v>
      </c>
      <c r="Q314" s="378">
        <f t="shared" si="356"/>
        <v>0</v>
      </c>
      <c r="R314" s="378">
        <f t="shared" si="356"/>
        <v>0</v>
      </c>
      <c r="S314" s="190"/>
      <c r="T314" s="125"/>
      <c r="U314" s="125"/>
      <c r="V314" s="370" t="str">
        <f>V265</f>
        <v>vs.</v>
      </c>
      <c r="W314" s="371">
        <f>W265</f>
        <v>0</v>
      </c>
      <c r="X314" s="372"/>
      <c r="Y314" s="372" t="str">
        <f>Y265</f>
        <v>at</v>
      </c>
      <c r="Z314" s="373">
        <f>Z265</f>
        <v>0</v>
      </c>
      <c r="AA314" s="374"/>
    </row>
    <row r="315" spans="1:45" hidden="1" x14ac:dyDescent="0.1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45" hidden="1" x14ac:dyDescent="0.1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45" hidden="1" x14ac:dyDescent="0.1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45" hidden="1" x14ac:dyDescent="0.1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45" ht="14" hidden="1" thickBot="1" x14ac:dyDescent="0.2"/>
    <row r="320" spans="1:45" ht="40.5" customHeight="1" thickBot="1" x14ac:dyDescent="0.3">
      <c r="A320" s="993" t="str">
        <f>K341</f>
        <v>Rochester Junior Legion Patriots</v>
      </c>
      <c r="B320" s="994">
        <f>B193</f>
        <v>0</v>
      </c>
      <c r="C320" s="994">
        <f>C193</f>
        <v>0</v>
      </c>
      <c r="D320" s="994">
        <f>D193</f>
        <v>0</v>
      </c>
      <c r="E320" s="994">
        <f>E193</f>
        <v>0</v>
      </c>
      <c r="F320" s="767" t="s">
        <v>414</v>
      </c>
      <c r="G320" s="768">
        <f>L360</f>
        <v>0</v>
      </c>
      <c r="H320" s="739"/>
      <c r="I320" s="739"/>
      <c r="J320" s="739"/>
      <c r="K320" s="739"/>
      <c r="L320" s="739"/>
      <c r="M320" s="739"/>
      <c r="N320" s="739"/>
      <c r="O320" s="739"/>
      <c r="P320" s="739"/>
      <c r="Q320" s="739"/>
      <c r="R320" s="739"/>
      <c r="S320" s="739"/>
      <c r="T320" s="739"/>
      <c r="U320" s="739"/>
      <c r="V320" s="739"/>
      <c r="W320" s="739"/>
      <c r="X320" s="739"/>
      <c r="Y320" s="739"/>
      <c r="Z320" s="739"/>
      <c r="AA320" s="740"/>
      <c r="AB320" s="740"/>
      <c r="AC320" s="740"/>
      <c r="AD320" s="740"/>
      <c r="AE320" s="741"/>
      <c r="AF320" s="1"/>
      <c r="AG320" s="1"/>
      <c r="AH320" s="1"/>
      <c r="AI320" s="1"/>
      <c r="AJ320" s="1"/>
      <c r="AK320" s="1"/>
      <c r="AL320" s="1"/>
      <c r="AM320" s="1"/>
      <c r="AN320" s="1"/>
      <c r="AO320" s="1"/>
      <c r="AP320" s="1"/>
      <c r="AQ320" s="1"/>
      <c r="AR320" s="1"/>
      <c r="AS320" s="1"/>
    </row>
    <row r="321" spans="1:45" ht="19" thickBot="1" x14ac:dyDescent="0.25">
      <c r="A321" s="955">
        <f>R341</f>
        <v>0</v>
      </c>
      <c r="B321" s="957"/>
      <c r="C321" s="995" t="str">
        <f t="shared" ref="C321:AE321" si="357">C194</f>
        <v>1st</v>
      </c>
      <c r="D321" s="996">
        <f t="shared" si="357"/>
        <v>0</v>
      </c>
      <c r="E321" s="996">
        <f t="shared" si="357"/>
        <v>0</v>
      </c>
      <c r="F321" s="996">
        <f t="shared" si="357"/>
        <v>0</v>
      </c>
      <c r="G321" s="997">
        <f t="shared" si="357"/>
        <v>0</v>
      </c>
      <c r="H321" s="979" t="str">
        <f t="shared" si="357"/>
        <v>2nd</v>
      </c>
      <c r="I321" s="980">
        <f t="shared" si="357"/>
        <v>0</v>
      </c>
      <c r="J321" s="980">
        <f t="shared" si="357"/>
        <v>0</v>
      </c>
      <c r="K321" s="981">
        <f t="shared" si="357"/>
        <v>0</v>
      </c>
      <c r="L321" s="979" t="str">
        <f t="shared" si="357"/>
        <v>3rd</v>
      </c>
      <c r="M321" s="980">
        <f t="shared" si="357"/>
        <v>0</v>
      </c>
      <c r="N321" s="980">
        <f t="shared" si="357"/>
        <v>0</v>
      </c>
      <c r="O321" s="981">
        <f t="shared" si="357"/>
        <v>0</v>
      </c>
      <c r="P321" s="979" t="str">
        <f t="shared" si="357"/>
        <v>4th</v>
      </c>
      <c r="Q321" s="980">
        <f t="shared" si="357"/>
        <v>0</v>
      </c>
      <c r="R321" s="980">
        <f t="shared" si="357"/>
        <v>0</v>
      </c>
      <c r="S321" s="981">
        <f t="shared" si="357"/>
        <v>0</v>
      </c>
      <c r="T321" s="979" t="str">
        <f t="shared" si="357"/>
        <v>5th</v>
      </c>
      <c r="U321" s="980">
        <f t="shared" si="357"/>
        <v>0</v>
      </c>
      <c r="V321" s="980">
        <f t="shared" si="357"/>
        <v>0</v>
      </c>
      <c r="W321" s="981">
        <f t="shared" si="357"/>
        <v>0</v>
      </c>
      <c r="X321" s="979" t="str">
        <f t="shared" si="357"/>
        <v>6th</v>
      </c>
      <c r="Y321" s="980">
        <f t="shared" si="357"/>
        <v>0</v>
      </c>
      <c r="Z321" s="980">
        <f t="shared" si="357"/>
        <v>0</v>
      </c>
      <c r="AA321" s="981">
        <f t="shared" si="357"/>
        <v>0</v>
      </c>
      <c r="AB321" s="979" t="str">
        <f t="shared" si="357"/>
        <v>7th</v>
      </c>
      <c r="AC321" s="980">
        <f t="shared" si="357"/>
        <v>0</v>
      </c>
      <c r="AD321" s="980">
        <f t="shared" si="357"/>
        <v>0</v>
      </c>
      <c r="AE321" s="981">
        <f t="shared" si="357"/>
        <v>0</v>
      </c>
      <c r="AF321" s="1"/>
      <c r="AG321" s="1"/>
      <c r="AH321" s="1"/>
      <c r="AI321" s="1"/>
      <c r="AJ321" s="1"/>
      <c r="AK321" s="1"/>
      <c r="AL321" s="1"/>
      <c r="AM321" s="1"/>
      <c r="AN321" s="1"/>
      <c r="AO321" s="1"/>
      <c r="AP321" s="1"/>
      <c r="AQ321" s="1"/>
      <c r="AR321" s="1"/>
      <c r="AS321" s="1"/>
    </row>
    <row r="322" spans="1:45" ht="37.5" customHeight="1" thickBot="1" x14ac:dyDescent="0.2">
      <c r="A322" s="941">
        <f t="shared" ref="A322:A339" si="358">A195</f>
        <v>1</v>
      </c>
      <c r="B322" s="750" t="e">
        <f t="shared" ref="B322:B339" si="359">IF(G195="DH",CONCATENATE(B195,"/",B$331),B195)</f>
        <v>#N/A</v>
      </c>
      <c r="C322" s="963" t="e">
        <f t="shared" ref="C322:C330" si="360">IF(G195="DH",CONCATENATE(RIGHT(C195,LEN(C195)-FIND(" ",C195)),"/",RIGHT($C$331,LEN($C$331)-FIND(" ",$C$331))),C195)</f>
        <v>#N/A</v>
      </c>
      <c r="D322" s="964">
        <f t="shared" ref="D322:F324" si="361">D195</f>
        <v>0</v>
      </c>
      <c r="E322" s="964">
        <f t="shared" si="361"/>
        <v>0</v>
      </c>
      <c r="F322" s="964">
        <f t="shared" si="361"/>
        <v>0</v>
      </c>
      <c r="G322" s="942" t="e">
        <f t="shared" ref="G322:G339" si="362">IF(G195="DH",CONCATENATE("DH/",G$331),G195)</f>
        <v>#N/A</v>
      </c>
      <c r="H322" s="965" t="e">
        <f t="shared" ref="H322:H330" si="363">CONCATENATE(H195)</f>
        <v>#N/A</v>
      </c>
      <c r="I322" s="966"/>
      <c r="J322" s="966"/>
      <c r="K322" s="943" t="e">
        <f t="shared" ref="K322:K330" si="364">K195</f>
        <v>#N/A</v>
      </c>
      <c r="L322" s="965" t="e">
        <f t="shared" ref="L322:L330" si="365">CONCATENATE(L195,)</f>
        <v>#N/A</v>
      </c>
      <c r="M322" s="982"/>
      <c r="N322" s="982"/>
      <c r="O322" s="943" t="e">
        <f t="shared" ref="O322:O330" si="366">O195</f>
        <v>#N/A</v>
      </c>
      <c r="P322" s="965" t="e">
        <f t="shared" ref="P322:P330" si="367">CONCATENATE(P195)</f>
        <v>#N/A</v>
      </c>
      <c r="Q322" s="982"/>
      <c r="R322" s="982"/>
      <c r="S322" s="943" t="e">
        <f t="shared" ref="S322:S330" si="368">S195</f>
        <v>#N/A</v>
      </c>
      <c r="T322" s="965" t="e">
        <f t="shared" ref="T322:T330" si="369">CONCATENATE(T195)</f>
        <v>#N/A</v>
      </c>
      <c r="U322" s="982"/>
      <c r="V322" s="982"/>
      <c r="W322" s="943" t="e">
        <f t="shared" ref="W322:W330" si="370">W195</f>
        <v>#N/A</v>
      </c>
      <c r="X322" s="965" t="e">
        <f t="shared" ref="X322:X330" si="371">CONCATENATE(X195)</f>
        <v>#N/A</v>
      </c>
      <c r="Y322" s="982"/>
      <c r="Z322" s="982"/>
      <c r="AA322" s="943" t="e">
        <f t="shared" ref="AA322:AA330" si="372">AA195</f>
        <v>#N/A</v>
      </c>
      <c r="AB322" s="965" t="e">
        <f t="shared" ref="AB322:AB330" si="373">CONCATENATE(AB195)</f>
        <v>#N/A</v>
      </c>
      <c r="AC322" s="982"/>
      <c r="AD322" s="982"/>
      <c r="AE322" s="943" t="e">
        <f t="shared" ref="AE322:AE330" si="374">AE195</f>
        <v>#N/A</v>
      </c>
      <c r="AF322" s="1"/>
      <c r="AG322" s="1"/>
      <c r="AH322" s="1"/>
      <c r="AI322" s="1"/>
      <c r="AJ322" s="1"/>
      <c r="AK322" s="1"/>
      <c r="AL322" s="1"/>
      <c r="AM322" s="1"/>
      <c r="AN322" s="1"/>
      <c r="AO322" s="1"/>
      <c r="AP322" s="1"/>
      <c r="AQ322" s="1"/>
      <c r="AR322" s="1"/>
      <c r="AS322" s="1"/>
    </row>
    <row r="323" spans="1:45" ht="37.5" customHeight="1" thickBot="1" x14ac:dyDescent="0.2">
      <c r="A323" s="944">
        <f t="shared" si="358"/>
        <v>2</v>
      </c>
      <c r="B323" s="750" t="e">
        <f t="shared" si="359"/>
        <v>#N/A</v>
      </c>
      <c r="C323" s="963" t="e">
        <f t="shared" si="360"/>
        <v>#N/A</v>
      </c>
      <c r="D323" s="964">
        <f t="shared" si="361"/>
        <v>0</v>
      </c>
      <c r="E323" s="964">
        <f t="shared" si="361"/>
        <v>0</v>
      </c>
      <c r="F323" s="964">
        <f t="shared" si="361"/>
        <v>0</v>
      </c>
      <c r="G323" s="942" t="e">
        <f t="shared" si="362"/>
        <v>#N/A</v>
      </c>
      <c r="H323" s="965" t="e">
        <f t="shared" si="363"/>
        <v>#N/A</v>
      </c>
      <c r="I323" s="966"/>
      <c r="J323" s="966"/>
      <c r="K323" s="943" t="e">
        <f t="shared" si="364"/>
        <v>#N/A</v>
      </c>
      <c r="L323" s="965" t="e">
        <f t="shared" si="365"/>
        <v>#N/A</v>
      </c>
      <c r="M323" s="982"/>
      <c r="N323" s="982"/>
      <c r="O323" s="943" t="e">
        <f t="shared" si="366"/>
        <v>#N/A</v>
      </c>
      <c r="P323" s="965" t="e">
        <f t="shared" si="367"/>
        <v>#N/A</v>
      </c>
      <c r="Q323" s="982"/>
      <c r="R323" s="982"/>
      <c r="S323" s="943" t="e">
        <f t="shared" si="368"/>
        <v>#N/A</v>
      </c>
      <c r="T323" s="965" t="e">
        <f t="shared" si="369"/>
        <v>#N/A</v>
      </c>
      <c r="U323" s="982"/>
      <c r="V323" s="982"/>
      <c r="W323" s="943" t="e">
        <f t="shared" si="370"/>
        <v>#N/A</v>
      </c>
      <c r="X323" s="965" t="e">
        <f t="shared" si="371"/>
        <v>#N/A</v>
      </c>
      <c r="Y323" s="982"/>
      <c r="Z323" s="982"/>
      <c r="AA323" s="943" t="e">
        <f t="shared" si="372"/>
        <v>#N/A</v>
      </c>
      <c r="AB323" s="965" t="e">
        <f t="shared" si="373"/>
        <v>#N/A</v>
      </c>
      <c r="AC323" s="982"/>
      <c r="AD323" s="982"/>
      <c r="AE323" s="943" t="e">
        <f t="shared" si="374"/>
        <v>#N/A</v>
      </c>
      <c r="AF323" s="1"/>
      <c r="AG323" s="1"/>
      <c r="AH323" s="1"/>
      <c r="AI323" s="1"/>
      <c r="AJ323" s="1"/>
      <c r="AK323" s="1"/>
      <c r="AL323" s="1"/>
      <c r="AM323" s="1"/>
      <c r="AN323" s="1"/>
      <c r="AO323" s="1"/>
      <c r="AP323" s="1"/>
      <c r="AQ323" s="1"/>
      <c r="AR323" s="1"/>
      <c r="AS323" s="1"/>
    </row>
    <row r="324" spans="1:45" ht="37.5" customHeight="1" thickBot="1" x14ac:dyDescent="0.2">
      <c r="A324" s="944">
        <f t="shared" si="358"/>
        <v>3</v>
      </c>
      <c r="B324" s="750" t="e">
        <f t="shared" si="359"/>
        <v>#N/A</v>
      </c>
      <c r="C324" s="963" t="e">
        <f t="shared" si="360"/>
        <v>#N/A</v>
      </c>
      <c r="D324" s="964">
        <f t="shared" si="361"/>
        <v>0</v>
      </c>
      <c r="E324" s="964">
        <f t="shared" si="361"/>
        <v>0</v>
      </c>
      <c r="F324" s="964">
        <f t="shared" si="361"/>
        <v>0</v>
      </c>
      <c r="G324" s="942" t="e">
        <f t="shared" si="362"/>
        <v>#N/A</v>
      </c>
      <c r="H324" s="965" t="e">
        <f t="shared" si="363"/>
        <v>#N/A</v>
      </c>
      <c r="I324" s="966"/>
      <c r="J324" s="966"/>
      <c r="K324" s="943" t="e">
        <f t="shared" si="364"/>
        <v>#N/A</v>
      </c>
      <c r="L324" s="965" t="e">
        <f t="shared" si="365"/>
        <v>#N/A</v>
      </c>
      <c r="M324" s="982"/>
      <c r="N324" s="982"/>
      <c r="O324" s="943" t="e">
        <f t="shared" si="366"/>
        <v>#N/A</v>
      </c>
      <c r="P324" s="965" t="e">
        <f t="shared" si="367"/>
        <v>#N/A</v>
      </c>
      <c r="Q324" s="982"/>
      <c r="R324" s="982"/>
      <c r="S324" s="943" t="e">
        <f t="shared" si="368"/>
        <v>#N/A</v>
      </c>
      <c r="T324" s="965" t="e">
        <f t="shared" si="369"/>
        <v>#N/A</v>
      </c>
      <c r="U324" s="982"/>
      <c r="V324" s="982"/>
      <c r="W324" s="943" t="e">
        <f t="shared" si="370"/>
        <v>#N/A</v>
      </c>
      <c r="X324" s="965" t="e">
        <f t="shared" si="371"/>
        <v>#N/A</v>
      </c>
      <c r="Y324" s="982"/>
      <c r="Z324" s="982"/>
      <c r="AA324" s="943" t="e">
        <f t="shared" si="372"/>
        <v>#N/A</v>
      </c>
      <c r="AB324" s="965" t="e">
        <f t="shared" si="373"/>
        <v>#N/A</v>
      </c>
      <c r="AC324" s="982"/>
      <c r="AD324" s="982"/>
      <c r="AE324" s="943" t="e">
        <f t="shared" si="374"/>
        <v>#N/A</v>
      </c>
      <c r="AF324" s="1"/>
      <c r="AG324" s="1"/>
      <c r="AH324" s="1"/>
      <c r="AI324" s="1"/>
      <c r="AJ324" s="1"/>
      <c r="AK324" s="1"/>
      <c r="AL324" s="1"/>
      <c r="AM324" s="1"/>
      <c r="AN324" s="1"/>
      <c r="AO324" s="1"/>
      <c r="AP324" s="1"/>
      <c r="AQ324" s="1"/>
      <c r="AR324" s="1"/>
      <c r="AS324" s="1"/>
    </row>
    <row r="325" spans="1:45" ht="37.5" customHeight="1" thickBot="1" x14ac:dyDescent="0.2">
      <c r="A325" s="944">
        <f t="shared" si="358"/>
        <v>4</v>
      </c>
      <c r="B325" s="750" t="e">
        <f t="shared" si="359"/>
        <v>#N/A</v>
      </c>
      <c r="C325" s="963" t="e">
        <f t="shared" si="360"/>
        <v>#N/A</v>
      </c>
      <c r="D325" s="964">
        <f t="shared" ref="D325:F339" si="375">D198</f>
        <v>0</v>
      </c>
      <c r="E325" s="964">
        <f t="shared" si="375"/>
        <v>0</v>
      </c>
      <c r="F325" s="964">
        <f t="shared" si="375"/>
        <v>0</v>
      </c>
      <c r="G325" s="942" t="e">
        <f t="shared" si="362"/>
        <v>#N/A</v>
      </c>
      <c r="H325" s="965" t="e">
        <f t="shared" si="363"/>
        <v>#N/A</v>
      </c>
      <c r="I325" s="966"/>
      <c r="J325" s="966"/>
      <c r="K325" s="943" t="e">
        <f t="shared" si="364"/>
        <v>#N/A</v>
      </c>
      <c r="L325" s="965" t="e">
        <f t="shared" si="365"/>
        <v>#N/A</v>
      </c>
      <c r="M325" s="982"/>
      <c r="N325" s="982"/>
      <c r="O325" s="943" t="e">
        <f t="shared" si="366"/>
        <v>#N/A</v>
      </c>
      <c r="P325" s="965" t="e">
        <f t="shared" si="367"/>
        <v>#N/A</v>
      </c>
      <c r="Q325" s="982"/>
      <c r="R325" s="982"/>
      <c r="S325" s="943" t="e">
        <f t="shared" si="368"/>
        <v>#N/A</v>
      </c>
      <c r="T325" s="965" t="e">
        <f t="shared" si="369"/>
        <v>#N/A</v>
      </c>
      <c r="U325" s="982"/>
      <c r="V325" s="982"/>
      <c r="W325" s="943" t="e">
        <f t="shared" si="370"/>
        <v>#N/A</v>
      </c>
      <c r="X325" s="965" t="e">
        <f t="shared" si="371"/>
        <v>#N/A</v>
      </c>
      <c r="Y325" s="982"/>
      <c r="Z325" s="982"/>
      <c r="AA325" s="943" t="e">
        <f t="shared" si="372"/>
        <v>#N/A</v>
      </c>
      <c r="AB325" s="965" t="e">
        <f t="shared" si="373"/>
        <v>#N/A</v>
      </c>
      <c r="AC325" s="982"/>
      <c r="AD325" s="982"/>
      <c r="AE325" s="943" t="e">
        <f t="shared" si="374"/>
        <v>#N/A</v>
      </c>
      <c r="AF325" s="1"/>
      <c r="AG325" s="1"/>
      <c r="AH325" s="1"/>
      <c r="AI325" s="1"/>
      <c r="AJ325" s="1"/>
      <c r="AK325" s="1"/>
      <c r="AL325" s="1"/>
      <c r="AM325" s="1"/>
      <c r="AN325" s="1"/>
      <c r="AO325" s="1"/>
      <c r="AP325" s="1"/>
      <c r="AQ325" s="1"/>
      <c r="AR325" s="1"/>
      <c r="AS325" s="1"/>
    </row>
    <row r="326" spans="1:45" ht="37.5" customHeight="1" thickBot="1" x14ac:dyDescent="0.2">
      <c r="A326" s="944">
        <f t="shared" si="358"/>
        <v>5</v>
      </c>
      <c r="B326" s="750" t="e">
        <f t="shared" si="359"/>
        <v>#N/A</v>
      </c>
      <c r="C326" s="963" t="e">
        <f t="shared" si="360"/>
        <v>#N/A</v>
      </c>
      <c r="D326" s="964">
        <f t="shared" si="375"/>
        <v>0</v>
      </c>
      <c r="E326" s="964">
        <f t="shared" si="375"/>
        <v>0</v>
      </c>
      <c r="F326" s="964">
        <f t="shared" si="375"/>
        <v>0</v>
      </c>
      <c r="G326" s="942" t="e">
        <f t="shared" si="362"/>
        <v>#N/A</v>
      </c>
      <c r="H326" s="965" t="e">
        <f t="shared" si="363"/>
        <v>#N/A</v>
      </c>
      <c r="I326" s="966"/>
      <c r="J326" s="966"/>
      <c r="K326" s="943" t="e">
        <f t="shared" si="364"/>
        <v>#N/A</v>
      </c>
      <c r="L326" s="965" t="e">
        <f t="shared" si="365"/>
        <v>#N/A</v>
      </c>
      <c r="M326" s="982"/>
      <c r="N326" s="982"/>
      <c r="O326" s="943" t="e">
        <f t="shared" si="366"/>
        <v>#N/A</v>
      </c>
      <c r="P326" s="965" t="e">
        <f t="shared" si="367"/>
        <v>#N/A</v>
      </c>
      <c r="Q326" s="982"/>
      <c r="R326" s="982"/>
      <c r="S326" s="943" t="e">
        <f t="shared" si="368"/>
        <v>#N/A</v>
      </c>
      <c r="T326" s="965" t="e">
        <f t="shared" si="369"/>
        <v>#N/A</v>
      </c>
      <c r="U326" s="982"/>
      <c r="V326" s="982"/>
      <c r="W326" s="943" t="e">
        <f t="shared" si="370"/>
        <v>#N/A</v>
      </c>
      <c r="X326" s="965" t="e">
        <f t="shared" si="371"/>
        <v>#N/A</v>
      </c>
      <c r="Y326" s="982"/>
      <c r="Z326" s="982"/>
      <c r="AA326" s="943" t="e">
        <f t="shared" si="372"/>
        <v>#N/A</v>
      </c>
      <c r="AB326" s="965" t="e">
        <f t="shared" si="373"/>
        <v>#N/A</v>
      </c>
      <c r="AC326" s="982"/>
      <c r="AD326" s="982"/>
      <c r="AE326" s="943" t="e">
        <f t="shared" si="374"/>
        <v>#N/A</v>
      </c>
      <c r="AF326" s="1"/>
      <c r="AG326" s="1"/>
      <c r="AH326" s="1"/>
      <c r="AI326" s="1"/>
      <c r="AJ326" s="1"/>
      <c r="AK326" s="1"/>
      <c r="AL326" s="1"/>
      <c r="AM326" s="1"/>
      <c r="AN326" s="1"/>
      <c r="AO326" s="1"/>
      <c r="AP326" s="1"/>
      <c r="AQ326" s="1"/>
      <c r="AR326" s="1"/>
      <c r="AS326" s="1"/>
    </row>
    <row r="327" spans="1:45" ht="37.5" customHeight="1" thickBot="1" x14ac:dyDescent="0.2">
      <c r="A327" s="944">
        <f t="shared" si="358"/>
        <v>6</v>
      </c>
      <c r="B327" s="750" t="e">
        <f t="shared" si="359"/>
        <v>#N/A</v>
      </c>
      <c r="C327" s="963" t="e">
        <f t="shared" si="360"/>
        <v>#N/A</v>
      </c>
      <c r="D327" s="964">
        <f t="shared" ref="D327:F330" si="376">D200</f>
        <v>0</v>
      </c>
      <c r="E327" s="964">
        <f t="shared" si="376"/>
        <v>0</v>
      </c>
      <c r="F327" s="964">
        <f t="shared" si="376"/>
        <v>0</v>
      </c>
      <c r="G327" s="942" t="e">
        <f t="shared" si="362"/>
        <v>#N/A</v>
      </c>
      <c r="H327" s="965" t="e">
        <f t="shared" si="363"/>
        <v>#N/A</v>
      </c>
      <c r="I327" s="966"/>
      <c r="J327" s="966"/>
      <c r="K327" s="943" t="e">
        <f t="shared" si="364"/>
        <v>#N/A</v>
      </c>
      <c r="L327" s="965" t="e">
        <f t="shared" si="365"/>
        <v>#N/A</v>
      </c>
      <c r="M327" s="982"/>
      <c r="N327" s="982"/>
      <c r="O327" s="943" t="e">
        <f t="shared" si="366"/>
        <v>#N/A</v>
      </c>
      <c r="P327" s="965" t="e">
        <f t="shared" si="367"/>
        <v>#N/A</v>
      </c>
      <c r="Q327" s="982"/>
      <c r="R327" s="982"/>
      <c r="S327" s="943" t="e">
        <f t="shared" si="368"/>
        <v>#N/A</v>
      </c>
      <c r="T327" s="965" t="e">
        <f t="shared" si="369"/>
        <v>#N/A</v>
      </c>
      <c r="U327" s="982"/>
      <c r="V327" s="982"/>
      <c r="W327" s="943" t="e">
        <f t="shared" si="370"/>
        <v>#N/A</v>
      </c>
      <c r="X327" s="965" t="e">
        <f t="shared" si="371"/>
        <v>#N/A</v>
      </c>
      <c r="Y327" s="982"/>
      <c r="Z327" s="982"/>
      <c r="AA327" s="943" t="e">
        <f t="shared" si="372"/>
        <v>#N/A</v>
      </c>
      <c r="AB327" s="965" t="e">
        <f t="shared" si="373"/>
        <v>#N/A</v>
      </c>
      <c r="AC327" s="982"/>
      <c r="AD327" s="982"/>
      <c r="AE327" s="943" t="e">
        <f t="shared" si="374"/>
        <v>#N/A</v>
      </c>
      <c r="AF327" s="1"/>
      <c r="AG327" s="1"/>
      <c r="AH327" s="1"/>
      <c r="AI327" s="1"/>
      <c r="AJ327" s="1"/>
      <c r="AK327" s="1"/>
      <c r="AL327" s="1"/>
      <c r="AM327" s="1"/>
      <c r="AN327" s="1"/>
      <c r="AO327" s="1"/>
      <c r="AP327" s="1"/>
      <c r="AQ327" s="1"/>
      <c r="AR327" s="1"/>
      <c r="AS327" s="1"/>
    </row>
    <row r="328" spans="1:45" ht="37.5" customHeight="1" thickBot="1" x14ac:dyDescent="0.2">
      <c r="A328" s="944">
        <f t="shared" si="358"/>
        <v>7</v>
      </c>
      <c r="B328" s="750" t="e">
        <f t="shared" si="359"/>
        <v>#N/A</v>
      </c>
      <c r="C328" s="963" t="e">
        <f t="shared" si="360"/>
        <v>#N/A</v>
      </c>
      <c r="D328" s="964">
        <f t="shared" si="376"/>
        <v>0</v>
      </c>
      <c r="E328" s="964">
        <f t="shared" si="376"/>
        <v>0</v>
      </c>
      <c r="F328" s="964">
        <f t="shared" si="376"/>
        <v>0</v>
      </c>
      <c r="G328" s="942" t="e">
        <f t="shared" si="362"/>
        <v>#N/A</v>
      </c>
      <c r="H328" s="965" t="e">
        <f t="shared" si="363"/>
        <v>#N/A</v>
      </c>
      <c r="I328" s="966"/>
      <c r="J328" s="966"/>
      <c r="K328" s="943" t="e">
        <f t="shared" si="364"/>
        <v>#N/A</v>
      </c>
      <c r="L328" s="965" t="e">
        <f t="shared" si="365"/>
        <v>#N/A</v>
      </c>
      <c r="M328" s="982"/>
      <c r="N328" s="982"/>
      <c r="O328" s="943" t="e">
        <f t="shared" si="366"/>
        <v>#N/A</v>
      </c>
      <c r="P328" s="965" t="e">
        <f t="shared" si="367"/>
        <v>#N/A</v>
      </c>
      <c r="Q328" s="982"/>
      <c r="R328" s="982"/>
      <c r="S328" s="943" t="e">
        <f t="shared" si="368"/>
        <v>#N/A</v>
      </c>
      <c r="T328" s="965" t="e">
        <f t="shared" si="369"/>
        <v>#N/A</v>
      </c>
      <c r="U328" s="982"/>
      <c r="V328" s="982"/>
      <c r="W328" s="943" t="e">
        <f t="shared" si="370"/>
        <v>#N/A</v>
      </c>
      <c r="X328" s="965" t="e">
        <f t="shared" si="371"/>
        <v>#N/A</v>
      </c>
      <c r="Y328" s="982"/>
      <c r="Z328" s="982"/>
      <c r="AA328" s="943" t="e">
        <f t="shared" si="372"/>
        <v>#N/A</v>
      </c>
      <c r="AB328" s="965" t="e">
        <f t="shared" si="373"/>
        <v>#N/A</v>
      </c>
      <c r="AC328" s="982"/>
      <c r="AD328" s="982"/>
      <c r="AE328" s="943" t="e">
        <f t="shared" si="374"/>
        <v>#N/A</v>
      </c>
      <c r="AF328" s="1"/>
      <c r="AG328" s="1"/>
      <c r="AH328" s="1"/>
      <c r="AI328" s="1"/>
      <c r="AJ328" s="1"/>
      <c r="AK328" s="1"/>
      <c r="AL328" s="1"/>
      <c r="AM328" s="1"/>
      <c r="AN328" s="1"/>
      <c r="AO328" s="1"/>
      <c r="AP328" s="1"/>
      <c r="AQ328" s="1"/>
      <c r="AR328" s="1"/>
      <c r="AS328" s="1"/>
    </row>
    <row r="329" spans="1:45" ht="37.5" customHeight="1" thickBot="1" x14ac:dyDescent="0.2">
      <c r="A329" s="944">
        <f t="shared" si="358"/>
        <v>8</v>
      </c>
      <c r="B329" s="750" t="e">
        <f t="shared" si="359"/>
        <v>#N/A</v>
      </c>
      <c r="C329" s="963" t="e">
        <f t="shared" si="360"/>
        <v>#N/A</v>
      </c>
      <c r="D329" s="964">
        <f t="shared" si="376"/>
        <v>0</v>
      </c>
      <c r="E329" s="964">
        <f t="shared" si="376"/>
        <v>0</v>
      </c>
      <c r="F329" s="964">
        <f t="shared" si="376"/>
        <v>0</v>
      </c>
      <c r="G329" s="942" t="e">
        <f t="shared" si="362"/>
        <v>#N/A</v>
      </c>
      <c r="H329" s="965" t="e">
        <f t="shared" si="363"/>
        <v>#N/A</v>
      </c>
      <c r="I329" s="966"/>
      <c r="J329" s="966"/>
      <c r="K329" s="943" t="e">
        <f t="shared" si="364"/>
        <v>#N/A</v>
      </c>
      <c r="L329" s="965" t="e">
        <f t="shared" si="365"/>
        <v>#N/A</v>
      </c>
      <c r="M329" s="982"/>
      <c r="N329" s="982"/>
      <c r="O329" s="943" t="e">
        <f t="shared" si="366"/>
        <v>#N/A</v>
      </c>
      <c r="P329" s="965" t="e">
        <f t="shared" si="367"/>
        <v>#N/A</v>
      </c>
      <c r="Q329" s="982"/>
      <c r="R329" s="982"/>
      <c r="S329" s="943" t="e">
        <f t="shared" si="368"/>
        <v>#N/A</v>
      </c>
      <c r="T329" s="965" t="e">
        <f t="shared" si="369"/>
        <v>#N/A</v>
      </c>
      <c r="U329" s="982"/>
      <c r="V329" s="982"/>
      <c r="W329" s="943" t="e">
        <f t="shared" si="370"/>
        <v>#N/A</v>
      </c>
      <c r="X329" s="965" t="e">
        <f t="shared" si="371"/>
        <v>#N/A</v>
      </c>
      <c r="Y329" s="982"/>
      <c r="Z329" s="982"/>
      <c r="AA329" s="943" t="e">
        <f t="shared" si="372"/>
        <v>#N/A</v>
      </c>
      <c r="AB329" s="965" t="e">
        <f t="shared" si="373"/>
        <v>#N/A</v>
      </c>
      <c r="AC329" s="982"/>
      <c r="AD329" s="982"/>
      <c r="AE329" s="943" t="e">
        <f t="shared" si="374"/>
        <v>#N/A</v>
      </c>
      <c r="AF329" s="1"/>
      <c r="AG329" s="1"/>
      <c r="AH329" s="1"/>
      <c r="AI329" s="1"/>
      <c r="AJ329" s="1"/>
      <c r="AK329" s="1"/>
      <c r="AL329" s="1"/>
      <c r="AM329" s="1"/>
      <c r="AN329" s="1"/>
      <c r="AO329" s="1"/>
      <c r="AP329" s="1"/>
      <c r="AQ329" s="1"/>
      <c r="AR329" s="1"/>
      <c r="AS329" s="1"/>
    </row>
    <row r="330" spans="1:45" ht="37.5" customHeight="1" thickBot="1" x14ac:dyDescent="0.2">
      <c r="A330" s="945">
        <f t="shared" si="358"/>
        <v>9</v>
      </c>
      <c r="B330" s="750" t="e">
        <f t="shared" si="359"/>
        <v>#N/A</v>
      </c>
      <c r="C330" s="963" t="e">
        <f t="shared" si="360"/>
        <v>#N/A</v>
      </c>
      <c r="D330" s="964">
        <f t="shared" si="376"/>
        <v>0</v>
      </c>
      <c r="E330" s="964">
        <f t="shared" si="376"/>
        <v>0</v>
      </c>
      <c r="F330" s="964">
        <f t="shared" si="376"/>
        <v>0</v>
      </c>
      <c r="G330" s="942" t="e">
        <f t="shared" si="362"/>
        <v>#N/A</v>
      </c>
      <c r="H330" s="965" t="e">
        <f t="shared" si="363"/>
        <v>#N/A</v>
      </c>
      <c r="I330" s="966"/>
      <c r="J330" s="966"/>
      <c r="K330" s="946" t="e">
        <f t="shared" si="364"/>
        <v>#N/A</v>
      </c>
      <c r="L330" s="965" t="e">
        <f t="shared" si="365"/>
        <v>#N/A</v>
      </c>
      <c r="M330" s="982"/>
      <c r="N330" s="982"/>
      <c r="O330" s="946" t="e">
        <f t="shared" si="366"/>
        <v>#N/A</v>
      </c>
      <c r="P330" s="965" t="e">
        <f t="shared" si="367"/>
        <v>#N/A</v>
      </c>
      <c r="Q330" s="982"/>
      <c r="R330" s="982"/>
      <c r="S330" s="946" t="e">
        <f t="shared" si="368"/>
        <v>#N/A</v>
      </c>
      <c r="T330" s="965" t="e">
        <f t="shared" si="369"/>
        <v>#N/A</v>
      </c>
      <c r="U330" s="982"/>
      <c r="V330" s="982"/>
      <c r="W330" s="946" t="e">
        <f t="shared" si="370"/>
        <v>#N/A</v>
      </c>
      <c r="X330" s="965" t="e">
        <f t="shared" si="371"/>
        <v>#N/A</v>
      </c>
      <c r="Y330" s="982"/>
      <c r="Z330" s="982"/>
      <c r="AA330" s="946" t="e">
        <f t="shared" si="372"/>
        <v>#N/A</v>
      </c>
      <c r="AB330" s="965" t="e">
        <f t="shared" si="373"/>
        <v>#N/A</v>
      </c>
      <c r="AC330" s="982"/>
      <c r="AD330" s="982"/>
      <c r="AE330" s="946" t="e">
        <f t="shared" si="374"/>
        <v>#N/A</v>
      </c>
      <c r="AF330" s="1"/>
      <c r="AG330" s="1"/>
      <c r="AH330" s="1"/>
      <c r="AI330" s="1"/>
      <c r="AJ330" s="1"/>
      <c r="AK330" s="1"/>
      <c r="AL330" s="1"/>
      <c r="AM330" s="1"/>
      <c r="AN330" s="1"/>
      <c r="AO330" s="1"/>
      <c r="AP330" s="1"/>
      <c r="AQ330" s="1"/>
      <c r="AR330" s="1"/>
      <c r="AS330" s="1"/>
    </row>
    <row r="331" spans="1:45" ht="37.5" customHeight="1" thickBot="1" x14ac:dyDescent="0.2">
      <c r="A331" s="947">
        <f t="shared" si="358"/>
        <v>10</v>
      </c>
      <c r="B331" s="948" t="e">
        <f t="shared" si="359"/>
        <v>#N/A</v>
      </c>
      <c r="C331" s="968" t="e">
        <f t="shared" ref="C331:C339" si="377">IF(G204="DH",CONCATENATE(C204,"/",C$331),C204)</f>
        <v>#N/A</v>
      </c>
      <c r="D331" s="969">
        <f t="shared" si="375"/>
        <v>0</v>
      </c>
      <c r="E331" s="969">
        <f t="shared" si="375"/>
        <v>0</v>
      </c>
      <c r="F331" s="969">
        <f t="shared" si="375"/>
        <v>0</v>
      </c>
      <c r="G331" s="949" t="e">
        <f t="shared" si="362"/>
        <v>#N/A</v>
      </c>
      <c r="H331" s="970"/>
      <c r="I331" s="970"/>
      <c r="J331" s="970"/>
      <c r="K331" s="950"/>
      <c r="L331" s="978"/>
      <c r="M331" s="978"/>
      <c r="N331" s="978"/>
      <c r="O331" s="950"/>
      <c r="P331" s="978"/>
      <c r="Q331" s="978"/>
      <c r="R331" s="978"/>
      <c r="S331" s="950"/>
      <c r="T331" s="978"/>
      <c r="U331" s="978"/>
      <c r="V331" s="978"/>
      <c r="W331" s="950"/>
      <c r="X331" s="978"/>
      <c r="Y331" s="978"/>
      <c r="Z331" s="978"/>
      <c r="AA331" s="950"/>
      <c r="AB331" s="978"/>
      <c r="AC331" s="978"/>
      <c r="AD331" s="978"/>
      <c r="AE331" s="951"/>
      <c r="AF331" s="1"/>
      <c r="AG331" s="1"/>
      <c r="AH331" s="1"/>
      <c r="AI331" s="1"/>
      <c r="AJ331" s="1"/>
      <c r="AK331" s="1"/>
      <c r="AL331" s="1"/>
      <c r="AM331" s="1"/>
      <c r="AN331" s="1"/>
      <c r="AO331" s="1"/>
      <c r="AP331" s="1"/>
      <c r="AQ331" s="1"/>
      <c r="AR331" s="1"/>
      <c r="AS331" s="1"/>
    </row>
    <row r="332" spans="1:45" ht="37.5" customHeight="1" thickBot="1" x14ac:dyDescent="0.2">
      <c r="A332" s="952">
        <f t="shared" si="358"/>
        <v>11</v>
      </c>
      <c r="B332" s="948" t="e">
        <f t="shared" si="359"/>
        <v>#N/A</v>
      </c>
      <c r="C332" s="968" t="e">
        <f t="shared" si="377"/>
        <v>#N/A</v>
      </c>
      <c r="D332" s="969">
        <f t="shared" si="375"/>
        <v>0</v>
      </c>
      <c r="E332" s="969">
        <f t="shared" si="375"/>
        <v>0</v>
      </c>
      <c r="F332" s="969">
        <f t="shared" si="375"/>
        <v>0</v>
      </c>
      <c r="G332" s="949" t="e">
        <f t="shared" si="362"/>
        <v>#N/A</v>
      </c>
      <c r="H332" s="970"/>
      <c r="I332" s="970"/>
      <c r="J332" s="970"/>
      <c r="K332" s="950"/>
      <c r="L332" s="978"/>
      <c r="M332" s="978"/>
      <c r="N332" s="978"/>
      <c r="O332" s="950"/>
      <c r="P332" s="978"/>
      <c r="Q332" s="978"/>
      <c r="R332" s="978"/>
      <c r="S332" s="950"/>
      <c r="T332" s="978"/>
      <c r="U332" s="978"/>
      <c r="V332" s="978"/>
      <c r="W332" s="950"/>
      <c r="X332" s="978"/>
      <c r="Y332" s="978"/>
      <c r="Z332" s="978"/>
      <c r="AA332" s="950"/>
      <c r="AB332" s="978"/>
      <c r="AC332" s="978"/>
      <c r="AD332" s="978"/>
      <c r="AE332" s="951"/>
      <c r="AF332" s="1"/>
      <c r="AG332" s="1"/>
      <c r="AH332" s="1"/>
      <c r="AI332" s="1"/>
      <c r="AJ332" s="1"/>
      <c r="AK332" s="1"/>
      <c r="AL332" s="1"/>
      <c r="AM332" s="1"/>
      <c r="AN332" s="1"/>
      <c r="AO332" s="1"/>
      <c r="AP332" s="1"/>
      <c r="AQ332" s="1"/>
      <c r="AR332" s="1"/>
      <c r="AS332" s="1"/>
    </row>
    <row r="333" spans="1:45" ht="37.5" customHeight="1" x14ac:dyDescent="0.15">
      <c r="A333" s="947">
        <f t="shared" si="358"/>
        <v>12</v>
      </c>
      <c r="B333" s="948" t="e">
        <f t="shared" si="359"/>
        <v>#N/A</v>
      </c>
      <c r="C333" s="968" t="e">
        <f t="shared" si="377"/>
        <v>#N/A</v>
      </c>
      <c r="D333" s="969">
        <f t="shared" si="375"/>
        <v>0</v>
      </c>
      <c r="E333" s="969">
        <f t="shared" si="375"/>
        <v>0</v>
      </c>
      <c r="F333" s="969">
        <f t="shared" si="375"/>
        <v>0</v>
      </c>
      <c r="G333" s="949" t="e">
        <f t="shared" si="362"/>
        <v>#N/A</v>
      </c>
      <c r="H333" s="970"/>
      <c r="I333" s="970"/>
      <c r="J333" s="970"/>
      <c r="K333" s="950"/>
      <c r="L333" s="978"/>
      <c r="M333" s="978"/>
      <c r="N333" s="978"/>
      <c r="O333" s="950"/>
      <c r="P333" s="978"/>
      <c r="Q333" s="978"/>
      <c r="R333" s="978"/>
      <c r="S333" s="950"/>
      <c r="T333" s="978"/>
      <c r="U333" s="978"/>
      <c r="V333" s="978"/>
      <c r="W333" s="950"/>
      <c r="X333" s="978"/>
      <c r="Y333" s="978"/>
      <c r="Z333" s="978"/>
      <c r="AA333" s="950"/>
      <c r="AB333" s="978"/>
      <c r="AC333" s="978"/>
      <c r="AD333" s="978"/>
      <c r="AE333" s="951"/>
      <c r="AF333" s="1"/>
      <c r="AG333" s="1"/>
      <c r="AH333" s="1"/>
      <c r="AI333" s="1"/>
      <c r="AJ333" s="1"/>
      <c r="AK333" s="1"/>
      <c r="AL333" s="1"/>
      <c r="AM333" s="1"/>
      <c r="AN333" s="1"/>
      <c r="AO333" s="1"/>
      <c r="AP333" s="1"/>
      <c r="AQ333" s="1"/>
      <c r="AR333" s="1"/>
      <c r="AS333" s="1"/>
    </row>
    <row r="334" spans="1:45" ht="37.5" hidden="1" customHeight="1" thickBot="1" x14ac:dyDescent="0.2">
      <c r="A334" s="907">
        <f t="shared" si="358"/>
        <v>13</v>
      </c>
      <c r="B334" s="826" t="e">
        <f t="shared" si="359"/>
        <v>#N/A</v>
      </c>
      <c r="C334" s="971" t="e">
        <f t="shared" si="377"/>
        <v>#N/A</v>
      </c>
      <c r="D334" s="972">
        <f t="shared" si="375"/>
        <v>0</v>
      </c>
      <c r="E334" s="972">
        <f t="shared" si="375"/>
        <v>0</v>
      </c>
      <c r="F334" s="972">
        <f t="shared" si="375"/>
        <v>0</v>
      </c>
      <c r="G334" s="827" t="e">
        <f t="shared" si="362"/>
        <v>#N/A</v>
      </c>
      <c r="H334" s="967"/>
      <c r="I334" s="967"/>
      <c r="J334" s="967"/>
      <c r="K334" s="730"/>
      <c r="L334" s="954"/>
      <c r="M334" s="954"/>
      <c r="N334" s="954"/>
      <c r="O334" s="730"/>
      <c r="P334" s="954"/>
      <c r="Q334" s="954"/>
      <c r="R334" s="954"/>
      <c r="S334" s="730"/>
      <c r="T334" s="954"/>
      <c r="U334" s="954"/>
      <c r="V334" s="954"/>
      <c r="W334" s="730"/>
      <c r="X334" s="954"/>
      <c r="Y334" s="954"/>
      <c r="Z334" s="954"/>
      <c r="AA334" s="730"/>
      <c r="AB334" s="954"/>
      <c r="AC334" s="954"/>
      <c r="AD334" s="954"/>
      <c r="AE334" s="735"/>
      <c r="AF334" s="1"/>
      <c r="AG334" s="1"/>
      <c r="AH334" s="1"/>
      <c r="AI334" s="1"/>
      <c r="AJ334" s="1"/>
      <c r="AK334" s="1"/>
      <c r="AL334" s="1"/>
      <c r="AM334" s="1"/>
      <c r="AN334" s="1"/>
      <c r="AO334" s="1"/>
      <c r="AP334" s="1"/>
      <c r="AQ334" s="1"/>
      <c r="AR334" s="1"/>
      <c r="AS334" s="1"/>
    </row>
    <row r="335" spans="1:45" ht="37.5" hidden="1" customHeight="1" thickBot="1" x14ac:dyDescent="0.2">
      <c r="A335" s="906">
        <f t="shared" si="358"/>
        <v>14</v>
      </c>
      <c r="B335" s="826" t="e">
        <f t="shared" si="359"/>
        <v>#N/A</v>
      </c>
      <c r="C335" s="971" t="e">
        <f t="shared" si="377"/>
        <v>#N/A</v>
      </c>
      <c r="D335" s="972">
        <f t="shared" si="375"/>
        <v>0</v>
      </c>
      <c r="E335" s="972">
        <f t="shared" si="375"/>
        <v>0</v>
      </c>
      <c r="F335" s="972">
        <f t="shared" si="375"/>
        <v>0</v>
      </c>
      <c r="G335" s="827" t="e">
        <f t="shared" si="362"/>
        <v>#N/A</v>
      </c>
      <c r="H335" s="967"/>
      <c r="I335" s="967"/>
      <c r="J335" s="967"/>
      <c r="K335" s="730"/>
      <c r="L335" s="954"/>
      <c r="M335" s="954"/>
      <c r="N335" s="954"/>
      <c r="O335" s="730"/>
      <c r="P335" s="954"/>
      <c r="Q335" s="954"/>
      <c r="R335" s="954"/>
      <c r="S335" s="730"/>
      <c r="T335" s="954"/>
      <c r="U335" s="954"/>
      <c r="V335" s="954"/>
      <c r="W335" s="730"/>
      <c r="X335" s="954"/>
      <c r="Y335" s="954"/>
      <c r="Z335" s="954"/>
      <c r="AA335" s="730"/>
      <c r="AB335" s="954"/>
      <c r="AC335" s="954"/>
      <c r="AD335" s="954"/>
      <c r="AE335" s="735"/>
      <c r="AF335" s="1"/>
      <c r="AG335" s="1"/>
      <c r="AH335" s="1"/>
      <c r="AI335" s="1"/>
      <c r="AJ335" s="1"/>
      <c r="AK335" s="1"/>
      <c r="AL335" s="1"/>
      <c r="AM335" s="1"/>
      <c r="AN335" s="1"/>
      <c r="AO335" s="1"/>
      <c r="AP335" s="1"/>
      <c r="AQ335" s="1"/>
      <c r="AR335" s="1"/>
      <c r="AS335" s="1"/>
    </row>
    <row r="336" spans="1:45" ht="37.5" hidden="1" customHeight="1" thickBot="1" x14ac:dyDescent="0.2">
      <c r="A336" s="907">
        <f t="shared" si="358"/>
        <v>15</v>
      </c>
      <c r="B336" s="826" t="e">
        <f t="shared" si="359"/>
        <v>#N/A</v>
      </c>
      <c r="C336" s="971" t="e">
        <f t="shared" si="377"/>
        <v>#N/A</v>
      </c>
      <c r="D336" s="972">
        <f t="shared" si="375"/>
        <v>0</v>
      </c>
      <c r="E336" s="972">
        <f t="shared" si="375"/>
        <v>0</v>
      </c>
      <c r="F336" s="972">
        <f t="shared" si="375"/>
        <v>0</v>
      </c>
      <c r="G336" s="827" t="e">
        <f t="shared" si="362"/>
        <v>#N/A</v>
      </c>
      <c r="H336" s="967"/>
      <c r="I336" s="967"/>
      <c r="J336" s="967"/>
      <c r="K336" s="730"/>
      <c r="L336" s="954"/>
      <c r="M336" s="954"/>
      <c r="N336" s="954"/>
      <c r="O336" s="730"/>
      <c r="P336" s="954"/>
      <c r="Q336" s="954"/>
      <c r="R336" s="954"/>
      <c r="S336" s="730"/>
      <c r="T336" s="954"/>
      <c r="U336" s="954"/>
      <c r="V336" s="954"/>
      <c r="W336" s="730"/>
      <c r="X336" s="954"/>
      <c r="Y336" s="954"/>
      <c r="Z336" s="954"/>
      <c r="AA336" s="730"/>
      <c r="AB336" s="954"/>
      <c r="AC336" s="954"/>
      <c r="AD336" s="954"/>
      <c r="AE336" s="735"/>
      <c r="AF336" s="1"/>
      <c r="AG336" s="1"/>
      <c r="AH336" s="1"/>
      <c r="AI336" s="1"/>
      <c r="AJ336" s="1"/>
      <c r="AK336" s="1"/>
      <c r="AL336" s="1"/>
      <c r="AM336" s="1"/>
      <c r="AN336" s="1"/>
      <c r="AO336" s="1"/>
      <c r="AP336" s="1"/>
      <c r="AQ336" s="1"/>
      <c r="AR336" s="1"/>
      <c r="AS336" s="1"/>
    </row>
    <row r="337" spans="1:45" ht="37.5" hidden="1" customHeight="1" thickBot="1" x14ac:dyDescent="0.2">
      <c r="A337" s="907">
        <f t="shared" si="358"/>
        <v>16</v>
      </c>
      <c r="B337" s="826" t="e">
        <f t="shared" si="359"/>
        <v>#N/A</v>
      </c>
      <c r="C337" s="971" t="e">
        <f t="shared" si="377"/>
        <v>#N/A</v>
      </c>
      <c r="D337" s="972">
        <f t="shared" si="375"/>
        <v>0</v>
      </c>
      <c r="E337" s="972">
        <f t="shared" si="375"/>
        <v>0</v>
      </c>
      <c r="F337" s="972">
        <f t="shared" si="375"/>
        <v>0</v>
      </c>
      <c r="G337" s="827" t="e">
        <f t="shared" si="362"/>
        <v>#N/A</v>
      </c>
      <c r="H337" s="967"/>
      <c r="I337" s="967"/>
      <c r="J337" s="967"/>
      <c r="K337" s="730"/>
      <c r="L337" s="954"/>
      <c r="M337" s="954"/>
      <c r="N337" s="954"/>
      <c r="O337" s="730"/>
      <c r="P337" s="954"/>
      <c r="Q337" s="954"/>
      <c r="R337" s="954"/>
      <c r="S337" s="730"/>
      <c r="T337" s="954"/>
      <c r="U337" s="954"/>
      <c r="V337" s="954"/>
      <c r="W337" s="730"/>
      <c r="X337" s="954"/>
      <c r="Y337" s="954"/>
      <c r="Z337" s="954"/>
      <c r="AA337" s="730"/>
      <c r="AB337" s="954"/>
      <c r="AC337" s="954"/>
      <c r="AD337" s="954"/>
      <c r="AE337" s="735"/>
      <c r="AF337" s="1"/>
      <c r="AG337" s="1"/>
      <c r="AH337" s="1"/>
      <c r="AI337" s="1"/>
      <c r="AJ337" s="1"/>
      <c r="AK337" s="1"/>
      <c r="AL337" s="1"/>
      <c r="AM337" s="1"/>
      <c r="AN337" s="1"/>
      <c r="AO337" s="1"/>
      <c r="AP337" s="1"/>
      <c r="AQ337" s="1"/>
      <c r="AR337" s="1"/>
      <c r="AS337" s="1"/>
    </row>
    <row r="338" spans="1:45" ht="37.5" hidden="1" customHeight="1" thickBot="1" x14ac:dyDescent="0.2">
      <c r="A338" s="906">
        <f t="shared" si="358"/>
        <v>17</v>
      </c>
      <c r="B338" s="826" t="e">
        <f t="shared" si="359"/>
        <v>#N/A</v>
      </c>
      <c r="C338" s="971" t="e">
        <f t="shared" si="377"/>
        <v>#N/A</v>
      </c>
      <c r="D338" s="972">
        <f t="shared" si="375"/>
        <v>0</v>
      </c>
      <c r="E338" s="972">
        <f t="shared" si="375"/>
        <v>0</v>
      </c>
      <c r="F338" s="972">
        <f t="shared" si="375"/>
        <v>0</v>
      </c>
      <c r="G338" s="827" t="e">
        <f t="shared" si="362"/>
        <v>#N/A</v>
      </c>
      <c r="H338" s="967"/>
      <c r="I338" s="967"/>
      <c r="J338" s="967"/>
      <c r="K338" s="730"/>
      <c r="L338" s="954"/>
      <c r="M338" s="954"/>
      <c r="N338" s="954"/>
      <c r="O338" s="730"/>
      <c r="P338" s="954"/>
      <c r="Q338" s="954"/>
      <c r="R338" s="954"/>
      <c r="S338" s="730"/>
      <c r="T338" s="954"/>
      <c r="U338" s="954"/>
      <c r="V338" s="954"/>
      <c r="W338" s="730"/>
      <c r="X338" s="954"/>
      <c r="Y338" s="954"/>
      <c r="Z338" s="954"/>
      <c r="AA338" s="730"/>
      <c r="AB338" s="954"/>
      <c r="AC338" s="954"/>
      <c r="AD338" s="954"/>
      <c r="AE338" s="735"/>
      <c r="AF338" s="1"/>
      <c r="AG338" s="1"/>
      <c r="AH338" s="1"/>
      <c r="AI338" s="1"/>
      <c r="AJ338" s="1"/>
      <c r="AK338" s="1"/>
      <c r="AL338" s="1"/>
      <c r="AM338" s="1"/>
      <c r="AN338" s="1"/>
      <c r="AO338" s="1"/>
      <c r="AP338" s="1"/>
      <c r="AQ338" s="1"/>
      <c r="AR338" s="1"/>
      <c r="AS338" s="1"/>
    </row>
    <row r="339" spans="1:45" ht="37.5" hidden="1" customHeight="1" thickBot="1" x14ac:dyDescent="0.2">
      <c r="A339" s="907">
        <f t="shared" si="358"/>
        <v>18</v>
      </c>
      <c r="B339" s="826" t="e">
        <f t="shared" si="359"/>
        <v>#N/A</v>
      </c>
      <c r="C339" s="971" t="e">
        <f t="shared" si="377"/>
        <v>#N/A</v>
      </c>
      <c r="D339" s="972">
        <f t="shared" si="375"/>
        <v>0</v>
      </c>
      <c r="E339" s="972">
        <f t="shared" si="375"/>
        <v>0</v>
      </c>
      <c r="F339" s="972">
        <f t="shared" si="375"/>
        <v>0</v>
      </c>
      <c r="G339" s="827" t="e">
        <f t="shared" si="362"/>
        <v>#N/A</v>
      </c>
      <c r="H339" s="983"/>
      <c r="I339" s="983"/>
      <c r="J339" s="983"/>
      <c r="K339" s="748"/>
      <c r="L339" s="974"/>
      <c r="M339" s="974"/>
      <c r="N339" s="974"/>
      <c r="O339" s="748"/>
      <c r="P339" s="974"/>
      <c r="Q339" s="974"/>
      <c r="R339" s="974"/>
      <c r="S339" s="748"/>
      <c r="T339" s="974"/>
      <c r="U339" s="974"/>
      <c r="V339" s="974"/>
      <c r="W339" s="748"/>
      <c r="X339" s="974"/>
      <c r="Y339" s="974"/>
      <c r="Z339" s="974"/>
      <c r="AA339" s="748"/>
      <c r="AB339" s="974"/>
      <c r="AC339" s="974"/>
      <c r="AD339" s="974"/>
      <c r="AE339" s="736"/>
      <c r="AF339" s="1"/>
      <c r="AG339" s="1"/>
      <c r="AH339" s="1"/>
      <c r="AI339" s="1"/>
      <c r="AJ339" s="1"/>
      <c r="AK339" s="1"/>
      <c r="AL339" s="1"/>
      <c r="AM339" s="1"/>
      <c r="AN339" s="1"/>
      <c r="AO339" s="1"/>
      <c r="AP339" s="1"/>
      <c r="AQ339" s="1"/>
      <c r="AR339" s="1"/>
      <c r="AS339" s="1"/>
    </row>
    <row r="340" spans="1:45" ht="72" customHeight="1" thickBot="1"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18" x14ac:dyDescent="0.2">
      <c r="C341" s="940" t="str">
        <f t="shared" ref="C341:C350" si="378">K341</f>
        <v>Rochester Junior Legion Patriots</v>
      </c>
      <c r="D341" s="367"/>
      <c r="E341" s="368"/>
      <c r="F341" s="367"/>
      <c r="G341" s="758" t="s">
        <v>69</v>
      </c>
      <c r="H341" s="369"/>
      <c r="I341" s="189"/>
      <c r="J341" s="189"/>
      <c r="K341" s="366" t="str">
        <f t="shared" ref="K341:K360" si="379">U341</f>
        <v>Rochester Junior Legion Patriots</v>
      </c>
      <c r="L341" s="367"/>
      <c r="M341" s="368"/>
      <c r="N341" s="368"/>
      <c r="O341" s="368"/>
      <c r="P341" s="367"/>
      <c r="Q341" s="367"/>
      <c r="R341" s="369">
        <f>AA341</f>
        <v>0</v>
      </c>
      <c r="U341" s="366" t="str">
        <f t="shared" ref="U341:U360" si="380">V295</f>
        <v>Rochester Junior Legion Patriots</v>
      </c>
      <c r="V341" s="367"/>
      <c r="W341" s="368"/>
      <c r="X341" s="368"/>
      <c r="Y341" s="367"/>
      <c r="Z341" s="367"/>
      <c r="AA341" s="828">
        <f>AA295</f>
        <v>0</v>
      </c>
    </row>
    <row r="342" spans="1:45" ht="18" x14ac:dyDescent="0.2">
      <c r="C342" s="747">
        <f t="shared" si="378"/>
        <v>1</v>
      </c>
      <c r="D342" s="745"/>
      <c r="E342" s="746"/>
      <c r="F342" s="960"/>
      <c r="G342" s="961"/>
      <c r="H342" s="962"/>
      <c r="I342" s="189"/>
      <c r="J342" s="189"/>
      <c r="K342" s="808">
        <f t="shared" si="379"/>
        <v>1</v>
      </c>
      <c r="L342" s="932" t="e">
        <f t="shared" ref="L342:L359" si="381">V342</f>
        <v>#N/A</v>
      </c>
      <c r="M342" s="934" t="e">
        <f t="shared" ref="M342:M359" si="382">W342</f>
        <v>#N/A</v>
      </c>
      <c r="N342" s="935" t="e">
        <f t="shared" ref="N342:N359" si="383">X342</f>
        <v>#N/A</v>
      </c>
      <c r="O342" s="926"/>
      <c r="Q342" s="935"/>
      <c r="R342" s="936"/>
      <c r="U342" s="808">
        <f t="shared" si="380"/>
        <v>1</v>
      </c>
      <c r="V342" s="809" t="e">
        <f t="shared" ref="V342:X359" si="384">W296</f>
        <v>#N/A</v>
      </c>
      <c r="W342" s="934" t="e">
        <f t="shared" si="384"/>
        <v>#N/A</v>
      </c>
      <c r="X342" s="935" t="e">
        <f t="shared" si="384"/>
        <v>#N/A</v>
      </c>
      <c r="Z342" s="935"/>
      <c r="AA342" s="936"/>
    </row>
    <row r="343" spans="1:45" ht="18" x14ac:dyDescent="0.2">
      <c r="C343" s="747">
        <f t="shared" si="378"/>
        <v>2</v>
      </c>
      <c r="D343" s="745"/>
      <c r="E343" s="746"/>
      <c r="F343" s="960"/>
      <c r="G343" s="961"/>
      <c r="H343" s="962"/>
      <c r="I343" s="189"/>
      <c r="J343" s="189"/>
      <c r="K343" s="808">
        <f t="shared" si="379"/>
        <v>2</v>
      </c>
      <c r="L343" s="932" t="e">
        <f t="shared" si="381"/>
        <v>#N/A</v>
      </c>
      <c r="M343" s="934" t="e">
        <f t="shared" si="382"/>
        <v>#N/A</v>
      </c>
      <c r="N343" s="935" t="e">
        <f t="shared" si="383"/>
        <v>#N/A</v>
      </c>
      <c r="O343" s="926"/>
      <c r="Q343" s="935"/>
      <c r="R343" s="936"/>
      <c r="U343" s="808">
        <f t="shared" si="380"/>
        <v>2</v>
      </c>
      <c r="V343" s="809" t="e">
        <f t="shared" si="384"/>
        <v>#N/A</v>
      </c>
      <c r="W343" s="934" t="e">
        <f t="shared" si="384"/>
        <v>#N/A</v>
      </c>
      <c r="X343" s="935" t="e">
        <f t="shared" si="384"/>
        <v>#N/A</v>
      </c>
      <c r="Z343" s="935"/>
      <c r="AA343" s="936"/>
    </row>
    <row r="344" spans="1:45" ht="18" x14ac:dyDescent="0.2">
      <c r="C344" s="747">
        <f t="shared" si="378"/>
        <v>3</v>
      </c>
      <c r="D344" s="745"/>
      <c r="E344" s="746"/>
      <c r="F344" s="960"/>
      <c r="G344" s="961"/>
      <c r="H344" s="962"/>
      <c r="I344" s="189"/>
      <c r="J344" s="189"/>
      <c r="K344" s="808">
        <f t="shared" si="379"/>
        <v>3</v>
      </c>
      <c r="L344" s="932" t="e">
        <f t="shared" si="381"/>
        <v>#N/A</v>
      </c>
      <c r="M344" s="934" t="e">
        <f t="shared" si="382"/>
        <v>#N/A</v>
      </c>
      <c r="N344" s="935" t="e">
        <f t="shared" si="383"/>
        <v>#N/A</v>
      </c>
      <c r="O344" s="926"/>
      <c r="Q344" s="935"/>
      <c r="R344" s="936"/>
      <c r="U344" s="808">
        <f t="shared" si="380"/>
        <v>3</v>
      </c>
      <c r="V344" s="809" t="e">
        <f t="shared" si="384"/>
        <v>#N/A</v>
      </c>
      <c r="W344" s="934" t="e">
        <f t="shared" si="384"/>
        <v>#N/A</v>
      </c>
      <c r="X344" s="935" t="e">
        <f t="shared" si="384"/>
        <v>#N/A</v>
      </c>
      <c r="Z344" s="935"/>
      <c r="AA344" s="936"/>
    </row>
    <row r="345" spans="1:45" ht="18" x14ac:dyDescent="0.2">
      <c r="C345" s="747">
        <f t="shared" si="378"/>
        <v>4</v>
      </c>
      <c r="D345" s="745"/>
      <c r="E345" s="746"/>
      <c r="F345" s="960"/>
      <c r="G345" s="961"/>
      <c r="H345" s="962"/>
      <c r="I345" s="189"/>
      <c r="J345" s="189"/>
      <c r="K345" s="808">
        <f t="shared" si="379"/>
        <v>4</v>
      </c>
      <c r="L345" s="932" t="e">
        <f t="shared" si="381"/>
        <v>#N/A</v>
      </c>
      <c r="M345" s="934" t="e">
        <f t="shared" si="382"/>
        <v>#N/A</v>
      </c>
      <c r="N345" s="935" t="e">
        <f t="shared" si="383"/>
        <v>#N/A</v>
      </c>
      <c r="O345" s="926"/>
      <c r="Q345" s="935"/>
      <c r="R345" s="936"/>
      <c r="U345" s="808">
        <f t="shared" si="380"/>
        <v>4</v>
      </c>
      <c r="V345" s="809" t="e">
        <f t="shared" si="384"/>
        <v>#N/A</v>
      </c>
      <c r="W345" s="934" t="e">
        <f t="shared" si="384"/>
        <v>#N/A</v>
      </c>
      <c r="X345" s="935" t="e">
        <f t="shared" si="384"/>
        <v>#N/A</v>
      </c>
      <c r="Z345" s="935"/>
      <c r="AA345" s="936"/>
    </row>
    <row r="346" spans="1:45" ht="18" x14ac:dyDescent="0.2">
      <c r="C346" s="747">
        <f t="shared" si="378"/>
        <v>5</v>
      </c>
      <c r="D346" s="745"/>
      <c r="E346" s="746"/>
      <c r="F346" s="960"/>
      <c r="G346" s="961"/>
      <c r="H346" s="962"/>
      <c r="I346" s="189"/>
      <c r="J346" s="189"/>
      <c r="K346" s="808">
        <f t="shared" si="379"/>
        <v>5</v>
      </c>
      <c r="L346" s="932" t="e">
        <f t="shared" si="381"/>
        <v>#N/A</v>
      </c>
      <c r="M346" s="934" t="e">
        <f t="shared" si="382"/>
        <v>#N/A</v>
      </c>
      <c r="N346" s="935" t="e">
        <f t="shared" si="383"/>
        <v>#N/A</v>
      </c>
      <c r="O346" s="926"/>
      <c r="Q346" s="935"/>
      <c r="R346" s="936"/>
      <c r="U346" s="808">
        <f t="shared" si="380"/>
        <v>5</v>
      </c>
      <c r="V346" s="809" t="e">
        <f t="shared" si="384"/>
        <v>#N/A</v>
      </c>
      <c r="W346" s="934" t="e">
        <f t="shared" si="384"/>
        <v>#N/A</v>
      </c>
      <c r="X346" s="935" t="e">
        <f t="shared" si="384"/>
        <v>#N/A</v>
      </c>
      <c r="Z346" s="935"/>
      <c r="AA346" s="936"/>
    </row>
    <row r="347" spans="1:45" ht="18" x14ac:dyDescent="0.2">
      <c r="C347" s="747">
        <f t="shared" si="378"/>
        <v>6</v>
      </c>
      <c r="D347" s="745"/>
      <c r="E347" s="746"/>
      <c r="F347" s="960"/>
      <c r="G347" s="961"/>
      <c r="H347" s="962"/>
      <c r="I347" s="189"/>
      <c r="J347" s="189"/>
      <c r="K347" s="808">
        <f t="shared" si="379"/>
        <v>6</v>
      </c>
      <c r="L347" s="932" t="e">
        <f t="shared" si="381"/>
        <v>#N/A</v>
      </c>
      <c r="M347" s="934" t="e">
        <f t="shared" si="382"/>
        <v>#N/A</v>
      </c>
      <c r="N347" s="935" t="e">
        <f t="shared" si="383"/>
        <v>#N/A</v>
      </c>
      <c r="O347" s="926"/>
      <c r="Q347" s="935"/>
      <c r="R347" s="936"/>
      <c r="U347" s="808">
        <f t="shared" si="380"/>
        <v>6</v>
      </c>
      <c r="V347" s="809" t="e">
        <f t="shared" si="384"/>
        <v>#N/A</v>
      </c>
      <c r="W347" s="934" t="e">
        <f t="shared" si="384"/>
        <v>#N/A</v>
      </c>
      <c r="X347" s="935" t="e">
        <f t="shared" si="384"/>
        <v>#N/A</v>
      </c>
      <c r="Z347" s="935"/>
      <c r="AA347" s="936"/>
    </row>
    <row r="348" spans="1:45" ht="18" x14ac:dyDescent="0.2">
      <c r="C348" s="747">
        <f t="shared" si="378"/>
        <v>7</v>
      </c>
      <c r="D348" s="745"/>
      <c r="E348" s="746"/>
      <c r="F348" s="960"/>
      <c r="G348" s="961"/>
      <c r="H348" s="962"/>
      <c r="I348" s="189"/>
      <c r="J348" s="189"/>
      <c r="K348" s="808">
        <f t="shared" si="379"/>
        <v>7</v>
      </c>
      <c r="L348" s="932" t="e">
        <f t="shared" si="381"/>
        <v>#N/A</v>
      </c>
      <c r="M348" s="934" t="e">
        <f t="shared" si="382"/>
        <v>#N/A</v>
      </c>
      <c r="N348" s="935" t="e">
        <f t="shared" si="383"/>
        <v>#N/A</v>
      </c>
      <c r="O348" s="926"/>
      <c r="Q348" s="935"/>
      <c r="R348" s="936"/>
      <c r="U348" s="808">
        <f t="shared" si="380"/>
        <v>7</v>
      </c>
      <c r="V348" s="809" t="e">
        <f t="shared" si="384"/>
        <v>#N/A</v>
      </c>
      <c r="W348" s="934" t="e">
        <f t="shared" si="384"/>
        <v>#N/A</v>
      </c>
      <c r="X348" s="935" t="e">
        <f t="shared" si="384"/>
        <v>#N/A</v>
      </c>
      <c r="Z348" s="935"/>
      <c r="AA348" s="936"/>
    </row>
    <row r="349" spans="1:45" ht="18" x14ac:dyDescent="0.2">
      <c r="C349" s="747">
        <f t="shared" si="378"/>
        <v>8</v>
      </c>
      <c r="D349" s="745"/>
      <c r="E349" s="746"/>
      <c r="F349" s="960"/>
      <c r="G349" s="961"/>
      <c r="H349" s="962"/>
      <c r="I349" s="189"/>
      <c r="J349" s="189"/>
      <c r="K349" s="808">
        <f t="shared" si="379"/>
        <v>8</v>
      </c>
      <c r="L349" s="932" t="e">
        <f t="shared" si="381"/>
        <v>#N/A</v>
      </c>
      <c r="M349" s="934" t="e">
        <f t="shared" si="382"/>
        <v>#N/A</v>
      </c>
      <c r="N349" s="935" t="e">
        <f t="shared" si="383"/>
        <v>#N/A</v>
      </c>
      <c r="O349" s="926"/>
      <c r="Q349" s="935"/>
      <c r="R349" s="936"/>
      <c r="U349" s="808">
        <f t="shared" si="380"/>
        <v>8</v>
      </c>
      <c r="V349" s="809" t="e">
        <f t="shared" si="384"/>
        <v>#N/A</v>
      </c>
      <c r="W349" s="934" t="e">
        <f t="shared" si="384"/>
        <v>#N/A</v>
      </c>
      <c r="X349" s="935" t="e">
        <f t="shared" si="384"/>
        <v>#N/A</v>
      </c>
      <c r="Z349" s="935"/>
      <c r="AA349" s="936"/>
    </row>
    <row r="350" spans="1:45" ht="18" x14ac:dyDescent="0.2">
      <c r="C350" s="747">
        <f t="shared" si="378"/>
        <v>9</v>
      </c>
      <c r="D350" s="745"/>
      <c r="E350" s="746"/>
      <c r="F350" s="960"/>
      <c r="G350" s="961"/>
      <c r="H350" s="962"/>
      <c r="I350" s="189"/>
      <c r="J350" s="189"/>
      <c r="K350" s="808">
        <f t="shared" si="379"/>
        <v>9</v>
      </c>
      <c r="L350" s="932" t="e">
        <f t="shared" si="381"/>
        <v>#N/A</v>
      </c>
      <c r="M350" s="934" t="e">
        <f t="shared" si="382"/>
        <v>#N/A</v>
      </c>
      <c r="N350" s="935" t="e">
        <f t="shared" si="383"/>
        <v>#N/A</v>
      </c>
      <c r="O350" s="926"/>
      <c r="Q350" s="935"/>
      <c r="R350" s="936"/>
      <c r="U350" s="808">
        <f t="shared" si="380"/>
        <v>9</v>
      </c>
      <c r="V350" s="809" t="e">
        <f t="shared" si="384"/>
        <v>#N/A</v>
      </c>
      <c r="W350" s="934" t="e">
        <f t="shared" si="384"/>
        <v>#N/A</v>
      </c>
      <c r="X350" s="935" t="e">
        <f t="shared" si="384"/>
        <v>#N/A</v>
      </c>
      <c r="Z350" s="935"/>
      <c r="AA350" s="936"/>
    </row>
    <row r="351" spans="1:45" ht="18" x14ac:dyDescent="0.2">
      <c r="C351" s="737"/>
      <c r="D351" s="745"/>
      <c r="E351" s="746"/>
      <c r="F351" s="960"/>
      <c r="G351" s="961"/>
      <c r="H351" s="962"/>
      <c r="I351" s="189"/>
      <c r="J351" s="189"/>
      <c r="K351" s="818">
        <f t="shared" si="379"/>
        <v>10</v>
      </c>
      <c r="L351" s="933" t="e">
        <f t="shared" si="381"/>
        <v>#N/A</v>
      </c>
      <c r="M351" s="937" t="e">
        <f t="shared" si="382"/>
        <v>#N/A</v>
      </c>
      <c r="N351" s="938" t="e">
        <f t="shared" si="383"/>
        <v>#N/A</v>
      </c>
      <c r="O351" s="938"/>
      <c r="P351" s="938"/>
      <c r="Q351" s="938"/>
      <c r="R351" s="939"/>
      <c r="U351" s="818">
        <f t="shared" si="380"/>
        <v>10</v>
      </c>
      <c r="V351" s="819" t="e">
        <f t="shared" si="384"/>
        <v>#N/A</v>
      </c>
      <c r="W351" s="937" t="e">
        <f t="shared" si="384"/>
        <v>#N/A</v>
      </c>
      <c r="X351" s="938" t="e">
        <f t="shared" si="384"/>
        <v>#N/A</v>
      </c>
      <c r="Y351" s="938"/>
      <c r="Z351" s="938"/>
      <c r="AA351" s="939"/>
    </row>
    <row r="352" spans="1:45" ht="18" x14ac:dyDescent="0.2">
      <c r="C352" s="737"/>
      <c r="D352" s="745"/>
      <c r="E352" s="746"/>
      <c r="F352" s="960"/>
      <c r="G352" s="961"/>
      <c r="H352" s="962"/>
      <c r="I352" s="189"/>
      <c r="J352" s="189"/>
      <c r="K352" s="818">
        <f t="shared" si="379"/>
        <v>11</v>
      </c>
      <c r="L352" s="933" t="e">
        <f t="shared" si="381"/>
        <v>#N/A</v>
      </c>
      <c r="M352" s="937" t="e">
        <f t="shared" si="382"/>
        <v>#N/A</v>
      </c>
      <c r="N352" s="938" t="e">
        <f t="shared" si="383"/>
        <v>#N/A</v>
      </c>
      <c r="O352" s="938"/>
      <c r="P352" s="938"/>
      <c r="Q352" s="938"/>
      <c r="R352" s="939"/>
      <c r="U352" s="818">
        <f t="shared" si="380"/>
        <v>11</v>
      </c>
      <c r="V352" s="819" t="e">
        <f t="shared" si="384"/>
        <v>#N/A</v>
      </c>
      <c r="W352" s="937" t="e">
        <f t="shared" si="384"/>
        <v>#N/A</v>
      </c>
      <c r="X352" s="938" t="e">
        <f t="shared" si="384"/>
        <v>#N/A</v>
      </c>
      <c r="Y352" s="938"/>
      <c r="Z352" s="938"/>
      <c r="AA352" s="939"/>
    </row>
    <row r="353" spans="1:45" ht="18" x14ac:dyDescent="0.2">
      <c r="C353" s="737"/>
      <c r="D353" s="745"/>
      <c r="E353" s="746"/>
      <c r="F353" s="960"/>
      <c r="G353" s="961"/>
      <c r="H353" s="962"/>
      <c r="I353" s="189"/>
      <c r="J353" s="189"/>
      <c r="K353" s="818">
        <f t="shared" si="379"/>
        <v>12</v>
      </c>
      <c r="L353" s="933" t="e">
        <f t="shared" si="381"/>
        <v>#N/A</v>
      </c>
      <c r="M353" s="937" t="e">
        <f t="shared" si="382"/>
        <v>#N/A</v>
      </c>
      <c r="N353" s="938" t="e">
        <f t="shared" si="383"/>
        <v>#N/A</v>
      </c>
      <c r="O353" s="938"/>
      <c r="P353" s="938"/>
      <c r="Q353" s="938"/>
      <c r="R353" s="939"/>
      <c r="U353" s="818">
        <f t="shared" si="380"/>
        <v>12</v>
      </c>
      <c r="V353" s="819" t="e">
        <f t="shared" si="384"/>
        <v>#N/A</v>
      </c>
      <c r="W353" s="937" t="e">
        <f t="shared" si="384"/>
        <v>#N/A</v>
      </c>
      <c r="X353" s="938" t="e">
        <f t="shared" si="384"/>
        <v>#N/A</v>
      </c>
      <c r="Y353" s="938"/>
      <c r="Z353" s="938"/>
      <c r="AA353" s="939"/>
    </row>
    <row r="354" spans="1:45" ht="18" hidden="1" x14ac:dyDescent="0.2">
      <c r="C354" s="737"/>
      <c r="D354" s="745"/>
      <c r="E354" s="746"/>
      <c r="F354" s="960"/>
      <c r="G354" s="961"/>
      <c r="H354" s="962"/>
      <c r="I354" s="189"/>
      <c r="J354" s="189"/>
      <c r="K354" s="818">
        <f t="shared" si="379"/>
        <v>13</v>
      </c>
      <c r="L354" s="933" t="e">
        <f t="shared" si="381"/>
        <v>#N/A</v>
      </c>
      <c r="M354" s="937" t="e">
        <f t="shared" si="382"/>
        <v>#N/A</v>
      </c>
      <c r="N354" s="938" t="e">
        <f t="shared" si="383"/>
        <v>#N/A</v>
      </c>
      <c r="O354" s="822"/>
      <c r="P354" s="822"/>
      <c r="Q354" s="822"/>
      <c r="R354" s="823"/>
      <c r="U354" s="818">
        <f t="shared" si="380"/>
        <v>13</v>
      </c>
      <c r="V354" s="819" t="e">
        <f t="shared" si="384"/>
        <v>#N/A</v>
      </c>
      <c r="W354" s="937" t="e">
        <f t="shared" si="384"/>
        <v>#N/A</v>
      </c>
      <c r="X354" s="938" t="e">
        <f t="shared" si="384"/>
        <v>#N/A</v>
      </c>
      <c r="Y354" s="822"/>
      <c r="Z354" s="822"/>
      <c r="AA354" s="823"/>
    </row>
    <row r="355" spans="1:45" ht="18" hidden="1" x14ac:dyDescent="0.2">
      <c r="C355" s="737"/>
      <c r="D355" s="745"/>
      <c r="E355" s="746"/>
      <c r="F355" s="960"/>
      <c r="G355" s="961"/>
      <c r="H355" s="962"/>
      <c r="I355" s="189"/>
      <c r="J355" s="189"/>
      <c r="K355" s="818">
        <f t="shared" si="379"/>
        <v>14</v>
      </c>
      <c r="L355" s="933" t="e">
        <f t="shared" si="381"/>
        <v>#N/A</v>
      </c>
      <c r="M355" s="937" t="e">
        <f t="shared" si="382"/>
        <v>#N/A</v>
      </c>
      <c r="N355" s="938" t="e">
        <f t="shared" si="383"/>
        <v>#N/A</v>
      </c>
      <c r="O355" s="822"/>
      <c r="P355" s="822"/>
      <c r="Q355" s="822"/>
      <c r="R355" s="823"/>
      <c r="U355" s="818">
        <f t="shared" si="380"/>
        <v>14</v>
      </c>
      <c r="V355" s="819" t="e">
        <f t="shared" si="384"/>
        <v>#N/A</v>
      </c>
      <c r="W355" s="937" t="e">
        <f t="shared" si="384"/>
        <v>#N/A</v>
      </c>
      <c r="X355" s="938" t="e">
        <f t="shared" si="384"/>
        <v>#N/A</v>
      </c>
      <c r="Y355" s="822"/>
      <c r="Z355" s="822"/>
      <c r="AA355" s="823"/>
    </row>
    <row r="356" spans="1:45" ht="18" hidden="1" x14ac:dyDescent="0.2">
      <c r="C356" s="737"/>
      <c r="D356" s="745"/>
      <c r="E356" s="746"/>
      <c r="F356" s="960"/>
      <c r="G356" s="961"/>
      <c r="H356" s="962"/>
      <c r="I356" s="189"/>
      <c r="J356" s="189"/>
      <c r="K356" s="818">
        <f t="shared" si="379"/>
        <v>15</v>
      </c>
      <c r="L356" s="933" t="e">
        <f t="shared" si="381"/>
        <v>#N/A</v>
      </c>
      <c r="M356" s="937" t="e">
        <f t="shared" si="382"/>
        <v>#N/A</v>
      </c>
      <c r="N356" s="938" t="e">
        <f t="shared" si="383"/>
        <v>#N/A</v>
      </c>
      <c r="O356" s="822"/>
      <c r="P356" s="822"/>
      <c r="Q356" s="822"/>
      <c r="R356" s="823"/>
      <c r="U356" s="818">
        <f t="shared" si="380"/>
        <v>15</v>
      </c>
      <c r="V356" s="819" t="e">
        <f t="shared" si="384"/>
        <v>#N/A</v>
      </c>
      <c r="W356" s="937" t="e">
        <f t="shared" si="384"/>
        <v>#N/A</v>
      </c>
      <c r="X356" s="938" t="e">
        <f t="shared" si="384"/>
        <v>#N/A</v>
      </c>
      <c r="Y356" s="822"/>
      <c r="Z356" s="822"/>
      <c r="AA356" s="823"/>
    </row>
    <row r="357" spans="1:45" ht="18" hidden="1" x14ac:dyDescent="0.2">
      <c r="C357" s="737"/>
      <c r="D357" s="745"/>
      <c r="E357" s="746"/>
      <c r="F357" s="960"/>
      <c r="G357" s="961"/>
      <c r="H357" s="962"/>
      <c r="I357" s="189"/>
      <c r="J357" s="189"/>
      <c r="K357" s="818">
        <f t="shared" si="379"/>
        <v>16</v>
      </c>
      <c r="L357" s="933" t="e">
        <f t="shared" si="381"/>
        <v>#N/A</v>
      </c>
      <c r="M357" s="937" t="e">
        <f t="shared" si="382"/>
        <v>#N/A</v>
      </c>
      <c r="N357" s="938" t="e">
        <f t="shared" si="383"/>
        <v>#N/A</v>
      </c>
      <c r="O357" s="822"/>
      <c r="P357" s="822"/>
      <c r="Q357" s="822"/>
      <c r="R357" s="823"/>
      <c r="U357" s="818">
        <f t="shared" si="380"/>
        <v>16</v>
      </c>
      <c r="V357" s="819" t="e">
        <f t="shared" si="384"/>
        <v>#N/A</v>
      </c>
      <c r="W357" s="937" t="e">
        <f t="shared" si="384"/>
        <v>#N/A</v>
      </c>
      <c r="X357" s="938" t="e">
        <f t="shared" si="384"/>
        <v>#N/A</v>
      </c>
      <c r="Y357" s="822"/>
      <c r="Z357" s="822"/>
      <c r="AA357" s="823"/>
    </row>
    <row r="358" spans="1:45" ht="18" hidden="1" x14ac:dyDescent="0.2">
      <c r="C358" s="737"/>
      <c r="D358" s="745"/>
      <c r="E358" s="746"/>
      <c r="F358" s="960"/>
      <c r="G358" s="961"/>
      <c r="H358" s="962"/>
      <c r="I358" s="189"/>
      <c r="J358" s="189"/>
      <c r="K358" s="818">
        <f t="shared" si="379"/>
        <v>17</v>
      </c>
      <c r="L358" s="933" t="e">
        <f t="shared" si="381"/>
        <v>#N/A</v>
      </c>
      <c r="M358" s="937" t="e">
        <f t="shared" si="382"/>
        <v>#N/A</v>
      </c>
      <c r="N358" s="938" t="e">
        <f t="shared" si="383"/>
        <v>#N/A</v>
      </c>
      <c r="O358" s="822"/>
      <c r="P358" s="822"/>
      <c r="Q358" s="822"/>
      <c r="R358" s="823"/>
      <c r="U358" s="818">
        <f t="shared" si="380"/>
        <v>17</v>
      </c>
      <c r="V358" s="819" t="e">
        <f t="shared" si="384"/>
        <v>#N/A</v>
      </c>
      <c r="W358" s="937" t="e">
        <f t="shared" si="384"/>
        <v>#N/A</v>
      </c>
      <c r="X358" s="938" t="e">
        <f t="shared" si="384"/>
        <v>#N/A</v>
      </c>
      <c r="Y358" s="822"/>
      <c r="Z358" s="822"/>
      <c r="AA358" s="823"/>
    </row>
    <row r="359" spans="1:45" ht="18" hidden="1" x14ac:dyDescent="0.2">
      <c r="C359" s="737"/>
      <c r="D359" s="745"/>
      <c r="E359" s="746"/>
      <c r="F359" s="960"/>
      <c r="G359" s="961"/>
      <c r="H359" s="962"/>
      <c r="I359" s="189"/>
      <c r="J359" s="189"/>
      <c r="K359" s="818">
        <f t="shared" si="379"/>
        <v>18</v>
      </c>
      <c r="L359" s="933" t="e">
        <f t="shared" si="381"/>
        <v>#N/A</v>
      </c>
      <c r="M359" s="937" t="e">
        <f t="shared" si="382"/>
        <v>#N/A</v>
      </c>
      <c r="N359" s="938" t="e">
        <f t="shared" si="383"/>
        <v>#N/A</v>
      </c>
      <c r="O359" s="822"/>
      <c r="P359" s="822"/>
      <c r="Q359" s="822"/>
      <c r="R359" s="823"/>
      <c r="U359" s="818">
        <f t="shared" si="380"/>
        <v>18</v>
      </c>
      <c r="V359" s="819" t="e">
        <f t="shared" si="384"/>
        <v>#N/A</v>
      </c>
      <c r="W359" s="937" t="e">
        <f t="shared" si="384"/>
        <v>#N/A</v>
      </c>
      <c r="X359" s="938" t="e">
        <f t="shared" si="384"/>
        <v>#N/A</v>
      </c>
      <c r="Y359" s="822"/>
      <c r="Z359" s="822"/>
      <c r="AA359" s="823"/>
    </row>
    <row r="360" spans="1:45" ht="14" thickBot="1" x14ac:dyDescent="0.2">
      <c r="C360" s="370" t="str">
        <f>K360</f>
        <v>vs.</v>
      </c>
      <c r="D360" s="371"/>
      <c r="E360" s="372"/>
      <c r="F360" s="372" t="str">
        <f>P360</f>
        <v>at</v>
      </c>
      <c r="G360" s="373"/>
      <c r="H360" s="374"/>
      <c r="I360" s="190"/>
      <c r="J360" s="190"/>
      <c r="K360" s="370" t="str">
        <f t="shared" si="379"/>
        <v>vs.</v>
      </c>
      <c r="L360" s="371">
        <f>V360</f>
        <v>0</v>
      </c>
      <c r="M360" s="372"/>
      <c r="N360" s="372"/>
      <c r="O360" s="372"/>
      <c r="P360" s="372" t="str">
        <f>Y360</f>
        <v>at</v>
      </c>
      <c r="Q360" s="373">
        <f>Z360</f>
        <v>0</v>
      </c>
      <c r="R360" s="374"/>
      <c r="U360" s="370" t="str">
        <f t="shared" si="380"/>
        <v>vs.</v>
      </c>
      <c r="V360" s="371">
        <f>W314</f>
        <v>0</v>
      </c>
      <c r="W360" s="372"/>
      <c r="X360" s="372"/>
      <c r="Y360" s="372" t="str">
        <f>Y314</f>
        <v>at</v>
      </c>
      <c r="Z360" s="373">
        <f>Z314</f>
        <v>0</v>
      </c>
      <c r="AA360" s="374"/>
    </row>
    <row r="361" spans="1:45" x14ac:dyDescent="0.1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45" x14ac:dyDescent="0.1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45" x14ac:dyDescent="0.1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45" x14ac:dyDescent="0.1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row>
    <row r="365" spans="1:45" ht="14" thickBot="1" x14ac:dyDescent="0.2"/>
    <row r="366" spans="1:45" ht="28.5" customHeight="1" thickBot="1" x14ac:dyDescent="0.3">
      <c r="A366" s="993" t="str">
        <f>A320</f>
        <v>Rochester Junior Legion Patriots</v>
      </c>
      <c r="B366" s="994" t="e">
        <f>B216</f>
        <v>#N/A</v>
      </c>
      <c r="C366" s="994">
        <f>C216</f>
        <v>0</v>
      </c>
      <c r="D366" s="994" t="e">
        <f>D216</f>
        <v>#N/A</v>
      </c>
      <c r="E366" s="994">
        <f>E216</f>
        <v>0</v>
      </c>
      <c r="F366" s="767" t="s">
        <v>414</v>
      </c>
      <c r="G366" s="768">
        <f>G320</f>
        <v>0</v>
      </c>
      <c r="H366" s="742"/>
      <c r="I366" s="742"/>
      <c r="J366" s="742"/>
      <c r="K366" s="742"/>
      <c r="L366" s="742"/>
      <c r="M366" s="742"/>
      <c r="N366" s="742"/>
      <c r="O366" s="742"/>
      <c r="P366" s="742"/>
      <c r="Q366" s="742"/>
      <c r="R366" s="742"/>
      <c r="S366" s="742"/>
      <c r="T366" s="742"/>
      <c r="U366" s="742"/>
      <c r="V366" s="742"/>
      <c r="W366" s="742"/>
      <c r="X366" s="742"/>
      <c r="Y366" s="742"/>
      <c r="Z366" s="742"/>
      <c r="AA366" s="743"/>
      <c r="AB366" s="743"/>
      <c r="AC366" s="743"/>
      <c r="AD366" s="743"/>
      <c r="AE366" s="744"/>
      <c r="AF366" s="1"/>
      <c r="AG366" s="1"/>
      <c r="AH366" s="1"/>
      <c r="AI366" s="1"/>
      <c r="AJ366" s="1"/>
      <c r="AK366" s="1"/>
      <c r="AL366" s="1"/>
      <c r="AM366" s="1"/>
      <c r="AN366" s="1"/>
      <c r="AO366" s="1"/>
      <c r="AP366" s="1"/>
      <c r="AQ366" s="1"/>
      <c r="AR366" s="1"/>
      <c r="AS366" s="1"/>
    </row>
    <row r="367" spans="1:45" ht="27" customHeight="1" thickBot="1" x14ac:dyDescent="0.25">
      <c r="A367" s="955">
        <f>R341</f>
        <v>0</v>
      </c>
      <c r="B367" s="956"/>
      <c r="C367" s="958" t="str">
        <f t="shared" ref="C367:C379" si="385">C321</f>
        <v>1st</v>
      </c>
      <c r="D367" s="959"/>
      <c r="E367" s="959"/>
      <c r="F367" s="959"/>
      <c r="G367" s="770" t="s">
        <v>415</v>
      </c>
      <c r="H367" s="990" t="str">
        <f>H321</f>
        <v>2nd</v>
      </c>
      <c r="I367" s="991">
        <f>I217</f>
        <v>0</v>
      </c>
      <c r="J367" s="991">
        <f>J217</f>
        <v>0</v>
      </c>
      <c r="K367" s="992">
        <f>K217</f>
        <v>0</v>
      </c>
      <c r="L367" s="990" t="str">
        <f>L321</f>
        <v>3rd</v>
      </c>
      <c r="M367" s="991">
        <f>M217</f>
        <v>0</v>
      </c>
      <c r="N367" s="991">
        <f>N217</f>
        <v>0</v>
      </c>
      <c r="O367" s="992">
        <f>O217</f>
        <v>0</v>
      </c>
      <c r="P367" s="990" t="str">
        <f>P321</f>
        <v>4th</v>
      </c>
      <c r="Q367" s="991">
        <f>Q217</f>
        <v>0</v>
      </c>
      <c r="R367" s="991">
        <f>R217</f>
        <v>0</v>
      </c>
      <c r="S367" s="992">
        <f>S217</f>
        <v>0</v>
      </c>
      <c r="T367" s="990" t="str">
        <f>T321</f>
        <v>5th</v>
      </c>
      <c r="U367" s="991">
        <f>U217</f>
        <v>0</v>
      </c>
      <c r="V367" s="991">
        <f>V217</f>
        <v>0</v>
      </c>
      <c r="W367" s="992">
        <f>W217</f>
        <v>0</v>
      </c>
      <c r="X367" s="990" t="str">
        <f>X321</f>
        <v>6th</v>
      </c>
      <c r="Y367" s="991">
        <f>Y217</f>
        <v>0</v>
      </c>
      <c r="Z367" s="991">
        <f>Z217</f>
        <v>0</v>
      </c>
      <c r="AA367" s="992">
        <f>AA217</f>
        <v>0</v>
      </c>
      <c r="AB367" s="990" t="str">
        <f>AB321</f>
        <v>7th</v>
      </c>
      <c r="AC367" s="991">
        <f>AC217</f>
        <v>0</v>
      </c>
      <c r="AD367" s="991">
        <f>AD217</f>
        <v>0</v>
      </c>
      <c r="AE367" s="992">
        <f>AE217</f>
        <v>0</v>
      </c>
      <c r="AF367" s="1"/>
      <c r="AG367" s="1"/>
      <c r="AH367" s="1"/>
      <c r="AI367" s="1"/>
      <c r="AJ367" s="1"/>
      <c r="AK367" s="1"/>
      <c r="AL367" s="1"/>
      <c r="AM367" s="1"/>
      <c r="AN367" s="1"/>
      <c r="AO367" s="1"/>
      <c r="AP367" s="1"/>
      <c r="AQ367" s="1"/>
      <c r="AR367" s="1"/>
      <c r="AS367" s="1"/>
    </row>
    <row r="368" spans="1:45" ht="50.25" customHeight="1" thickBot="1" x14ac:dyDescent="0.2">
      <c r="A368" s="726">
        <f t="shared" ref="A368:B376" si="386">A322</f>
        <v>1</v>
      </c>
      <c r="B368" s="750" t="e">
        <f t="shared" si="386"/>
        <v>#N/A</v>
      </c>
      <c r="C368" s="975" t="e">
        <f t="shared" si="385"/>
        <v>#N/A</v>
      </c>
      <c r="D368" s="976" t="e">
        <f t="shared" ref="D368:F379" si="387">D223</f>
        <v>#N/A</v>
      </c>
      <c r="E368" s="976">
        <f t="shared" si="387"/>
        <v>0</v>
      </c>
      <c r="F368" s="976">
        <f t="shared" si="387"/>
        <v>0</v>
      </c>
      <c r="G368" s="751" t="e">
        <f t="shared" ref="G368:G379" si="388">G322</f>
        <v>#N/A</v>
      </c>
      <c r="H368" s="986"/>
      <c r="I368" s="987"/>
      <c r="J368" s="987"/>
      <c r="K368" s="752"/>
      <c r="L368" s="986"/>
      <c r="M368" s="987"/>
      <c r="N368" s="987"/>
      <c r="O368" s="752"/>
      <c r="P368" s="986"/>
      <c r="Q368" s="987"/>
      <c r="R368" s="987"/>
      <c r="S368" s="752"/>
      <c r="T368" s="986"/>
      <c r="U368" s="987"/>
      <c r="V368" s="987"/>
      <c r="W368" s="752"/>
      <c r="X368" s="986"/>
      <c r="Y368" s="987"/>
      <c r="Z368" s="987"/>
      <c r="AA368" s="752"/>
      <c r="AB368" s="986"/>
      <c r="AC368" s="987"/>
      <c r="AD368" s="987"/>
      <c r="AE368" s="753"/>
      <c r="AF368" s="1"/>
      <c r="AG368" s="1"/>
      <c r="AH368" s="1"/>
      <c r="AI368" s="1"/>
      <c r="AJ368" s="1"/>
      <c r="AK368" s="1"/>
      <c r="AL368" s="1"/>
      <c r="AM368" s="1"/>
      <c r="AN368" s="1"/>
      <c r="AO368" s="1"/>
      <c r="AP368" s="1"/>
      <c r="AQ368" s="1"/>
      <c r="AR368" s="1"/>
      <c r="AS368" s="1"/>
    </row>
    <row r="369" spans="1:45" ht="50.25" customHeight="1" thickBot="1" x14ac:dyDescent="0.2">
      <c r="A369" s="726">
        <f t="shared" si="386"/>
        <v>2</v>
      </c>
      <c r="B369" s="750" t="e">
        <f t="shared" si="386"/>
        <v>#N/A</v>
      </c>
      <c r="C369" s="975" t="e">
        <f t="shared" si="385"/>
        <v>#N/A</v>
      </c>
      <c r="D369" s="976">
        <f t="shared" si="387"/>
        <v>0</v>
      </c>
      <c r="E369" s="976">
        <f t="shared" si="387"/>
        <v>0</v>
      </c>
      <c r="F369" s="976">
        <f t="shared" si="387"/>
        <v>0</v>
      </c>
      <c r="G369" s="751" t="e">
        <f t="shared" si="388"/>
        <v>#N/A</v>
      </c>
      <c r="H369" s="986"/>
      <c r="I369" s="987"/>
      <c r="J369" s="987"/>
      <c r="K369" s="752"/>
      <c r="L369" s="986"/>
      <c r="M369" s="987"/>
      <c r="N369" s="987"/>
      <c r="O369" s="752"/>
      <c r="P369" s="986"/>
      <c r="Q369" s="987"/>
      <c r="R369" s="987"/>
      <c r="S369" s="752"/>
      <c r="T369" s="986"/>
      <c r="U369" s="987"/>
      <c r="V369" s="987"/>
      <c r="W369" s="752"/>
      <c r="X369" s="986"/>
      <c r="Y369" s="987"/>
      <c r="Z369" s="987"/>
      <c r="AA369" s="752"/>
      <c r="AB369" s="986"/>
      <c r="AC369" s="987"/>
      <c r="AD369" s="987"/>
      <c r="AE369" s="753"/>
      <c r="AF369" s="1"/>
      <c r="AG369" s="1"/>
      <c r="AH369" s="1"/>
      <c r="AI369" s="1"/>
      <c r="AJ369" s="1"/>
      <c r="AK369" s="1"/>
      <c r="AL369" s="1"/>
      <c r="AM369" s="1"/>
      <c r="AN369" s="1"/>
      <c r="AO369" s="1"/>
      <c r="AP369" s="1"/>
      <c r="AQ369" s="1"/>
      <c r="AR369" s="1"/>
      <c r="AS369" s="1"/>
    </row>
    <row r="370" spans="1:45" ht="50.25" customHeight="1" thickBot="1" x14ac:dyDescent="0.2">
      <c r="A370" s="726">
        <f t="shared" si="386"/>
        <v>3</v>
      </c>
      <c r="B370" s="750" t="e">
        <f t="shared" si="386"/>
        <v>#N/A</v>
      </c>
      <c r="C370" s="975" t="e">
        <f t="shared" si="385"/>
        <v>#N/A</v>
      </c>
      <c r="D370" s="976" t="str">
        <f t="shared" si="387"/>
        <v>1st</v>
      </c>
      <c r="E370" s="976" t="str">
        <f t="shared" si="387"/>
        <v>2nd</v>
      </c>
      <c r="F370" s="976" t="str">
        <f t="shared" si="387"/>
        <v>3rd</v>
      </c>
      <c r="G370" s="751" t="e">
        <f t="shared" si="388"/>
        <v>#N/A</v>
      </c>
      <c r="H370" s="986"/>
      <c r="I370" s="987"/>
      <c r="J370" s="987"/>
      <c r="K370" s="752"/>
      <c r="L370" s="986"/>
      <c r="M370" s="987"/>
      <c r="N370" s="987"/>
      <c r="O370" s="752"/>
      <c r="P370" s="986"/>
      <c r="Q370" s="987"/>
      <c r="R370" s="987"/>
      <c r="S370" s="752"/>
      <c r="T370" s="986"/>
      <c r="U370" s="987"/>
      <c r="V370" s="987"/>
      <c r="W370" s="752"/>
      <c r="X370" s="986"/>
      <c r="Y370" s="987"/>
      <c r="Z370" s="987"/>
      <c r="AA370" s="752"/>
      <c r="AB370" s="986"/>
      <c r="AC370" s="987"/>
      <c r="AD370" s="987"/>
      <c r="AE370" s="753"/>
      <c r="AF370" s="1"/>
      <c r="AG370" s="1"/>
      <c r="AH370" s="1"/>
      <c r="AI370" s="1"/>
      <c r="AJ370" s="1"/>
      <c r="AK370" s="1"/>
      <c r="AL370" s="1"/>
      <c r="AM370" s="1"/>
      <c r="AN370" s="1"/>
      <c r="AO370" s="1"/>
      <c r="AP370" s="1"/>
      <c r="AQ370" s="1"/>
      <c r="AR370" s="1"/>
      <c r="AS370" s="1"/>
    </row>
    <row r="371" spans="1:45" ht="50.25" customHeight="1" thickBot="1" x14ac:dyDescent="0.2">
      <c r="A371" s="726">
        <f t="shared" si="386"/>
        <v>4</v>
      </c>
      <c r="B371" s="750" t="e">
        <f t="shared" si="386"/>
        <v>#N/A</v>
      </c>
      <c r="C371" s="975" t="e">
        <f t="shared" si="385"/>
        <v>#N/A</v>
      </c>
      <c r="D371" s="976" t="str">
        <f t="shared" si="387"/>
        <v xml:space="preserve"> </v>
      </c>
      <c r="E371" s="976" t="str">
        <f t="shared" si="387"/>
        <v xml:space="preserve"> </v>
      </c>
      <c r="F371" s="976" t="str">
        <f t="shared" si="387"/>
        <v xml:space="preserve"> </v>
      </c>
      <c r="G371" s="751" t="e">
        <f t="shared" si="388"/>
        <v>#N/A</v>
      </c>
      <c r="H371" s="986"/>
      <c r="I371" s="987"/>
      <c r="J371" s="987"/>
      <c r="K371" s="752"/>
      <c r="L371" s="986"/>
      <c r="M371" s="987"/>
      <c r="N371" s="987"/>
      <c r="O371" s="752"/>
      <c r="P371" s="986"/>
      <c r="Q371" s="987"/>
      <c r="R371" s="987"/>
      <c r="S371" s="752"/>
      <c r="T371" s="986"/>
      <c r="U371" s="987"/>
      <c r="V371" s="987"/>
      <c r="W371" s="752"/>
      <c r="X371" s="986"/>
      <c r="Y371" s="987"/>
      <c r="Z371" s="987"/>
      <c r="AA371" s="752"/>
      <c r="AB371" s="986"/>
      <c r="AC371" s="987"/>
      <c r="AD371" s="987"/>
      <c r="AE371" s="753"/>
      <c r="AF371" s="1"/>
      <c r="AG371" s="1"/>
      <c r="AH371" s="1"/>
      <c r="AI371" s="1"/>
      <c r="AJ371" s="1"/>
      <c r="AK371" s="1"/>
      <c r="AL371" s="1"/>
      <c r="AM371" s="1"/>
      <c r="AN371" s="1"/>
      <c r="AO371" s="1"/>
      <c r="AP371" s="1"/>
      <c r="AQ371" s="1"/>
      <c r="AR371" s="1"/>
      <c r="AS371" s="1"/>
    </row>
    <row r="372" spans="1:45" ht="50.25" customHeight="1" thickBot="1" x14ac:dyDescent="0.2">
      <c r="A372" s="726">
        <f t="shared" si="386"/>
        <v>5</v>
      </c>
      <c r="B372" s="750" t="e">
        <f t="shared" si="386"/>
        <v>#N/A</v>
      </c>
      <c r="C372" s="975" t="e">
        <f t="shared" si="385"/>
        <v>#N/A</v>
      </c>
      <c r="D372" s="976" t="str">
        <f t="shared" si="387"/>
        <v xml:space="preserve"> </v>
      </c>
      <c r="E372" s="976" t="str">
        <f t="shared" si="387"/>
        <v xml:space="preserve"> </v>
      </c>
      <c r="F372" s="976" t="str">
        <f t="shared" si="387"/>
        <v xml:space="preserve"> </v>
      </c>
      <c r="G372" s="751" t="e">
        <f t="shared" si="388"/>
        <v>#N/A</v>
      </c>
      <c r="H372" s="986"/>
      <c r="I372" s="987"/>
      <c r="J372" s="987"/>
      <c r="K372" s="752"/>
      <c r="L372" s="986"/>
      <c r="M372" s="987"/>
      <c r="N372" s="987"/>
      <c r="O372" s="752"/>
      <c r="P372" s="986"/>
      <c r="Q372" s="987"/>
      <c r="R372" s="987"/>
      <c r="S372" s="752"/>
      <c r="T372" s="986"/>
      <c r="U372" s="987"/>
      <c r="V372" s="987"/>
      <c r="W372" s="752"/>
      <c r="X372" s="986"/>
      <c r="Y372" s="987"/>
      <c r="Z372" s="987"/>
      <c r="AA372" s="752"/>
      <c r="AB372" s="986"/>
      <c r="AC372" s="987"/>
      <c r="AD372" s="987"/>
      <c r="AE372" s="753"/>
      <c r="AF372" s="1"/>
      <c r="AG372" s="1"/>
      <c r="AH372" s="1"/>
      <c r="AI372" s="1"/>
      <c r="AJ372" s="1"/>
      <c r="AK372" s="1"/>
      <c r="AL372" s="1"/>
      <c r="AM372" s="1"/>
      <c r="AN372" s="1"/>
      <c r="AO372" s="1"/>
      <c r="AP372" s="1"/>
      <c r="AQ372" s="1"/>
      <c r="AR372" s="1"/>
      <c r="AS372" s="1"/>
    </row>
    <row r="373" spans="1:45" ht="50.25" customHeight="1" thickBot="1" x14ac:dyDescent="0.2">
      <c r="A373" s="726">
        <f t="shared" si="386"/>
        <v>6</v>
      </c>
      <c r="B373" s="750" t="e">
        <f t="shared" si="386"/>
        <v>#N/A</v>
      </c>
      <c r="C373" s="975" t="e">
        <f t="shared" si="385"/>
        <v>#N/A</v>
      </c>
      <c r="D373" s="976" t="str">
        <f t="shared" si="387"/>
        <v xml:space="preserve"> </v>
      </c>
      <c r="E373" s="976" t="str">
        <f t="shared" si="387"/>
        <v xml:space="preserve"> </v>
      </c>
      <c r="F373" s="976" t="str">
        <f t="shared" si="387"/>
        <v xml:space="preserve"> </v>
      </c>
      <c r="G373" s="751" t="e">
        <f t="shared" si="388"/>
        <v>#N/A</v>
      </c>
      <c r="H373" s="986"/>
      <c r="I373" s="987"/>
      <c r="J373" s="987"/>
      <c r="K373" s="752"/>
      <c r="L373" s="986"/>
      <c r="M373" s="987"/>
      <c r="N373" s="987"/>
      <c r="O373" s="752"/>
      <c r="P373" s="986"/>
      <c r="Q373" s="987"/>
      <c r="R373" s="987"/>
      <c r="S373" s="752"/>
      <c r="T373" s="986"/>
      <c r="U373" s="987"/>
      <c r="V373" s="987"/>
      <c r="W373" s="752"/>
      <c r="X373" s="986"/>
      <c r="Y373" s="987"/>
      <c r="Z373" s="987"/>
      <c r="AA373" s="752"/>
      <c r="AB373" s="986"/>
      <c r="AC373" s="987"/>
      <c r="AD373" s="987"/>
      <c r="AE373" s="753"/>
      <c r="AF373" s="1"/>
      <c r="AG373" s="1"/>
      <c r="AH373" s="1"/>
      <c r="AI373" s="1"/>
      <c r="AJ373" s="1"/>
      <c r="AK373" s="1"/>
      <c r="AL373" s="1"/>
      <c r="AM373" s="1"/>
      <c r="AN373" s="1"/>
      <c r="AO373" s="1"/>
      <c r="AP373" s="1"/>
      <c r="AQ373" s="1"/>
      <c r="AR373" s="1"/>
      <c r="AS373" s="1"/>
    </row>
    <row r="374" spans="1:45" ht="50.25" customHeight="1" thickBot="1" x14ac:dyDescent="0.2">
      <c r="A374" s="726">
        <f t="shared" si="386"/>
        <v>7</v>
      </c>
      <c r="B374" s="750" t="e">
        <f t="shared" si="386"/>
        <v>#N/A</v>
      </c>
      <c r="C374" s="975" t="e">
        <f t="shared" si="385"/>
        <v>#N/A</v>
      </c>
      <c r="D374" s="976" t="str">
        <f t="shared" si="387"/>
        <v xml:space="preserve"> </v>
      </c>
      <c r="E374" s="976" t="str">
        <f t="shared" si="387"/>
        <v xml:space="preserve"> </v>
      </c>
      <c r="F374" s="976" t="str">
        <f t="shared" si="387"/>
        <v xml:space="preserve"> </v>
      </c>
      <c r="G374" s="751" t="e">
        <f t="shared" si="388"/>
        <v>#N/A</v>
      </c>
      <c r="H374" s="986"/>
      <c r="I374" s="987"/>
      <c r="J374" s="987"/>
      <c r="K374" s="752"/>
      <c r="L374" s="986"/>
      <c r="M374" s="987"/>
      <c r="N374" s="987"/>
      <c r="O374" s="752"/>
      <c r="P374" s="986"/>
      <c r="Q374" s="987"/>
      <c r="R374" s="987"/>
      <c r="S374" s="752"/>
      <c r="T374" s="986"/>
      <c r="U374" s="987"/>
      <c r="V374" s="987"/>
      <c r="W374" s="752"/>
      <c r="X374" s="986"/>
      <c r="Y374" s="987"/>
      <c r="Z374" s="987"/>
      <c r="AA374" s="752"/>
      <c r="AB374" s="986"/>
      <c r="AC374" s="987"/>
      <c r="AD374" s="987"/>
      <c r="AE374" s="753"/>
      <c r="AF374" s="1"/>
      <c r="AG374" s="1"/>
      <c r="AH374" s="1"/>
      <c r="AI374" s="1"/>
      <c r="AJ374" s="1"/>
      <c r="AK374" s="1"/>
      <c r="AL374" s="1"/>
      <c r="AM374" s="1"/>
      <c r="AN374" s="1"/>
      <c r="AO374" s="1"/>
      <c r="AP374" s="1"/>
      <c r="AQ374" s="1"/>
      <c r="AR374" s="1"/>
      <c r="AS374" s="1"/>
    </row>
    <row r="375" spans="1:45" ht="50.25" customHeight="1" thickBot="1" x14ac:dyDescent="0.2">
      <c r="A375" s="726">
        <f t="shared" si="386"/>
        <v>8</v>
      </c>
      <c r="B375" s="750" t="e">
        <f t="shared" si="386"/>
        <v>#N/A</v>
      </c>
      <c r="C375" s="975" t="e">
        <f t="shared" si="385"/>
        <v>#N/A</v>
      </c>
      <c r="D375" s="976" t="str">
        <f t="shared" si="387"/>
        <v xml:space="preserve"> </v>
      </c>
      <c r="E375" s="976" t="str">
        <f t="shared" si="387"/>
        <v xml:space="preserve"> </v>
      </c>
      <c r="F375" s="976" t="str">
        <f t="shared" si="387"/>
        <v xml:space="preserve"> </v>
      </c>
      <c r="G375" s="751" t="e">
        <f t="shared" si="388"/>
        <v>#N/A</v>
      </c>
      <c r="H375" s="986"/>
      <c r="I375" s="987"/>
      <c r="J375" s="987"/>
      <c r="K375" s="752"/>
      <c r="L375" s="986"/>
      <c r="M375" s="987"/>
      <c r="N375" s="987"/>
      <c r="O375" s="752"/>
      <c r="P375" s="986"/>
      <c r="Q375" s="987"/>
      <c r="R375" s="987"/>
      <c r="S375" s="752"/>
      <c r="T375" s="986"/>
      <c r="U375" s="987"/>
      <c r="V375" s="987"/>
      <c r="W375" s="752"/>
      <c r="X375" s="986"/>
      <c r="Y375" s="987"/>
      <c r="Z375" s="987"/>
      <c r="AA375" s="752"/>
      <c r="AB375" s="986"/>
      <c r="AC375" s="987"/>
      <c r="AD375" s="987"/>
      <c r="AE375" s="753"/>
      <c r="AF375" s="1"/>
      <c r="AG375" s="1"/>
      <c r="AH375" s="1"/>
      <c r="AI375" s="1"/>
      <c r="AJ375" s="1"/>
      <c r="AK375" s="1"/>
      <c r="AL375" s="1"/>
      <c r="AM375" s="1"/>
      <c r="AN375" s="1"/>
      <c r="AO375" s="1"/>
      <c r="AP375" s="1"/>
      <c r="AQ375" s="1"/>
      <c r="AR375" s="1"/>
      <c r="AS375" s="1"/>
    </row>
    <row r="376" spans="1:45" ht="50.25" customHeight="1" thickBot="1" x14ac:dyDescent="0.2">
      <c r="A376" s="762">
        <f t="shared" si="386"/>
        <v>9</v>
      </c>
      <c r="B376" s="763" t="e">
        <f t="shared" si="386"/>
        <v>#N/A</v>
      </c>
      <c r="C376" s="1007" t="e">
        <f t="shared" si="385"/>
        <v>#N/A</v>
      </c>
      <c r="D376" s="1008" t="str">
        <f t="shared" si="387"/>
        <v xml:space="preserve"> </v>
      </c>
      <c r="E376" s="1008" t="str">
        <f t="shared" si="387"/>
        <v xml:space="preserve"> </v>
      </c>
      <c r="F376" s="1008" t="str">
        <f t="shared" si="387"/>
        <v xml:space="preserve"> </v>
      </c>
      <c r="G376" s="764" t="e">
        <f t="shared" si="388"/>
        <v>#N/A</v>
      </c>
      <c r="H376" s="984"/>
      <c r="I376" s="985"/>
      <c r="J376" s="985"/>
      <c r="K376" s="765"/>
      <c r="L376" s="984"/>
      <c r="M376" s="985"/>
      <c r="N376" s="985"/>
      <c r="O376" s="765"/>
      <c r="P376" s="984"/>
      <c r="Q376" s="985"/>
      <c r="R376" s="985"/>
      <c r="S376" s="765"/>
      <c r="T376" s="984"/>
      <c r="U376" s="985"/>
      <c r="V376" s="985"/>
      <c r="W376" s="765"/>
      <c r="X376" s="984"/>
      <c r="Y376" s="985"/>
      <c r="Z376" s="985"/>
      <c r="AA376" s="765"/>
      <c r="AB376" s="984"/>
      <c r="AC376" s="985"/>
      <c r="AD376" s="985"/>
      <c r="AE376" s="766"/>
      <c r="AF376" s="1"/>
      <c r="AG376" s="1"/>
      <c r="AH376" s="1"/>
      <c r="AI376" s="1"/>
      <c r="AJ376" s="1"/>
      <c r="AK376" s="1"/>
      <c r="AL376" s="1"/>
      <c r="AM376" s="1"/>
      <c r="AN376" s="1"/>
      <c r="AO376" s="1"/>
      <c r="AP376" s="1"/>
      <c r="AQ376" s="1"/>
      <c r="AR376" s="1"/>
      <c r="AS376" s="1"/>
    </row>
    <row r="377" spans="1:45" ht="50.25" customHeight="1" thickBot="1" x14ac:dyDescent="0.2">
      <c r="A377" s="759"/>
      <c r="B377" s="760" t="e">
        <f>B331</f>
        <v>#N/A</v>
      </c>
      <c r="C377" s="988" t="e">
        <f t="shared" si="385"/>
        <v>#N/A</v>
      </c>
      <c r="D377" s="989" t="str">
        <f t="shared" si="387"/>
        <v xml:space="preserve"> </v>
      </c>
      <c r="E377" s="989" t="str">
        <f t="shared" si="387"/>
        <v xml:space="preserve"> </v>
      </c>
      <c r="F377" s="989" t="str">
        <f t="shared" si="387"/>
        <v xml:space="preserve"> </v>
      </c>
      <c r="G377" s="761" t="e">
        <f t="shared" si="388"/>
        <v>#N/A</v>
      </c>
      <c r="H377" s="967"/>
      <c r="I377" s="967"/>
      <c r="J377" s="967"/>
      <c r="K377" s="730"/>
      <c r="L377" s="954"/>
      <c r="M377" s="954"/>
      <c r="N377" s="954"/>
      <c r="O377" s="730"/>
      <c r="P377" s="954"/>
      <c r="Q377" s="954"/>
      <c r="R377" s="954"/>
      <c r="S377" s="730"/>
      <c r="T377" s="954"/>
      <c r="U377" s="954"/>
      <c r="V377" s="954"/>
      <c r="W377" s="730"/>
      <c r="X377" s="954"/>
      <c r="Y377" s="954"/>
      <c r="Z377" s="954"/>
      <c r="AA377" s="730"/>
      <c r="AB377" s="954"/>
      <c r="AC377" s="954"/>
      <c r="AD377" s="954"/>
      <c r="AE377" s="735"/>
      <c r="AF377" s="1"/>
      <c r="AG377" s="1"/>
      <c r="AH377" s="1"/>
      <c r="AI377" s="1"/>
      <c r="AJ377" s="1"/>
      <c r="AK377" s="1"/>
      <c r="AL377" s="1"/>
      <c r="AM377" s="1"/>
      <c r="AN377" s="1"/>
      <c r="AO377" s="1"/>
      <c r="AP377" s="1"/>
      <c r="AQ377" s="1"/>
      <c r="AR377" s="1"/>
      <c r="AS377" s="1"/>
    </row>
    <row r="378" spans="1:45" ht="50.25" customHeight="1" thickBot="1" x14ac:dyDescent="0.2">
      <c r="A378" s="363"/>
      <c r="B378" s="755" t="e">
        <f>B332</f>
        <v>#N/A</v>
      </c>
      <c r="C378" s="975" t="e">
        <f t="shared" si="385"/>
        <v>#N/A</v>
      </c>
      <c r="D378" s="976" t="str">
        <f t="shared" si="387"/>
        <v xml:space="preserve"> </v>
      </c>
      <c r="E378" s="976" t="str">
        <f t="shared" si="387"/>
        <v xml:space="preserve"> </v>
      </c>
      <c r="F378" s="976" t="str">
        <f t="shared" si="387"/>
        <v xml:space="preserve"> </v>
      </c>
      <c r="G378" s="754" t="e">
        <f t="shared" si="388"/>
        <v>#N/A</v>
      </c>
      <c r="H378" s="967"/>
      <c r="I378" s="967"/>
      <c r="J378" s="967"/>
      <c r="K378" s="730"/>
      <c r="L378" s="954"/>
      <c r="M378" s="954"/>
      <c r="N378" s="954"/>
      <c r="O378" s="730"/>
      <c r="P378" s="954"/>
      <c r="Q378" s="954"/>
      <c r="R378" s="954"/>
      <c r="S378" s="730"/>
      <c r="T378" s="954"/>
      <c r="U378" s="954"/>
      <c r="V378" s="954"/>
      <c r="W378" s="730"/>
      <c r="X378" s="954"/>
      <c r="Y378" s="954"/>
      <c r="Z378" s="954"/>
      <c r="AA378" s="730"/>
      <c r="AB378" s="954"/>
      <c r="AC378" s="954"/>
      <c r="AD378" s="954"/>
      <c r="AE378" s="735"/>
      <c r="AF378" s="1"/>
      <c r="AG378" s="1"/>
      <c r="AH378" s="1"/>
      <c r="AI378" s="1"/>
      <c r="AJ378" s="1"/>
      <c r="AK378" s="1"/>
      <c r="AL378" s="1"/>
      <c r="AM378" s="1"/>
      <c r="AN378" s="1"/>
      <c r="AO378" s="1"/>
      <c r="AP378" s="1"/>
      <c r="AQ378" s="1"/>
      <c r="AR378" s="1"/>
      <c r="AS378" s="1"/>
    </row>
    <row r="379" spans="1:45" ht="50.25" customHeight="1" thickBot="1" x14ac:dyDescent="0.2">
      <c r="A379" s="749"/>
      <c r="B379" s="755" t="e">
        <f>B333</f>
        <v>#N/A</v>
      </c>
      <c r="C379" s="975" t="e">
        <f t="shared" si="385"/>
        <v>#N/A</v>
      </c>
      <c r="D379" s="976" t="str">
        <f t="shared" si="387"/>
        <v xml:space="preserve"> </v>
      </c>
      <c r="E379" s="976" t="str">
        <f t="shared" si="387"/>
        <v xml:space="preserve"> </v>
      </c>
      <c r="F379" s="976" t="str">
        <f t="shared" si="387"/>
        <v xml:space="preserve"> </v>
      </c>
      <c r="G379" s="754" t="e">
        <f t="shared" si="388"/>
        <v>#N/A</v>
      </c>
      <c r="H379" s="983"/>
      <c r="I379" s="983"/>
      <c r="J379" s="983"/>
      <c r="K379" s="748"/>
      <c r="L379" s="974"/>
      <c r="M379" s="974"/>
      <c r="N379" s="974"/>
      <c r="O379" s="748"/>
      <c r="P379" s="974"/>
      <c r="Q379" s="974"/>
      <c r="R379" s="974"/>
      <c r="S379" s="748"/>
      <c r="T379" s="974"/>
      <c r="U379" s="974"/>
      <c r="V379" s="974"/>
      <c r="W379" s="748"/>
      <c r="X379" s="974"/>
      <c r="Y379" s="974"/>
      <c r="Z379" s="974"/>
      <c r="AA379" s="748"/>
      <c r="AB379" s="974"/>
      <c r="AC379" s="974"/>
      <c r="AD379" s="974"/>
      <c r="AE379" s="736"/>
      <c r="AF379" s="1"/>
      <c r="AG379" s="1"/>
      <c r="AH379" s="1"/>
      <c r="AI379" s="1"/>
      <c r="AJ379" s="1"/>
      <c r="AK379" s="1"/>
      <c r="AL379" s="1"/>
      <c r="AM379" s="1"/>
      <c r="AN379" s="1"/>
      <c r="AO379" s="1"/>
      <c r="AP379" s="1"/>
      <c r="AQ379" s="1"/>
      <c r="AR379" s="1"/>
      <c r="AS379" s="1"/>
    </row>
    <row r="380" spans="1:45" x14ac:dyDescent="0.1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row>
    <row r="381" spans="1:45" x14ac:dyDescent="0.1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row>
    <row r="382" spans="1:45" ht="21" hidden="1" customHeight="1" thickBot="1" x14ac:dyDescent="0.2">
      <c r="W382" s="13" t="s">
        <v>21</v>
      </c>
    </row>
    <row r="383" spans="1:45" ht="42" hidden="1" customHeight="1" thickBot="1" x14ac:dyDescent="0.35">
      <c r="A383" s="7"/>
      <c r="B383" s="1014">
        <f>B5</f>
        <v>0</v>
      </c>
      <c r="C383" s="1015"/>
      <c r="D383" s="1015"/>
      <c r="E383" s="1016"/>
      <c r="F383" s="1017" t="str">
        <f>Input!A1</f>
        <v>Rochester Junior Legion Patriots</v>
      </c>
      <c r="G383" s="1018"/>
      <c r="H383" s="1018"/>
      <c r="I383" s="1018"/>
      <c r="J383" s="1018"/>
      <c r="K383" s="1018"/>
      <c r="L383" s="1020"/>
      <c r="M383" s="244" t="s">
        <v>126</v>
      </c>
      <c r="N383" s="1017">
        <f>D5</f>
        <v>0</v>
      </c>
      <c r="O383" s="1018"/>
      <c r="P383" s="1018"/>
      <c r="Q383" s="1018"/>
      <c r="R383" s="1018"/>
      <c r="S383" s="1019"/>
      <c r="T383"/>
      <c r="U383" s="1009" t="s">
        <v>33</v>
      </c>
      <c r="V383" s="1010"/>
      <c r="W383" s="1010"/>
      <c r="X383" s="1010"/>
      <c r="Y383" s="1011"/>
    </row>
    <row r="384" spans="1:45" ht="19" hidden="1" thickBot="1" x14ac:dyDescent="0.25">
      <c r="A384" s="147" t="s">
        <v>21</v>
      </c>
      <c r="B384" s="1005" t="s">
        <v>125</v>
      </c>
      <c r="C384" s="1006"/>
      <c r="D384" s="242">
        <v>1</v>
      </c>
      <c r="E384" s="243">
        <v>2</v>
      </c>
      <c r="F384" s="243">
        <v>3</v>
      </c>
      <c r="G384" s="243">
        <v>4</v>
      </c>
      <c r="H384" s="243">
        <v>5</v>
      </c>
      <c r="I384" s="243">
        <v>6</v>
      </c>
      <c r="J384" s="242">
        <v>7</v>
      </c>
      <c r="K384" s="243">
        <v>8</v>
      </c>
      <c r="L384" s="243">
        <v>9</v>
      </c>
      <c r="M384" s="243">
        <v>10</v>
      </c>
      <c r="N384" s="243">
        <v>11</v>
      </c>
      <c r="O384" s="243">
        <v>12</v>
      </c>
      <c r="P384" s="242">
        <v>13</v>
      </c>
      <c r="Q384" s="243">
        <v>14</v>
      </c>
      <c r="R384" s="243">
        <v>15</v>
      </c>
      <c r="S384" s="245"/>
      <c r="U384" s="154" t="s">
        <v>126</v>
      </c>
      <c r="V384" s="155">
        <f>D5</f>
        <v>0</v>
      </c>
      <c r="W384" s="152"/>
      <c r="X384" s="152"/>
      <c r="Y384" s="153"/>
    </row>
    <row r="385" spans="1:25" ht="44.25" hidden="1" customHeight="1" thickBot="1" x14ac:dyDescent="0.2">
      <c r="A385" s="148">
        <f t="shared" ref="A385:A402" si="389">C247</f>
        <v>0</v>
      </c>
      <c r="B385" s="357" t="str">
        <f t="shared" ref="B385:B402" si="390">B8</f>
        <v>Player 1</v>
      </c>
      <c r="C385" s="358">
        <f t="shared" ref="C385:C402" si="391">A247</f>
        <v>2</v>
      </c>
      <c r="D385" s="246" t="str">
        <f t="shared" ref="D385:E402" si="392">D247</f>
        <v xml:space="preserve"> </v>
      </c>
      <c r="E385" s="246" t="str">
        <f t="shared" si="392"/>
        <v xml:space="preserve"> </v>
      </c>
      <c r="F385" s="246"/>
      <c r="G385" s="246"/>
      <c r="H385" s="246"/>
      <c r="I385" s="246"/>
      <c r="J385" s="246"/>
      <c r="K385" s="246"/>
      <c r="L385" s="246"/>
      <c r="M385" s="246"/>
      <c r="N385" s="246"/>
      <c r="O385" s="246"/>
      <c r="P385" s="246"/>
      <c r="Q385" s="246"/>
      <c r="R385" s="246"/>
      <c r="S385" s="246"/>
      <c r="T385" s="247"/>
      <c r="U385" s="363">
        <v>1</v>
      </c>
      <c r="V385" s="248" t="e">
        <f t="shared" ref="V385:V402" si="393">VLOOKUP(U385,$A$385:$C$402,3,FALSE)</f>
        <v>#N/A</v>
      </c>
      <c r="W385" s="249" t="e">
        <f t="shared" ref="W385:W402" si="394">VLOOKUP(U385,$A$385:$B$402,2,FALSE)</f>
        <v>#N/A</v>
      </c>
      <c r="X385" s="250"/>
      <c r="Y385" s="251"/>
    </row>
    <row r="386" spans="1:25" ht="44.25" hidden="1" customHeight="1" thickBot="1" x14ac:dyDescent="0.2">
      <c r="A386" s="148">
        <f t="shared" si="389"/>
        <v>0</v>
      </c>
      <c r="B386" s="359" t="str">
        <f t="shared" si="390"/>
        <v>Player 2</v>
      </c>
      <c r="C386" s="360">
        <f t="shared" si="391"/>
        <v>3</v>
      </c>
      <c r="D386" s="246" t="str">
        <f t="shared" si="392"/>
        <v xml:space="preserve"> </v>
      </c>
      <c r="E386" s="246" t="str">
        <f t="shared" si="392"/>
        <v xml:space="preserve"> </v>
      </c>
      <c r="F386" s="246"/>
      <c r="G386" s="246"/>
      <c r="H386" s="246"/>
      <c r="I386" s="246"/>
      <c r="J386" s="246"/>
      <c r="K386" s="246"/>
      <c r="L386" s="246"/>
      <c r="M386" s="246"/>
      <c r="N386" s="246"/>
      <c r="O386" s="246"/>
      <c r="P386" s="246"/>
      <c r="Q386" s="246"/>
      <c r="R386" s="246"/>
      <c r="S386" s="246"/>
      <c r="T386" s="247"/>
      <c r="U386" s="364">
        <v>2</v>
      </c>
      <c r="V386" s="248" t="e">
        <f t="shared" si="393"/>
        <v>#N/A</v>
      </c>
      <c r="W386" s="249" t="e">
        <f t="shared" si="394"/>
        <v>#N/A</v>
      </c>
      <c r="X386" s="250"/>
      <c r="Y386" s="251"/>
    </row>
    <row r="387" spans="1:25" ht="44.25" hidden="1" customHeight="1" thickBot="1" x14ac:dyDescent="0.2">
      <c r="A387" s="148">
        <f t="shared" si="389"/>
        <v>0</v>
      </c>
      <c r="B387" s="359" t="str">
        <f t="shared" si="390"/>
        <v>Player 3</v>
      </c>
      <c r="C387" s="360">
        <f t="shared" si="391"/>
        <v>5</v>
      </c>
      <c r="D387" s="246" t="str">
        <f t="shared" si="392"/>
        <v xml:space="preserve"> </v>
      </c>
      <c r="E387" s="246" t="str">
        <f t="shared" si="392"/>
        <v xml:space="preserve"> </v>
      </c>
      <c r="F387" s="246"/>
      <c r="G387" s="246"/>
      <c r="H387" s="246"/>
      <c r="I387" s="246"/>
      <c r="J387" s="246"/>
      <c r="K387" s="246"/>
      <c r="L387" s="246"/>
      <c r="M387" s="246"/>
      <c r="N387" s="246"/>
      <c r="O387" s="246"/>
      <c r="P387" s="246"/>
      <c r="Q387" s="246"/>
      <c r="R387" s="246"/>
      <c r="S387" s="246"/>
      <c r="T387" s="247"/>
      <c r="U387" s="364">
        <v>3</v>
      </c>
      <c r="V387" s="248" t="e">
        <f t="shared" si="393"/>
        <v>#N/A</v>
      </c>
      <c r="W387" s="249" t="e">
        <f t="shared" si="394"/>
        <v>#N/A</v>
      </c>
      <c r="X387" s="250"/>
      <c r="Y387" s="251"/>
    </row>
    <row r="388" spans="1:25" ht="44.25" hidden="1" customHeight="1" thickBot="1" x14ac:dyDescent="0.2">
      <c r="A388" s="148">
        <f t="shared" si="389"/>
        <v>0</v>
      </c>
      <c r="B388" s="359" t="str">
        <f t="shared" si="390"/>
        <v>Player 4</v>
      </c>
      <c r="C388" s="360">
        <f t="shared" si="391"/>
        <v>9</v>
      </c>
      <c r="D388" s="246" t="str">
        <f t="shared" si="392"/>
        <v xml:space="preserve"> </v>
      </c>
      <c r="E388" s="246" t="str">
        <f t="shared" si="392"/>
        <v xml:space="preserve"> </v>
      </c>
      <c r="F388" s="246"/>
      <c r="G388" s="246"/>
      <c r="H388" s="246"/>
      <c r="I388" s="246"/>
      <c r="J388" s="246"/>
      <c r="K388" s="246"/>
      <c r="L388" s="246"/>
      <c r="M388" s="246"/>
      <c r="N388" s="246"/>
      <c r="O388" s="246"/>
      <c r="P388" s="246"/>
      <c r="Q388" s="246"/>
      <c r="R388" s="246"/>
      <c r="S388" s="246"/>
      <c r="T388" s="247"/>
      <c r="U388" s="364">
        <v>4</v>
      </c>
      <c r="V388" s="248" t="e">
        <f t="shared" si="393"/>
        <v>#N/A</v>
      </c>
      <c r="W388" s="249" t="e">
        <f t="shared" si="394"/>
        <v>#N/A</v>
      </c>
      <c r="X388" s="250"/>
      <c r="Y388" s="251"/>
    </row>
    <row r="389" spans="1:25" ht="44.25" hidden="1" customHeight="1" thickBot="1" x14ac:dyDescent="0.2">
      <c r="A389" s="148">
        <f t="shared" si="389"/>
        <v>0</v>
      </c>
      <c r="B389" s="359" t="str">
        <f t="shared" si="390"/>
        <v>Player 5</v>
      </c>
      <c r="C389" s="360">
        <f t="shared" si="391"/>
        <v>1</v>
      </c>
      <c r="D389" s="246" t="str">
        <f t="shared" si="392"/>
        <v xml:space="preserve"> </v>
      </c>
      <c r="E389" s="246" t="str">
        <f t="shared" si="392"/>
        <v xml:space="preserve"> </v>
      </c>
      <c r="F389" s="246"/>
      <c r="G389" s="246"/>
      <c r="H389" s="246"/>
      <c r="I389" s="246"/>
      <c r="J389" s="246"/>
      <c r="K389" s="246"/>
      <c r="L389" s="246"/>
      <c r="M389" s="246"/>
      <c r="N389" s="246"/>
      <c r="O389" s="246"/>
      <c r="P389" s="246"/>
      <c r="Q389" s="246"/>
      <c r="R389" s="246"/>
      <c r="S389" s="246"/>
      <c r="T389" s="247"/>
      <c r="U389" s="364">
        <v>5</v>
      </c>
      <c r="V389" s="248" t="e">
        <f t="shared" si="393"/>
        <v>#N/A</v>
      </c>
      <c r="W389" s="249" t="e">
        <f t="shared" si="394"/>
        <v>#N/A</v>
      </c>
      <c r="X389" s="250"/>
      <c r="Y389" s="251"/>
    </row>
    <row r="390" spans="1:25" ht="44.25" hidden="1" customHeight="1" thickBot="1" x14ac:dyDescent="0.2">
      <c r="A390" s="148">
        <f t="shared" si="389"/>
        <v>0</v>
      </c>
      <c r="B390" s="359" t="str">
        <f t="shared" si="390"/>
        <v>Player 6</v>
      </c>
      <c r="C390" s="360">
        <f t="shared" si="391"/>
        <v>14</v>
      </c>
      <c r="D390" s="246" t="str">
        <f t="shared" si="392"/>
        <v xml:space="preserve"> </v>
      </c>
      <c r="E390" s="246" t="str">
        <f t="shared" si="392"/>
        <v xml:space="preserve"> </v>
      </c>
      <c r="F390" s="246"/>
      <c r="G390" s="246"/>
      <c r="H390" s="246"/>
      <c r="I390" s="246"/>
      <c r="J390" s="246"/>
      <c r="K390" s="246"/>
      <c r="L390" s="246"/>
      <c r="M390" s="246"/>
      <c r="N390" s="246"/>
      <c r="O390" s="246"/>
      <c r="P390" s="246"/>
      <c r="Q390" s="246"/>
      <c r="R390" s="246"/>
      <c r="S390" s="246"/>
      <c r="T390" s="247"/>
      <c r="U390" s="364">
        <v>6</v>
      </c>
      <c r="V390" s="248" t="e">
        <f t="shared" si="393"/>
        <v>#N/A</v>
      </c>
      <c r="W390" s="249" t="e">
        <f t="shared" si="394"/>
        <v>#N/A</v>
      </c>
      <c r="X390" s="250"/>
      <c r="Y390" s="251"/>
    </row>
    <row r="391" spans="1:25" ht="44.25" hidden="1" customHeight="1" thickBot="1" x14ac:dyDescent="0.2">
      <c r="A391" s="148">
        <f t="shared" si="389"/>
        <v>0</v>
      </c>
      <c r="B391" s="359" t="str">
        <f t="shared" si="390"/>
        <v>Player 7</v>
      </c>
      <c r="C391" s="360">
        <f t="shared" si="391"/>
        <v>15</v>
      </c>
      <c r="D391" s="246" t="str">
        <f t="shared" si="392"/>
        <v xml:space="preserve"> </v>
      </c>
      <c r="E391" s="246" t="str">
        <f t="shared" si="392"/>
        <v xml:space="preserve"> </v>
      </c>
      <c r="F391" s="246"/>
      <c r="G391" s="246"/>
      <c r="H391" s="246"/>
      <c r="I391" s="246"/>
      <c r="J391" s="246"/>
      <c r="K391" s="246"/>
      <c r="L391" s="246"/>
      <c r="M391" s="246"/>
      <c r="N391" s="246"/>
      <c r="O391" s="246"/>
      <c r="P391" s="246"/>
      <c r="Q391" s="246"/>
      <c r="R391" s="246"/>
      <c r="S391" s="246"/>
      <c r="T391" s="247"/>
      <c r="U391" s="364">
        <v>7</v>
      </c>
      <c r="V391" s="248" t="e">
        <f t="shared" si="393"/>
        <v>#N/A</v>
      </c>
      <c r="W391" s="249" t="e">
        <f t="shared" si="394"/>
        <v>#N/A</v>
      </c>
      <c r="X391" s="250"/>
      <c r="Y391" s="251"/>
    </row>
    <row r="392" spans="1:25" ht="44.25" hidden="1" customHeight="1" thickBot="1" x14ac:dyDescent="0.2">
      <c r="A392" s="148">
        <f t="shared" si="389"/>
        <v>0</v>
      </c>
      <c r="B392" s="359" t="str">
        <f t="shared" si="390"/>
        <v>Player 8</v>
      </c>
      <c r="C392" s="360">
        <f t="shared" si="391"/>
        <v>22</v>
      </c>
      <c r="D392" s="246" t="str">
        <f t="shared" si="392"/>
        <v xml:space="preserve"> </v>
      </c>
      <c r="E392" s="246" t="str">
        <f t="shared" si="392"/>
        <v xml:space="preserve"> </v>
      </c>
      <c r="F392" s="246"/>
      <c r="G392" s="246"/>
      <c r="H392" s="246"/>
      <c r="I392" s="246"/>
      <c r="J392" s="246"/>
      <c r="K392" s="246"/>
      <c r="L392" s="246"/>
      <c r="M392" s="246"/>
      <c r="N392" s="246"/>
      <c r="O392" s="246"/>
      <c r="P392" s="246"/>
      <c r="Q392" s="246"/>
      <c r="R392" s="246"/>
      <c r="S392" s="246"/>
      <c r="T392" s="247"/>
      <c r="U392" s="364">
        <v>8</v>
      </c>
      <c r="V392" s="248" t="e">
        <f t="shared" si="393"/>
        <v>#N/A</v>
      </c>
      <c r="W392" s="249" t="e">
        <f t="shared" si="394"/>
        <v>#N/A</v>
      </c>
      <c r="X392" s="250"/>
      <c r="Y392" s="251"/>
    </row>
    <row r="393" spans="1:25" ht="44.25" hidden="1" customHeight="1" thickBot="1" x14ac:dyDescent="0.2">
      <c r="A393" s="148">
        <f t="shared" si="389"/>
        <v>0</v>
      </c>
      <c r="B393" s="359" t="str">
        <f t="shared" si="390"/>
        <v>Player 9</v>
      </c>
      <c r="C393" s="360">
        <f t="shared" si="391"/>
        <v>23</v>
      </c>
      <c r="D393" s="246" t="str">
        <f t="shared" si="392"/>
        <v xml:space="preserve"> </v>
      </c>
      <c r="E393" s="246" t="str">
        <f t="shared" si="392"/>
        <v xml:space="preserve"> </v>
      </c>
      <c r="F393" s="246"/>
      <c r="G393" s="246"/>
      <c r="H393" s="246"/>
      <c r="I393" s="246"/>
      <c r="J393" s="246"/>
      <c r="K393" s="246"/>
      <c r="L393" s="246"/>
      <c r="M393" s="246"/>
      <c r="N393" s="246"/>
      <c r="O393" s="246"/>
      <c r="P393" s="246"/>
      <c r="Q393" s="246"/>
      <c r="R393" s="246"/>
      <c r="S393" s="246"/>
      <c r="T393" s="247"/>
      <c r="U393" s="364">
        <v>9</v>
      </c>
      <c r="V393" s="248" t="e">
        <f t="shared" si="393"/>
        <v>#N/A</v>
      </c>
      <c r="W393" s="249" t="e">
        <f t="shared" si="394"/>
        <v>#N/A</v>
      </c>
      <c r="X393" s="250"/>
      <c r="Y393" s="251"/>
    </row>
    <row r="394" spans="1:25" ht="44.25" hidden="1" customHeight="1" thickBot="1" x14ac:dyDescent="0.2">
      <c r="A394" s="148">
        <f t="shared" si="389"/>
        <v>0</v>
      </c>
      <c r="B394" s="359" t="str">
        <f t="shared" si="390"/>
        <v>Player 10</v>
      </c>
      <c r="C394" s="360">
        <f t="shared" si="391"/>
        <v>24</v>
      </c>
      <c r="D394" s="246" t="str">
        <f t="shared" si="392"/>
        <v xml:space="preserve"> </v>
      </c>
      <c r="E394" s="246" t="str">
        <f t="shared" si="392"/>
        <v xml:space="preserve"> </v>
      </c>
      <c r="F394" s="246"/>
      <c r="G394" s="246"/>
      <c r="H394" s="246"/>
      <c r="I394" s="246"/>
      <c r="J394" s="246"/>
      <c r="K394" s="246"/>
      <c r="L394" s="246"/>
      <c r="M394" s="246"/>
      <c r="N394" s="246"/>
      <c r="O394" s="246"/>
      <c r="P394" s="246"/>
      <c r="Q394" s="246"/>
      <c r="R394" s="246"/>
      <c r="S394" s="246"/>
      <c r="T394" s="247"/>
      <c r="U394" s="906">
        <v>10</v>
      </c>
      <c r="V394" s="248" t="e">
        <f t="shared" si="393"/>
        <v>#N/A</v>
      </c>
      <c r="W394" s="249" t="e">
        <f t="shared" si="394"/>
        <v>#N/A</v>
      </c>
      <c r="X394" s="250"/>
      <c r="Y394" s="251"/>
    </row>
    <row r="395" spans="1:25" ht="44.25" hidden="1" customHeight="1" thickBot="1" x14ac:dyDescent="0.2">
      <c r="A395" s="148">
        <f t="shared" si="389"/>
        <v>0</v>
      </c>
      <c r="B395" s="359" t="str">
        <f t="shared" si="390"/>
        <v>Player 11</v>
      </c>
      <c r="C395" s="360">
        <f t="shared" si="391"/>
        <v>25</v>
      </c>
      <c r="D395" s="246" t="str">
        <f t="shared" si="392"/>
        <v xml:space="preserve"> </v>
      </c>
      <c r="E395" s="246" t="str">
        <f t="shared" si="392"/>
        <v xml:space="preserve"> </v>
      </c>
      <c r="F395" s="246"/>
      <c r="G395" s="246"/>
      <c r="H395" s="246"/>
      <c r="I395" s="246"/>
      <c r="J395" s="246"/>
      <c r="K395" s="246"/>
      <c r="L395" s="246"/>
      <c r="M395" s="246"/>
      <c r="N395" s="246"/>
      <c r="O395" s="246"/>
      <c r="P395" s="246"/>
      <c r="Q395" s="246"/>
      <c r="R395" s="246"/>
      <c r="S395" s="246"/>
      <c r="T395" s="247"/>
      <c r="U395" s="906">
        <v>11</v>
      </c>
      <c r="V395" s="248" t="e">
        <f t="shared" si="393"/>
        <v>#N/A</v>
      </c>
      <c r="W395" s="249" t="e">
        <f t="shared" si="394"/>
        <v>#N/A</v>
      </c>
      <c r="X395" s="250"/>
      <c r="Y395" s="251"/>
    </row>
    <row r="396" spans="1:25" ht="44.25" hidden="1" customHeight="1" thickBot="1" x14ac:dyDescent="0.2">
      <c r="A396" s="148">
        <f t="shared" si="389"/>
        <v>0</v>
      </c>
      <c r="B396" s="359" t="str">
        <f t="shared" si="390"/>
        <v>Player 12</v>
      </c>
      <c r="C396" s="360">
        <f t="shared" si="391"/>
        <v>29</v>
      </c>
      <c r="D396" s="246" t="str">
        <f t="shared" si="392"/>
        <v xml:space="preserve"> </v>
      </c>
      <c r="E396" s="246" t="str">
        <f t="shared" si="392"/>
        <v xml:space="preserve"> </v>
      </c>
      <c r="F396" s="246"/>
      <c r="G396" s="246"/>
      <c r="H396" s="246"/>
      <c r="I396" s="246"/>
      <c r="J396" s="246"/>
      <c r="K396" s="246"/>
      <c r="L396" s="246"/>
      <c r="M396" s="246"/>
      <c r="N396" s="246"/>
      <c r="O396" s="246"/>
      <c r="P396" s="246"/>
      <c r="Q396" s="246"/>
      <c r="R396" s="246"/>
      <c r="S396" s="246"/>
      <c r="T396" s="247"/>
      <c r="U396" s="906">
        <v>12</v>
      </c>
      <c r="V396" s="248" t="e">
        <f t="shared" si="393"/>
        <v>#N/A</v>
      </c>
      <c r="W396" s="249" t="e">
        <f t="shared" si="394"/>
        <v>#N/A</v>
      </c>
      <c r="X396" s="250"/>
      <c r="Y396" s="251"/>
    </row>
    <row r="397" spans="1:25" ht="44.25" hidden="1" customHeight="1" thickBot="1" x14ac:dyDescent="0.2">
      <c r="A397" s="148">
        <f t="shared" si="389"/>
        <v>0</v>
      </c>
      <c r="B397" s="359" t="str">
        <f t="shared" si="390"/>
        <v>Player 13</v>
      </c>
      <c r="C397" s="360">
        <f t="shared" si="391"/>
        <v>30</v>
      </c>
      <c r="D397" s="246" t="str">
        <f t="shared" si="392"/>
        <v xml:space="preserve"> </v>
      </c>
      <c r="E397" s="246" t="str">
        <f t="shared" si="392"/>
        <v xml:space="preserve"> </v>
      </c>
      <c r="F397" s="246"/>
      <c r="G397" s="246"/>
      <c r="H397" s="246"/>
      <c r="I397" s="246"/>
      <c r="J397" s="246"/>
      <c r="K397" s="246"/>
      <c r="L397" s="246"/>
      <c r="M397" s="246"/>
      <c r="N397" s="246"/>
      <c r="O397" s="246"/>
      <c r="P397" s="246"/>
      <c r="Q397" s="246"/>
      <c r="R397" s="246"/>
      <c r="S397" s="246"/>
      <c r="T397" s="247"/>
      <c r="U397" s="906">
        <v>13</v>
      </c>
      <c r="V397" s="248" t="e">
        <f t="shared" si="393"/>
        <v>#N/A</v>
      </c>
      <c r="W397" s="249" t="e">
        <f t="shared" si="394"/>
        <v>#N/A</v>
      </c>
      <c r="X397" s="250"/>
      <c r="Y397" s="251"/>
    </row>
    <row r="398" spans="1:25" ht="44.25" hidden="1" customHeight="1" thickBot="1" x14ac:dyDescent="0.2">
      <c r="A398" s="148">
        <f t="shared" si="389"/>
        <v>0</v>
      </c>
      <c r="B398" s="359" t="str">
        <f t="shared" si="390"/>
        <v>Player 14</v>
      </c>
      <c r="C398" s="360">
        <f t="shared" si="391"/>
        <v>32</v>
      </c>
      <c r="D398" s="246" t="str">
        <f t="shared" si="392"/>
        <v xml:space="preserve"> </v>
      </c>
      <c r="E398" s="246" t="str">
        <f t="shared" si="392"/>
        <v xml:space="preserve"> </v>
      </c>
      <c r="F398" s="246"/>
      <c r="G398" s="246"/>
      <c r="H398" s="246"/>
      <c r="I398" s="246"/>
      <c r="J398" s="246"/>
      <c r="K398" s="246"/>
      <c r="L398" s="246"/>
      <c r="M398" s="246"/>
      <c r="N398" s="246"/>
      <c r="O398" s="246"/>
      <c r="P398" s="246"/>
      <c r="Q398" s="246"/>
      <c r="R398" s="246"/>
      <c r="S398" s="246"/>
      <c r="T398" s="247"/>
      <c r="U398" s="906">
        <v>14</v>
      </c>
      <c r="V398" s="248" t="e">
        <f t="shared" si="393"/>
        <v>#N/A</v>
      </c>
      <c r="W398" s="249" t="e">
        <f t="shared" si="394"/>
        <v>#N/A</v>
      </c>
      <c r="X398" s="250"/>
      <c r="Y398" s="251"/>
    </row>
    <row r="399" spans="1:25" ht="44.25" hidden="1" customHeight="1" thickBot="1" x14ac:dyDescent="0.2">
      <c r="A399" s="148">
        <f t="shared" si="389"/>
        <v>0</v>
      </c>
      <c r="B399" s="359">
        <f t="shared" si="390"/>
        <v>0</v>
      </c>
      <c r="C399" s="360">
        <f t="shared" si="391"/>
        <v>0</v>
      </c>
      <c r="D399" s="246" t="str">
        <f t="shared" si="392"/>
        <v xml:space="preserve"> </v>
      </c>
      <c r="E399" s="246" t="str">
        <f t="shared" si="392"/>
        <v xml:space="preserve"> </v>
      </c>
      <c r="F399" s="246"/>
      <c r="G399" s="246"/>
      <c r="H399" s="246"/>
      <c r="I399" s="246"/>
      <c r="J399" s="246"/>
      <c r="K399" s="246"/>
      <c r="L399" s="246"/>
      <c r="M399" s="246"/>
      <c r="N399" s="246"/>
      <c r="O399" s="246"/>
      <c r="P399" s="246"/>
      <c r="Q399" s="246"/>
      <c r="R399" s="246"/>
      <c r="S399" s="246"/>
      <c r="T399" s="247"/>
      <c r="U399" s="906">
        <v>15</v>
      </c>
      <c r="V399" s="248" t="e">
        <f t="shared" si="393"/>
        <v>#N/A</v>
      </c>
      <c r="W399" s="249" t="e">
        <f t="shared" si="394"/>
        <v>#N/A</v>
      </c>
      <c r="X399" s="250"/>
      <c r="Y399" s="251"/>
    </row>
    <row r="400" spans="1:25" ht="44.25" hidden="1" customHeight="1" thickBot="1" x14ac:dyDescent="0.2">
      <c r="A400" s="148">
        <f t="shared" si="389"/>
        <v>0</v>
      </c>
      <c r="B400" s="359">
        <f t="shared" si="390"/>
        <v>0</v>
      </c>
      <c r="C400" s="360">
        <f t="shared" si="391"/>
        <v>0</v>
      </c>
      <c r="D400" s="246" t="str">
        <f t="shared" si="392"/>
        <v xml:space="preserve"> </v>
      </c>
      <c r="E400" s="246" t="str">
        <f t="shared" si="392"/>
        <v xml:space="preserve"> </v>
      </c>
      <c r="F400" s="246"/>
      <c r="G400" s="246"/>
      <c r="H400" s="246"/>
      <c r="I400" s="246"/>
      <c r="J400" s="246"/>
      <c r="K400" s="246"/>
      <c r="L400" s="246"/>
      <c r="M400" s="246"/>
      <c r="N400" s="246"/>
      <c r="O400" s="246"/>
      <c r="P400" s="246"/>
      <c r="Q400" s="246"/>
      <c r="R400" s="246"/>
      <c r="S400" s="246"/>
      <c r="T400" s="247"/>
      <c r="U400" s="906">
        <v>16</v>
      </c>
      <c r="V400" s="248" t="e">
        <f t="shared" si="393"/>
        <v>#N/A</v>
      </c>
      <c r="W400" s="249" t="e">
        <f t="shared" si="394"/>
        <v>#N/A</v>
      </c>
      <c r="X400" s="250"/>
      <c r="Y400" s="251"/>
    </row>
    <row r="401" spans="1:45" ht="44.25" hidden="1" customHeight="1" thickBot="1" x14ac:dyDescent="0.2">
      <c r="A401" s="148">
        <f t="shared" si="389"/>
        <v>0</v>
      </c>
      <c r="B401" s="359">
        <f t="shared" si="390"/>
        <v>0</v>
      </c>
      <c r="C401" s="360">
        <f t="shared" si="391"/>
        <v>0</v>
      </c>
      <c r="D401" s="246" t="str">
        <f t="shared" si="392"/>
        <v xml:space="preserve"> </v>
      </c>
      <c r="E401" s="246" t="str">
        <f t="shared" si="392"/>
        <v xml:space="preserve"> </v>
      </c>
      <c r="F401" s="246"/>
      <c r="G401" s="246"/>
      <c r="H401" s="246"/>
      <c r="I401" s="246"/>
      <c r="J401" s="246"/>
      <c r="K401" s="246"/>
      <c r="L401" s="246"/>
      <c r="M401" s="246"/>
      <c r="N401" s="246"/>
      <c r="O401" s="246"/>
      <c r="P401" s="246"/>
      <c r="Q401" s="246"/>
      <c r="R401" s="246"/>
      <c r="S401" s="246"/>
      <c r="T401" s="247"/>
      <c r="U401" s="906">
        <v>17</v>
      </c>
      <c r="V401" s="248" t="e">
        <f t="shared" si="393"/>
        <v>#N/A</v>
      </c>
      <c r="W401" s="249" t="e">
        <f t="shared" si="394"/>
        <v>#N/A</v>
      </c>
      <c r="X401" s="250"/>
      <c r="Y401" s="251"/>
    </row>
    <row r="402" spans="1:45" ht="44.25" hidden="1" customHeight="1" thickBot="1" x14ac:dyDescent="0.2">
      <c r="A402" s="148">
        <f t="shared" si="389"/>
        <v>0</v>
      </c>
      <c r="B402" s="361">
        <f t="shared" si="390"/>
        <v>0</v>
      </c>
      <c r="C402" s="362">
        <f t="shared" si="391"/>
        <v>0</v>
      </c>
      <c r="D402" s="262" t="str">
        <f t="shared" si="392"/>
        <v xml:space="preserve"> </v>
      </c>
      <c r="E402" s="262" t="str">
        <f t="shared" si="392"/>
        <v xml:space="preserve"> </v>
      </c>
      <c r="F402" s="262"/>
      <c r="G402" s="262"/>
      <c r="H402" s="262"/>
      <c r="I402" s="262"/>
      <c r="J402" s="262"/>
      <c r="K402" s="246"/>
      <c r="L402" s="246"/>
      <c r="M402" s="246"/>
      <c r="N402" s="246"/>
      <c r="O402" s="246"/>
      <c r="P402" s="246"/>
      <c r="Q402" s="246"/>
      <c r="R402" s="246"/>
      <c r="S402" s="246"/>
      <c r="T402" s="247"/>
      <c r="U402" s="906">
        <v>18</v>
      </c>
      <c r="V402" s="248" t="e">
        <f t="shared" si="393"/>
        <v>#N/A</v>
      </c>
      <c r="W402" s="249" t="e">
        <f t="shared" si="394"/>
        <v>#N/A</v>
      </c>
      <c r="X402" s="250"/>
      <c r="Y402" s="251"/>
    </row>
    <row r="403" spans="1:45" ht="30" hidden="1" customHeight="1" x14ac:dyDescent="0.2">
      <c r="A403" s="135" t="s">
        <v>21</v>
      </c>
      <c r="B403" s="1002" t="s">
        <v>36</v>
      </c>
      <c r="C403" s="1003"/>
      <c r="D403" s="1003"/>
      <c r="E403" s="1003"/>
      <c r="F403" s="1003"/>
      <c r="G403" s="1003"/>
      <c r="H403" s="1003"/>
      <c r="I403" s="1003"/>
      <c r="J403" s="1004"/>
      <c r="L403" s="135" t="s">
        <v>21</v>
      </c>
    </row>
    <row r="404" spans="1:45" hidden="1" x14ac:dyDescent="0.15">
      <c r="A404" s="1" t="s">
        <v>21</v>
      </c>
      <c r="B404" s="263" t="s">
        <v>19</v>
      </c>
      <c r="C404" s="256">
        <v>1</v>
      </c>
      <c r="D404" s="12"/>
      <c r="E404" s="258"/>
      <c r="F404" s="259" t="s">
        <v>156</v>
      </c>
      <c r="G404" s="256">
        <v>4</v>
      </c>
      <c r="H404" s="261"/>
      <c r="I404" s="259" t="s">
        <v>158</v>
      </c>
      <c r="J404" s="264">
        <v>7</v>
      </c>
      <c r="M404" t="s">
        <v>409</v>
      </c>
      <c r="N404">
        <f>Input!C22</f>
        <v>16</v>
      </c>
      <c r="O404">
        <f>Input!D22</f>
        <v>0</v>
      </c>
    </row>
    <row r="405" spans="1:45" hidden="1" x14ac:dyDescent="0.15">
      <c r="B405" s="265" t="s">
        <v>20</v>
      </c>
      <c r="C405" s="257">
        <v>2</v>
      </c>
      <c r="D405" s="260"/>
      <c r="E405" s="8"/>
      <c r="F405" s="255" t="s">
        <v>157</v>
      </c>
      <c r="G405" s="257">
        <v>5</v>
      </c>
      <c r="H405" s="260"/>
      <c r="I405" s="255" t="s">
        <v>159</v>
      </c>
      <c r="J405" s="266">
        <v>8</v>
      </c>
    </row>
    <row r="406" spans="1:45" ht="14" hidden="1" thickBot="1" x14ac:dyDescent="0.2">
      <c r="B406" s="267" t="s">
        <v>155</v>
      </c>
      <c r="C406" s="268">
        <v>3</v>
      </c>
      <c r="D406" s="269"/>
      <c r="E406" s="9"/>
      <c r="F406" s="270" t="s">
        <v>31</v>
      </c>
      <c r="G406" s="268">
        <v>6</v>
      </c>
      <c r="H406" s="269"/>
      <c r="I406" s="270" t="s">
        <v>160</v>
      </c>
      <c r="J406" s="271">
        <v>9</v>
      </c>
    </row>
    <row r="407" spans="1:45" hidden="1" x14ac:dyDescent="0.15"/>
    <row r="408" spans="1:45" hidden="1" x14ac:dyDescent="0.15"/>
    <row r="409" spans="1:45" hidden="1" x14ac:dyDescent="0.15"/>
    <row r="410" spans="1:45" hidden="1" x14ac:dyDescent="0.15"/>
    <row r="411" spans="1:45" hidden="1" x14ac:dyDescent="0.15"/>
    <row r="412" spans="1:45" hidden="1" x14ac:dyDescent="0.1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row>
    <row r="413" spans="1:45" hidden="1" x14ac:dyDescent="0.1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row>
  </sheetData>
  <sheetProtection sheet="1" objects="1" scenarios="1"/>
  <mergeCells count="387">
    <mergeCell ref="H209:J209"/>
    <mergeCell ref="H212:J212"/>
    <mergeCell ref="H201:J201"/>
    <mergeCell ref="H202:J202"/>
    <mergeCell ref="H203:J203"/>
    <mergeCell ref="H208:J208"/>
    <mergeCell ref="H210:J210"/>
    <mergeCell ref="H204:J204"/>
    <mergeCell ref="AB197:AD197"/>
    <mergeCell ref="AB198:AD198"/>
    <mergeCell ref="AB199:AD199"/>
    <mergeCell ref="AB200:AD200"/>
    <mergeCell ref="AB201:AD201"/>
    <mergeCell ref="AB202:AD202"/>
    <mergeCell ref="T212:V212"/>
    <mergeCell ref="T196:V196"/>
    <mergeCell ref="AB207:AD207"/>
    <mergeCell ref="X206:Z206"/>
    <mergeCell ref="AB203:AD203"/>
    <mergeCell ref="AB208:AD208"/>
    <mergeCell ref="AB209:AD209"/>
    <mergeCell ref="AB212:AD212"/>
    <mergeCell ref="AB206:AD206"/>
    <mergeCell ref="AB204:AD204"/>
    <mergeCell ref="AB205:AD205"/>
    <mergeCell ref="X209:Z209"/>
    <mergeCell ref="X212:Z212"/>
    <mergeCell ref="P208:R208"/>
    <mergeCell ref="P209:R209"/>
    <mergeCell ref="P212:R212"/>
    <mergeCell ref="T206:V206"/>
    <mergeCell ref="T197:V197"/>
    <mergeCell ref="T198:V198"/>
    <mergeCell ref="X197:Z197"/>
    <mergeCell ref="X198:Z198"/>
    <mergeCell ref="X199:Z199"/>
    <mergeCell ref="X200:Z200"/>
    <mergeCell ref="X203:Z203"/>
    <mergeCell ref="X208:Z208"/>
    <mergeCell ref="T199:V199"/>
    <mergeCell ref="T200:V200"/>
    <mergeCell ref="T202:V202"/>
    <mergeCell ref="X202:Z202"/>
    <mergeCell ref="T203:V203"/>
    <mergeCell ref="T208:V208"/>
    <mergeCell ref="X205:Z205"/>
    <mergeCell ref="X204:Z204"/>
    <mergeCell ref="P199:R199"/>
    <mergeCell ref="P200:R200"/>
    <mergeCell ref="X207:Z207"/>
    <mergeCell ref="L212:N212"/>
    <mergeCell ref="P201:R201"/>
    <mergeCell ref="P202:R202"/>
    <mergeCell ref="L201:N201"/>
    <mergeCell ref="L202:N202"/>
    <mergeCell ref="T204:V204"/>
    <mergeCell ref="T210:V210"/>
    <mergeCell ref="T207:V207"/>
    <mergeCell ref="T205:V205"/>
    <mergeCell ref="L208:N208"/>
    <mergeCell ref="L209:N209"/>
    <mergeCell ref="L210:N210"/>
    <mergeCell ref="P210:R210"/>
    <mergeCell ref="L207:N207"/>
    <mergeCell ref="L203:N203"/>
    <mergeCell ref="L206:N206"/>
    <mergeCell ref="P206:R206"/>
    <mergeCell ref="P207:R207"/>
    <mergeCell ref="L204:N204"/>
    <mergeCell ref="P204:R204"/>
    <mergeCell ref="L205:N205"/>
    <mergeCell ref="P205:R205"/>
    <mergeCell ref="T209:V209"/>
    <mergeCell ref="P203:R203"/>
    <mergeCell ref="L199:N199"/>
    <mergeCell ref="L200:N200"/>
    <mergeCell ref="L197:N197"/>
    <mergeCell ref="L198:N198"/>
    <mergeCell ref="P197:R197"/>
    <mergeCell ref="P198:R198"/>
    <mergeCell ref="A193:E193"/>
    <mergeCell ref="AB194:AE194"/>
    <mergeCell ref="H198:J198"/>
    <mergeCell ref="X194:AA194"/>
    <mergeCell ref="P194:S194"/>
    <mergeCell ref="H194:K194"/>
    <mergeCell ref="C194:G194"/>
    <mergeCell ref="L194:O194"/>
    <mergeCell ref="T194:W194"/>
    <mergeCell ref="X195:Z195"/>
    <mergeCell ref="L195:N195"/>
    <mergeCell ref="L196:N196"/>
    <mergeCell ref="X196:Z196"/>
    <mergeCell ref="P195:R195"/>
    <mergeCell ref="P196:R196"/>
    <mergeCell ref="T195:V195"/>
    <mergeCell ref="AB195:AD195"/>
    <mergeCell ref="AB196:AD196"/>
    <mergeCell ref="C212:F212"/>
    <mergeCell ref="C202:F202"/>
    <mergeCell ref="C203:F203"/>
    <mergeCell ref="C208:F208"/>
    <mergeCell ref="C209:F209"/>
    <mergeCell ref="C198:F198"/>
    <mergeCell ref="C199:F199"/>
    <mergeCell ref="C200:F200"/>
    <mergeCell ref="C204:F204"/>
    <mergeCell ref="C371:F371"/>
    <mergeCell ref="U383:Y383"/>
    <mergeCell ref="A1:B1"/>
    <mergeCell ref="B383:E383"/>
    <mergeCell ref="N383:S383"/>
    <mergeCell ref="F383:L383"/>
    <mergeCell ref="T201:V201"/>
    <mergeCell ref="X201:Z201"/>
    <mergeCell ref="P367:S367"/>
    <mergeCell ref="C201:F201"/>
    <mergeCell ref="P339:R339"/>
    <mergeCell ref="F353:H353"/>
    <mergeCell ref="L367:O367"/>
    <mergeCell ref="T330:V330"/>
    <mergeCell ref="X330:Z330"/>
    <mergeCell ref="L330:N330"/>
    <mergeCell ref="P330:R330"/>
    <mergeCell ref="X326:Z326"/>
    <mergeCell ref="C326:F326"/>
    <mergeCell ref="X325:Z325"/>
    <mergeCell ref="C324:F324"/>
    <mergeCell ref="H324:J324"/>
    <mergeCell ref="C322:F322"/>
    <mergeCell ref="H322:J322"/>
    <mergeCell ref="B403:J403"/>
    <mergeCell ref="B384:C384"/>
    <mergeCell ref="C369:F369"/>
    <mergeCell ref="H369:J369"/>
    <mergeCell ref="L369:N369"/>
    <mergeCell ref="C370:F370"/>
    <mergeCell ref="H370:J370"/>
    <mergeCell ref="A366:E366"/>
    <mergeCell ref="C339:F339"/>
    <mergeCell ref="H339:J339"/>
    <mergeCell ref="L339:N339"/>
    <mergeCell ref="F354:H354"/>
    <mergeCell ref="F355:H355"/>
    <mergeCell ref="F356:H356"/>
    <mergeCell ref="F357:H357"/>
    <mergeCell ref="F358:H358"/>
    <mergeCell ref="F359:H359"/>
    <mergeCell ref="C372:F372"/>
    <mergeCell ref="H372:J372"/>
    <mergeCell ref="L372:N372"/>
    <mergeCell ref="L375:N375"/>
    <mergeCell ref="C376:F376"/>
    <mergeCell ref="H376:J376"/>
    <mergeCell ref="L376:N376"/>
    <mergeCell ref="AB332:AD332"/>
    <mergeCell ref="T339:V339"/>
    <mergeCell ref="X339:Z339"/>
    <mergeCell ref="AB339:AD339"/>
    <mergeCell ref="T333:V333"/>
    <mergeCell ref="X333:Z333"/>
    <mergeCell ref="AB333:AD333"/>
    <mergeCell ref="T334:V334"/>
    <mergeCell ref="C332:F332"/>
    <mergeCell ref="H332:J332"/>
    <mergeCell ref="L332:N332"/>
    <mergeCell ref="P332:R332"/>
    <mergeCell ref="T332:V332"/>
    <mergeCell ref="X332:Z332"/>
    <mergeCell ref="X334:Z334"/>
    <mergeCell ref="AB334:AD334"/>
    <mergeCell ref="AB335:AD335"/>
    <mergeCell ref="X336:Z336"/>
    <mergeCell ref="X335:Z335"/>
    <mergeCell ref="AB336:AD336"/>
    <mergeCell ref="X337:Z337"/>
    <mergeCell ref="AB337:AD337"/>
    <mergeCell ref="X338:Z338"/>
    <mergeCell ref="AB338:AD338"/>
    <mergeCell ref="X329:Z329"/>
    <mergeCell ref="AB329:AD329"/>
    <mergeCell ref="C328:F328"/>
    <mergeCell ref="H328:J328"/>
    <mergeCell ref="L328:N328"/>
    <mergeCell ref="P328:R328"/>
    <mergeCell ref="AB330:AD330"/>
    <mergeCell ref="C331:F331"/>
    <mergeCell ref="H331:J331"/>
    <mergeCell ref="L331:N331"/>
    <mergeCell ref="P331:R331"/>
    <mergeCell ref="T331:V331"/>
    <mergeCell ref="X331:Z331"/>
    <mergeCell ref="AB331:AD331"/>
    <mergeCell ref="C330:F330"/>
    <mergeCell ref="H330:J330"/>
    <mergeCell ref="AB326:AD326"/>
    <mergeCell ref="X327:Z327"/>
    <mergeCell ref="AB327:AD327"/>
    <mergeCell ref="T328:V328"/>
    <mergeCell ref="X328:Z328"/>
    <mergeCell ref="H327:J327"/>
    <mergeCell ref="L327:N327"/>
    <mergeCell ref="P327:R327"/>
    <mergeCell ref="T327:V327"/>
    <mergeCell ref="H326:J326"/>
    <mergeCell ref="L326:N326"/>
    <mergeCell ref="P326:R326"/>
    <mergeCell ref="AB328:AD328"/>
    <mergeCell ref="AB325:AD325"/>
    <mergeCell ref="AB323:AD323"/>
    <mergeCell ref="T324:V324"/>
    <mergeCell ref="X324:Z324"/>
    <mergeCell ref="AB324:AD324"/>
    <mergeCell ref="X323:Z323"/>
    <mergeCell ref="AB322:AD322"/>
    <mergeCell ref="L321:O321"/>
    <mergeCell ref="X321:AA321"/>
    <mergeCell ref="L324:N324"/>
    <mergeCell ref="P324:R324"/>
    <mergeCell ref="L322:N322"/>
    <mergeCell ref="P322:R322"/>
    <mergeCell ref="C195:F195"/>
    <mergeCell ref="C196:F196"/>
    <mergeCell ref="C197:F197"/>
    <mergeCell ref="H196:J196"/>
    <mergeCell ref="H197:J197"/>
    <mergeCell ref="H195:J195"/>
    <mergeCell ref="C206:F206"/>
    <mergeCell ref="H206:J206"/>
    <mergeCell ref="C207:F207"/>
    <mergeCell ref="H207:J207"/>
    <mergeCell ref="C205:F205"/>
    <mergeCell ref="H205:J205"/>
    <mergeCell ref="H199:J199"/>
    <mergeCell ref="H200:J200"/>
    <mergeCell ref="P336:R336"/>
    <mergeCell ref="T336:V336"/>
    <mergeCell ref="T335:V335"/>
    <mergeCell ref="L337:N337"/>
    <mergeCell ref="P337:R337"/>
    <mergeCell ref="T337:V337"/>
    <mergeCell ref="T338:V338"/>
    <mergeCell ref="L338:N338"/>
    <mergeCell ref="A320:E320"/>
    <mergeCell ref="C321:G321"/>
    <mergeCell ref="H321:K321"/>
    <mergeCell ref="C329:F329"/>
    <mergeCell ref="H329:J329"/>
    <mergeCell ref="L329:N329"/>
    <mergeCell ref="P329:R329"/>
    <mergeCell ref="T329:V329"/>
    <mergeCell ref="P321:S321"/>
    <mergeCell ref="T321:W321"/>
    <mergeCell ref="L325:N325"/>
    <mergeCell ref="P325:R325"/>
    <mergeCell ref="T325:V325"/>
    <mergeCell ref="L323:N323"/>
    <mergeCell ref="P323:R323"/>
    <mergeCell ref="T323:V323"/>
    <mergeCell ref="T326:V326"/>
    <mergeCell ref="AB367:AE367"/>
    <mergeCell ref="C368:F368"/>
    <mergeCell ref="H368:J368"/>
    <mergeCell ref="L368:N368"/>
    <mergeCell ref="P368:R368"/>
    <mergeCell ref="T368:V368"/>
    <mergeCell ref="X368:Z368"/>
    <mergeCell ref="AB368:AD368"/>
    <mergeCell ref="H367:K367"/>
    <mergeCell ref="T367:W367"/>
    <mergeCell ref="AB370:AD370"/>
    <mergeCell ref="P369:R369"/>
    <mergeCell ref="T369:V369"/>
    <mergeCell ref="X369:Z369"/>
    <mergeCell ref="AB369:AD369"/>
    <mergeCell ref="L371:N371"/>
    <mergeCell ref="P371:R371"/>
    <mergeCell ref="T371:V371"/>
    <mergeCell ref="P370:R370"/>
    <mergeCell ref="T370:V370"/>
    <mergeCell ref="L370:N370"/>
    <mergeCell ref="X371:Z371"/>
    <mergeCell ref="AB371:AD371"/>
    <mergeCell ref="AB373:AD373"/>
    <mergeCell ref="C374:F374"/>
    <mergeCell ref="H374:J374"/>
    <mergeCell ref="L374:N374"/>
    <mergeCell ref="P374:R374"/>
    <mergeCell ref="T374:V374"/>
    <mergeCell ref="AB375:AD375"/>
    <mergeCell ref="P372:R372"/>
    <mergeCell ref="T372:V372"/>
    <mergeCell ref="X372:Z372"/>
    <mergeCell ref="AB372:AD372"/>
    <mergeCell ref="X374:Z374"/>
    <mergeCell ref="AB374:AD374"/>
    <mergeCell ref="C373:F373"/>
    <mergeCell ref="H373:J373"/>
    <mergeCell ref="L373:N373"/>
    <mergeCell ref="P373:R373"/>
    <mergeCell ref="T373:V373"/>
    <mergeCell ref="X373:Z373"/>
    <mergeCell ref="AB376:AD376"/>
    <mergeCell ref="C375:F375"/>
    <mergeCell ref="H375:J375"/>
    <mergeCell ref="C377:F377"/>
    <mergeCell ref="H377:J377"/>
    <mergeCell ref="L377:N377"/>
    <mergeCell ref="P377:R377"/>
    <mergeCell ref="T377:V377"/>
    <mergeCell ref="X377:Z377"/>
    <mergeCell ref="AB377:AD377"/>
    <mergeCell ref="P375:R375"/>
    <mergeCell ref="T375:V375"/>
    <mergeCell ref="X375:Z375"/>
    <mergeCell ref="X322:Z322"/>
    <mergeCell ref="C378:F378"/>
    <mergeCell ref="H378:J378"/>
    <mergeCell ref="L378:N378"/>
    <mergeCell ref="P378:R378"/>
    <mergeCell ref="T378:V378"/>
    <mergeCell ref="X378:Z378"/>
    <mergeCell ref="H379:J379"/>
    <mergeCell ref="L379:N379"/>
    <mergeCell ref="P379:R379"/>
    <mergeCell ref="T379:V379"/>
    <mergeCell ref="X379:Z379"/>
    <mergeCell ref="P376:R376"/>
    <mergeCell ref="T376:V376"/>
    <mergeCell ref="X376:Z376"/>
    <mergeCell ref="H371:J371"/>
    <mergeCell ref="X370:Z370"/>
    <mergeCell ref="X367:AA367"/>
    <mergeCell ref="L334:N334"/>
    <mergeCell ref="P334:R334"/>
    <mergeCell ref="L333:N333"/>
    <mergeCell ref="L335:N335"/>
    <mergeCell ref="P335:R335"/>
    <mergeCell ref="L336:N336"/>
    <mergeCell ref="H338:J338"/>
    <mergeCell ref="AB378:AD378"/>
    <mergeCell ref="C210:F210"/>
    <mergeCell ref="AB379:AD379"/>
    <mergeCell ref="F342:H342"/>
    <mergeCell ref="F343:H343"/>
    <mergeCell ref="F344:H344"/>
    <mergeCell ref="F345:H345"/>
    <mergeCell ref="F346:H346"/>
    <mergeCell ref="F347:H347"/>
    <mergeCell ref="F348:H348"/>
    <mergeCell ref="C379:F379"/>
    <mergeCell ref="C211:F211"/>
    <mergeCell ref="H211:J211"/>
    <mergeCell ref="L211:N211"/>
    <mergeCell ref="P211:R211"/>
    <mergeCell ref="P333:R333"/>
    <mergeCell ref="X210:Z210"/>
    <mergeCell ref="AB210:AD210"/>
    <mergeCell ref="T211:V211"/>
    <mergeCell ref="X211:Z211"/>
    <mergeCell ref="AB211:AD211"/>
    <mergeCell ref="AB321:AE321"/>
    <mergeCell ref="T322:V322"/>
    <mergeCell ref="P338:R338"/>
    <mergeCell ref="A367:B367"/>
    <mergeCell ref="A321:B321"/>
    <mergeCell ref="C367:F367"/>
    <mergeCell ref="F349:H349"/>
    <mergeCell ref="F350:H350"/>
    <mergeCell ref="F351:H351"/>
    <mergeCell ref="F352:H352"/>
    <mergeCell ref="C323:F323"/>
    <mergeCell ref="H325:J325"/>
    <mergeCell ref="C327:F327"/>
    <mergeCell ref="H323:J323"/>
    <mergeCell ref="C325:F325"/>
    <mergeCell ref="H334:J334"/>
    <mergeCell ref="C333:F333"/>
    <mergeCell ref="H333:J333"/>
    <mergeCell ref="C334:F334"/>
    <mergeCell ref="C335:F335"/>
    <mergeCell ref="H335:J335"/>
    <mergeCell ref="C337:F337"/>
    <mergeCell ref="H337:J337"/>
    <mergeCell ref="C336:F336"/>
    <mergeCell ref="H336:J336"/>
    <mergeCell ref="C338:F338"/>
  </mergeCells>
  <phoneticPr fontId="2" type="noConversion"/>
  <conditionalFormatting sqref="H195:J203">
    <cfRule type="cellIs" dxfId="67" priority="1" stopIfTrue="1" operator="notEqual">
      <formula>C195</formula>
    </cfRule>
  </conditionalFormatting>
  <conditionalFormatting sqref="L195:L203 T195:V203 X195:Z203 P195:R203 AB195:AD203">
    <cfRule type="cellIs" dxfId="66" priority="2" stopIfTrue="1" operator="notEqual">
      <formula>H195</formula>
    </cfRule>
  </conditionalFormatting>
  <conditionalFormatting sqref="K322:AE330">
    <cfRule type="cellIs" dxfId="65" priority="3" stopIfTrue="1" operator="notEqual">
      <formula>G322</formula>
    </cfRule>
  </conditionalFormatting>
  <conditionalFormatting sqref="H322:J330">
    <cfRule type="cellIs" dxfId="64" priority="4" stopIfTrue="1" operator="notEqual">
      <formula>C322</formula>
    </cfRule>
  </conditionalFormatting>
  <conditionalFormatting sqref="U351:U359 K351:K359 V256:V264 V311:V313 V284:V292 C351:C359 V235:V243 V305:V306">
    <cfRule type="expression" dxfId="63" priority="5" stopIfTrue="1">
      <formula>$N$404=14</formula>
    </cfRule>
  </conditionalFormatting>
  <conditionalFormatting sqref="U394:U402">
    <cfRule type="expression" dxfId="62" priority="6" stopIfTrue="1">
      <formula>$N$404=14</formula>
    </cfRule>
  </conditionalFormatting>
  <conditionalFormatting sqref="AC225:AH251 AG62:AH65 AG51:AH59">
    <cfRule type="expression" dxfId="61" priority="7" stopIfTrue="1">
      <formula>$AC$226=1</formula>
    </cfRule>
    <cfRule type="expression" dxfId="60" priority="8" stopIfTrue="1">
      <formula>$AC$226=0</formula>
    </cfRule>
  </conditionalFormatting>
  <conditionalFormatting sqref="C69:T69">
    <cfRule type="cellIs" dxfId="59" priority="9" stopIfTrue="1" operator="equal">
      <formula>0</formula>
    </cfRule>
    <cfRule type="cellIs" dxfId="58" priority="10" stopIfTrue="1" operator="equal">
      <formula>45</formula>
    </cfRule>
    <cfRule type="cellIs" dxfId="57" priority="11" stopIfTrue="1" operator="notEqual">
      <formula>45</formula>
    </cfRule>
  </conditionalFormatting>
  <conditionalFormatting sqref="D51:T68">
    <cfRule type="cellIs" dxfId="56" priority="12" stopIfTrue="1" operator="equal">
      <formula>0</formula>
    </cfRule>
  </conditionalFormatting>
  <conditionalFormatting sqref="AE47">
    <cfRule type="cellIs" dxfId="55" priority="13" stopIfTrue="1" operator="equal">
      <formula>0</formula>
    </cfRule>
  </conditionalFormatting>
  <conditionalFormatting sqref="I27">
    <cfRule type="cellIs" dxfId="54" priority="14" stopIfTrue="1" operator="equal">
      <formula>"x"</formula>
    </cfRule>
  </conditionalFormatting>
  <conditionalFormatting sqref="I191">
    <cfRule type="cellIs" dxfId="53" priority="15" stopIfTrue="1" operator="equal">
      <formula>" "</formula>
    </cfRule>
  </conditionalFormatting>
  <pageMargins left="0.75" right="0.75" top="1" bottom="1" header="0.5" footer="0.5"/>
  <pageSetup scale="50" fitToHeight="4" orientation="landscape" verticalDpi="96" r:id="rId1"/>
  <headerFooter alignWithMargins="0"/>
  <rowBreaks count="5" manualBreakCount="5">
    <brk id="223" max="16383" man="1"/>
    <brk id="271" max="30" man="1"/>
    <brk id="318" max="30" man="1"/>
    <brk id="363" max="16383" man="1"/>
    <brk id="3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9"/>
  <sheetViews>
    <sheetView workbookViewId="0">
      <selection activeCell="Q429" sqref="Q429"/>
    </sheetView>
  </sheetViews>
  <sheetFormatPr baseColWidth="10" defaultColWidth="8.83203125" defaultRowHeight="18" x14ac:dyDescent="0.2"/>
  <cols>
    <col min="1" max="1" width="9.1640625" style="802" customWidth="1"/>
    <col min="2" max="2" width="7" style="802" customWidth="1"/>
    <col min="3" max="3" width="26.5" style="802" customWidth="1"/>
    <col min="4" max="4" width="36" style="31" customWidth="1"/>
    <col min="5" max="5" width="72.83203125" style="859" customWidth="1"/>
    <col min="6" max="16384" width="8.83203125" style="802"/>
  </cols>
  <sheetData>
    <row r="1" spans="2:5" ht="18.75" customHeight="1" x14ac:dyDescent="0.2">
      <c r="B1" s="918"/>
      <c r="C1" s="919" t="s">
        <v>22</v>
      </c>
      <c r="D1" s="920"/>
      <c r="E1" s="921" t="s">
        <v>428</v>
      </c>
    </row>
    <row r="2" spans="2:5" ht="18.75" customHeight="1" x14ac:dyDescent="0.2">
      <c r="B2" s="922">
        <f>Input!A3</f>
        <v>2</v>
      </c>
      <c r="C2" s="923" t="str">
        <f>Input!B3</f>
        <v>Player 1</v>
      </c>
      <c r="D2" s="924">
        <f>Input!L3</f>
        <v>0</v>
      </c>
      <c r="E2" s="925">
        <f>Input!K3</f>
        <v>0</v>
      </c>
    </row>
    <row r="3" spans="2:5" ht="18.75" customHeight="1" x14ac:dyDescent="0.2">
      <c r="B3" s="922">
        <f>Input!A4</f>
        <v>3</v>
      </c>
      <c r="C3" s="923" t="str">
        <f>Input!B4</f>
        <v>Player 2</v>
      </c>
      <c r="D3" s="924">
        <f>Input!L4</f>
        <v>0</v>
      </c>
      <c r="E3" s="925">
        <f>Input!K4</f>
        <v>0</v>
      </c>
    </row>
    <row r="4" spans="2:5" ht="18.75" customHeight="1" x14ac:dyDescent="0.2">
      <c r="B4" s="922">
        <f>Input!A5</f>
        <v>5</v>
      </c>
      <c r="C4" s="923" t="str">
        <f>Input!B5</f>
        <v>Player 3</v>
      </c>
      <c r="D4" s="924">
        <f>Input!L5</f>
        <v>0</v>
      </c>
      <c r="E4" s="925">
        <f>Input!K5</f>
        <v>0</v>
      </c>
    </row>
    <row r="5" spans="2:5" ht="18.75" customHeight="1" x14ac:dyDescent="0.2">
      <c r="B5" s="922">
        <f>Input!A6</f>
        <v>9</v>
      </c>
      <c r="C5" s="923" t="str">
        <f>Input!B6</f>
        <v>Player 4</v>
      </c>
      <c r="D5" s="924">
        <f>Input!L6</f>
        <v>0</v>
      </c>
      <c r="E5" s="925">
        <f>Input!K6</f>
        <v>0</v>
      </c>
    </row>
    <row r="6" spans="2:5" ht="18.75" customHeight="1" x14ac:dyDescent="0.2">
      <c r="B6" s="922">
        <f>Input!A7</f>
        <v>1</v>
      </c>
      <c r="C6" s="923" t="str">
        <f>Input!B7</f>
        <v>Player 5</v>
      </c>
      <c r="D6" s="924">
        <f>Input!L7</f>
        <v>0</v>
      </c>
      <c r="E6" s="925">
        <f>Input!K7</f>
        <v>0</v>
      </c>
    </row>
    <row r="7" spans="2:5" ht="18.75" customHeight="1" x14ac:dyDescent="0.2">
      <c r="B7" s="922">
        <f>Input!A8</f>
        <v>14</v>
      </c>
      <c r="C7" s="923" t="str">
        <f>Input!B8</f>
        <v>Player 6</v>
      </c>
      <c r="D7" s="924">
        <f>Input!L8</f>
        <v>0</v>
      </c>
      <c r="E7" s="925">
        <f>Input!K8</f>
        <v>0</v>
      </c>
    </row>
    <row r="8" spans="2:5" ht="18.75" customHeight="1" x14ac:dyDescent="0.2">
      <c r="B8" s="922">
        <f>Input!A9</f>
        <v>15</v>
      </c>
      <c r="C8" s="923" t="str">
        <f>Input!B9</f>
        <v>Player 7</v>
      </c>
      <c r="D8" s="924">
        <f>Input!L9</f>
        <v>0</v>
      </c>
      <c r="E8" s="925">
        <f>Input!K9</f>
        <v>0</v>
      </c>
    </row>
    <row r="9" spans="2:5" ht="18.75" customHeight="1" x14ac:dyDescent="0.2">
      <c r="B9" s="922">
        <f>Input!A10</f>
        <v>22</v>
      </c>
      <c r="C9" s="923" t="str">
        <f>Input!B10</f>
        <v>Player 8</v>
      </c>
      <c r="D9" s="924">
        <f>Input!L10</f>
        <v>0</v>
      </c>
      <c r="E9" s="925">
        <f>Input!K10</f>
        <v>0</v>
      </c>
    </row>
    <row r="10" spans="2:5" ht="18.75" customHeight="1" x14ac:dyDescent="0.2">
      <c r="B10" s="922">
        <f>Input!A11</f>
        <v>23</v>
      </c>
      <c r="C10" s="923" t="str">
        <f>Input!B11</f>
        <v>Player 9</v>
      </c>
      <c r="D10" s="924">
        <f>Input!L11</f>
        <v>0</v>
      </c>
      <c r="E10" s="925">
        <f>Input!K11</f>
        <v>0</v>
      </c>
    </row>
    <row r="11" spans="2:5" ht="18.75" customHeight="1" x14ac:dyDescent="0.2">
      <c r="B11" s="922">
        <f>Input!A12</f>
        <v>24</v>
      </c>
      <c r="C11" s="923" t="str">
        <f>Input!B12</f>
        <v>Player 10</v>
      </c>
      <c r="D11" s="924">
        <f>Input!L12</f>
        <v>0</v>
      </c>
      <c r="E11" s="925">
        <f>Input!K12</f>
        <v>0</v>
      </c>
    </row>
    <row r="12" spans="2:5" ht="18.75" customHeight="1" x14ac:dyDescent="0.2">
      <c r="B12" s="922">
        <f>Input!A13</f>
        <v>25</v>
      </c>
      <c r="C12" s="923" t="str">
        <f>Input!B13</f>
        <v>Player 11</v>
      </c>
      <c r="D12" s="924">
        <f>Input!L13</f>
        <v>0</v>
      </c>
      <c r="E12" s="925">
        <f>Input!K13</f>
        <v>0</v>
      </c>
    </row>
    <row r="13" spans="2:5" ht="18.75" customHeight="1" x14ac:dyDescent="0.2">
      <c r="B13" s="922">
        <f>Input!A14</f>
        <v>29</v>
      </c>
      <c r="C13" s="923" t="str">
        <f>Input!B14</f>
        <v>Player 12</v>
      </c>
      <c r="D13" s="924">
        <f>Input!L14</f>
        <v>0</v>
      </c>
      <c r="E13" s="925">
        <f>Input!K14</f>
        <v>0</v>
      </c>
    </row>
    <row r="14" spans="2:5" ht="18.75" hidden="1" customHeight="1" x14ac:dyDescent="0.2">
      <c r="B14" s="922">
        <f>Input!A15</f>
        <v>30</v>
      </c>
      <c r="C14" s="923" t="str">
        <f>Input!B15</f>
        <v>Player 13</v>
      </c>
      <c r="D14" s="924">
        <f>Input!L15</f>
        <v>0</v>
      </c>
      <c r="E14" s="925">
        <f>Input!K15</f>
        <v>0</v>
      </c>
    </row>
    <row r="15" spans="2:5" ht="18.75" hidden="1" customHeight="1" x14ac:dyDescent="0.2">
      <c r="B15" s="922">
        <f>Input!A16</f>
        <v>32</v>
      </c>
      <c r="C15" s="923" t="str">
        <f>Input!B16</f>
        <v>Player 14</v>
      </c>
      <c r="D15" s="924">
        <f>Input!L16</f>
        <v>0</v>
      </c>
      <c r="E15" s="925">
        <f>Input!K16</f>
        <v>0</v>
      </c>
    </row>
    <row r="16" spans="2:5" ht="18.75" hidden="1" customHeight="1" x14ac:dyDescent="0.2">
      <c r="B16" s="922">
        <f>Input!A17</f>
        <v>0</v>
      </c>
      <c r="C16" s="923">
        <f>Input!B17</f>
        <v>0</v>
      </c>
      <c r="D16" s="924">
        <f>Input!L17</f>
        <v>0</v>
      </c>
      <c r="E16" s="925">
        <f>Input!K17</f>
        <v>0</v>
      </c>
    </row>
    <row r="17" spans="2:5" ht="18.75" hidden="1" customHeight="1" x14ac:dyDescent="0.2">
      <c r="B17" s="922">
        <f>Input!A18</f>
        <v>0</v>
      </c>
      <c r="C17" s="923">
        <f>Input!B18</f>
        <v>0</v>
      </c>
      <c r="D17" s="924">
        <f>Input!L18</f>
        <v>0</v>
      </c>
      <c r="E17" s="925">
        <f>Input!K18</f>
        <v>0</v>
      </c>
    </row>
    <row r="18" spans="2:5" ht="18.75" hidden="1" customHeight="1" x14ac:dyDescent="0.2">
      <c r="B18" s="922">
        <f>Input!A19</f>
        <v>0</v>
      </c>
      <c r="C18" s="923">
        <f>Input!B19</f>
        <v>0</v>
      </c>
      <c r="D18" s="924">
        <f>Input!L19</f>
        <v>0</v>
      </c>
      <c r="E18" s="925">
        <f>Input!K19</f>
        <v>0</v>
      </c>
    </row>
    <row r="19" spans="2:5" ht="18.75" hidden="1" customHeight="1" x14ac:dyDescent="0.2">
      <c r="B19" s="922">
        <f>Input!A20</f>
        <v>0</v>
      </c>
      <c r="C19" s="923">
        <f>Input!B20</f>
        <v>0</v>
      </c>
      <c r="D19" s="924">
        <f>Input!L20</f>
        <v>0</v>
      </c>
      <c r="E19" s="925">
        <f>Input!K20</f>
        <v>0</v>
      </c>
    </row>
    <row r="20" spans="2:5" ht="18.75" customHeight="1" thickBot="1" x14ac:dyDescent="0.25">
      <c r="B20" s="926"/>
      <c r="C20" s="926"/>
      <c r="D20" s="926"/>
      <c r="E20" s="927"/>
    </row>
    <row r="21" spans="2:5" x14ac:dyDescent="0.2">
      <c r="B21" s="918"/>
      <c r="C21" s="919" t="s">
        <v>22</v>
      </c>
      <c r="D21" s="920"/>
      <c r="E21" s="921" t="s">
        <v>428</v>
      </c>
    </row>
    <row r="22" spans="2:5" x14ac:dyDescent="0.2">
      <c r="B22" s="922">
        <f t="shared" ref="B22:E37" si="0">B2</f>
        <v>2</v>
      </c>
      <c r="C22" s="928" t="str">
        <f t="shared" si="0"/>
        <v>Player 1</v>
      </c>
      <c r="D22" s="928">
        <f t="shared" si="0"/>
        <v>0</v>
      </c>
      <c r="E22" s="928">
        <f t="shared" si="0"/>
        <v>0</v>
      </c>
    </row>
    <row r="23" spans="2:5" x14ac:dyDescent="0.2">
      <c r="B23" s="922">
        <f t="shared" si="0"/>
        <v>3</v>
      </c>
      <c r="C23" s="928" t="str">
        <f t="shared" si="0"/>
        <v>Player 2</v>
      </c>
      <c r="D23" s="928">
        <f t="shared" si="0"/>
        <v>0</v>
      </c>
      <c r="E23" s="928">
        <f t="shared" si="0"/>
        <v>0</v>
      </c>
    </row>
    <row r="24" spans="2:5" x14ac:dyDescent="0.2">
      <c r="B24" s="922">
        <f t="shared" si="0"/>
        <v>5</v>
      </c>
      <c r="C24" s="928" t="str">
        <f t="shared" si="0"/>
        <v>Player 3</v>
      </c>
      <c r="D24" s="928">
        <f t="shared" si="0"/>
        <v>0</v>
      </c>
      <c r="E24" s="928">
        <f t="shared" si="0"/>
        <v>0</v>
      </c>
    </row>
    <row r="25" spans="2:5" x14ac:dyDescent="0.2">
      <c r="B25" s="922">
        <f t="shared" si="0"/>
        <v>9</v>
      </c>
      <c r="C25" s="928" t="str">
        <f t="shared" si="0"/>
        <v>Player 4</v>
      </c>
      <c r="D25" s="928">
        <f t="shared" si="0"/>
        <v>0</v>
      </c>
      <c r="E25" s="928">
        <f t="shared" si="0"/>
        <v>0</v>
      </c>
    </row>
    <row r="26" spans="2:5" x14ac:dyDescent="0.2">
      <c r="B26" s="922">
        <f t="shared" si="0"/>
        <v>1</v>
      </c>
      <c r="C26" s="928" t="str">
        <f t="shared" si="0"/>
        <v>Player 5</v>
      </c>
      <c r="D26" s="928">
        <f t="shared" si="0"/>
        <v>0</v>
      </c>
      <c r="E26" s="928">
        <f t="shared" si="0"/>
        <v>0</v>
      </c>
    </row>
    <row r="27" spans="2:5" x14ac:dyDescent="0.2">
      <c r="B27" s="922">
        <f t="shared" si="0"/>
        <v>14</v>
      </c>
      <c r="C27" s="928" t="str">
        <f t="shared" si="0"/>
        <v>Player 6</v>
      </c>
      <c r="D27" s="928">
        <f t="shared" si="0"/>
        <v>0</v>
      </c>
      <c r="E27" s="928">
        <f t="shared" si="0"/>
        <v>0</v>
      </c>
    </row>
    <row r="28" spans="2:5" x14ac:dyDescent="0.2">
      <c r="B28" s="922">
        <f t="shared" si="0"/>
        <v>15</v>
      </c>
      <c r="C28" s="928" t="str">
        <f t="shared" si="0"/>
        <v>Player 7</v>
      </c>
      <c r="D28" s="928">
        <f t="shared" si="0"/>
        <v>0</v>
      </c>
      <c r="E28" s="928">
        <f t="shared" si="0"/>
        <v>0</v>
      </c>
    </row>
    <row r="29" spans="2:5" x14ac:dyDescent="0.2">
      <c r="B29" s="922">
        <f t="shared" si="0"/>
        <v>22</v>
      </c>
      <c r="C29" s="928" t="str">
        <f t="shared" si="0"/>
        <v>Player 8</v>
      </c>
      <c r="D29" s="928">
        <f t="shared" si="0"/>
        <v>0</v>
      </c>
      <c r="E29" s="928">
        <f t="shared" si="0"/>
        <v>0</v>
      </c>
    </row>
    <row r="30" spans="2:5" x14ac:dyDescent="0.2">
      <c r="B30" s="922">
        <f t="shared" si="0"/>
        <v>23</v>
      </c>
      <c r="C30" s="928" t="str">
        <f t="shared" si="0"/>
        <v>Player 9</v>
      </c>
      <c r="D30" s="928">
        <f t="shared" si="0"/>
        <v>0</v>
      </c>
      <c r="E30" s="928">
        <f t="shared" si="0"/>
        <v>0</v>
      </c>
    </row>
    <row r="31" spans="2:5" x14ac:dyDescent="0.2">
      <c r="B31" s="922">
        <f t="shared" si="0"/>
        <v>24</v>
      </c>
      <c r="C31" s="928" t="str">
        <f t="shared" si="0"/>
        <v>Player 10</v>
      </c>
      <c r="D31" s="928">
        <f t="shared" si="0"/>
        <v>0</v>
      </c>
      <c r="E31" s="928">
        <f t="shared" si="0"/>
        <v>0</v>
      </c>
    </row>
    <row r="32" spans="2:5" x14ac:dyDescent="0.2">
      <c r="B32" s="922">
        <f t="shared" si="0"/>
        <v>25</v>
      </c>
      <c r="C32" s="928" t="str">
        <f t="shared" si="0"/>
        <v>Player 11</v>
      </c>
      <c r="D32" s="928">
        <f t="shared" si="0"/>
        <v>0</v>
      </c>
      <c r="E32" s="928">
        <f t="shared" si="0"/>
        <v>0</v>
      </c>
    </row>
    <row r="33" spans="2:5" x14ac:dyDescent="0.2">
      <c r="B33" s="922">
        <f t="shared" si="0"/>
        <v>29</v>
      </c>
      <c r="C33" s="928" t="str">
        <f t="shared" si="0"/>
        <v>Player 12</v>
      </c>
      <c r="D33" s="928">
        <f t="shared" si="0"/>
        <v>0</v>
      </c>
      <c r="E33" s="928">
        <f t="shared" si="0"/>
        <v>0</v>
      </c>
    </row>
    <row r="34" spans="2:5" hidden="1" x14ac:dyDescent="0.2">
      <c r="B34" s="922">
        <f t="shared" si="0"/>
        <v>30</v>
      </c>
      <c r="C34" s="928" t="str">
        <f t="shared" si="0"/>
        <v>Player 13</v>
      </c>
      <c r="D34" s="928">
        <f t="shared" si="0"/>
        <v>0</v>
      </c>
      <c r="E34" s="928">
        <f t="shared" si="0"/>
        <v>0</v>
      </c>
    </row>
    <row r="35" spans="2:5" hidden="1" x14ac:dyDescent="0.2">
      <c r="B35" s="922">
        <f t="shared" si="0"/>
        <v>32</v>
      </c>
      <c r="C35" s="928" t="str">
        <f t="shared" si="0"/>
        <v>Player 14</v>
      </c>
      <c r="D35" s="928">
        <f t="shared" si="0"/>
        <v>0</v>
      </c>
      <c r="E35" s="928">
        <f t="shared" si="0"/>
        <v>0</v>
      </c>
    </row>
    <row r="36" spans="2:5" hidden="1" x14ac:dyDescent="0.2">
      <c r="B36" s="922">
        <f t="shared" si="0"/>
        <v>0</v>
      </c>
      <c r="C36" s="928">
        <f t="shared" si="0"/>
        <v>0</v>
      </c>
      <c r="D36" s="928">
        <f t="shared" si="0"/>
        <v>0</v>
      </c>
      <c r="E36" s="928">
        <f t="shared" si="0"/>
        <v>0</v>
      </c>
    </row>
    <row r="37" spans="2:5" hidden="1" x14ac:dyDescent="0.2">
      <c r="B37" s="922">
        <f t="shared" si="0"/>
        <v>0</v>
      </c>
      <c r="C37" s="928">
        <f t="shared" si="0"/>
        <v>0</v>
      </c>
      <c r="D37" s="928">
        <f t="shared" si="0"/>
        <v>0</v>
      </c>
      <c r="E37" s="928">
        <f t="shared" si="0"/>
        <v>0</v>
      </c>
    </row>
    <row r="38" spans="2:5" hidden="1" x14ac:dyDescent="0.2">
      <c r="B38" s="922">
        <f t="shared" ref="B38:E39" si="1">B18</f>
        <v>0</v>
      </c>
      <c r="C38" s="928">
        <f t="shared" si="1"/>
        <v>0</v>
      </c>
      <c r="D38" s="928">
        <f t="shared" si="1"/>
        <v>0</v>
      </c>
      <c r="E38" s="928">
        <f t="shared" si="1"/>
        <v>0</v>
      </c>
    </row>
    <row r="39" spans="2:5" hidden="1" x14ac:dyDescent="0.2">
      <c r="B39" s="922">
        <f t="shared" si="1"/>
        <v>0</v>
      </c>
      <c r="C39" s="928">
        <f t="shared" si="1"/>
        <v>0</v>
      </c>
      <c r="D39" s="928">
        <f t="shared" si="1"/>
        <v>0</v>
      </c>
      <c r="E39" s="928">
        <f t="shared" si="1"/>
        <v>0</v>
      </c>
    </row>
    <row r="40" spans="2:5" ht="18.75" customHeight="1" thickBot="1" x14ac:dyDescent="0.25">
      <c r="B40" s="926"/>
      <c r="C40" s="926"/>
      <c r="D40" s="926"/>
      <c r="E40" s="927"/>
    </row>
    <row r="41" spans="2:5" x14ac:dyDescent="0.2">
      <c r="B41" s="918"/>
      <c r="C41" s="919" t="s">
        <v>22</v>
      </c>
      <c r="D41" s="920"/>
      <c r="E41" s="921" t="s">
        <v>428</v>
      </c>
    </row>
    <row r="42" spans="2:5" x14ac:dyDescent="0.2">
      <c r="B42" s="922">
        <f t="shared" ref="B42:E59" si="2">B22</f>
        <v>2</v>
      </c>
      <c r="C42" s="928" t="str">
        <f t="shared" si="2"/>
        <v>Player 1</v>
      </c>
      <c r="D42" s="928">
        <f t="shared" si="2"/>
        <v>0</v>
      </c>
      <c r="E42" s="928">
        <f t="shared" si="2"/>
        <v>0</v>
      </c>
    </row>
    <row r="43" spans="2:5" x14ac:dyDescent="0.2">
      <c r="B43" s="922">
        <f t="shared" si="2"/>
        <v>3</v>
      </c>
      <c r="C43" s="928" t="str">
        <f t="shared" si="2"/>
        <v>Player 2</v>
      </c>
      <c r="D43" s="928">
        <f t="shared" si="2"/>
        <v>0</v>
      </c>
      <c r="E43" s="928">
        <f t="shared" si="2"/>
        <v>0</v>
      </c>
    </row>
    <row r="44" spans="2:5" x14ac:dyDescent="0.2">
      <c r="B44" s="922">
        <f t="shared" si="2"/>
        <v>5</v>
      </c>
      <c r="C44" s="928" t="str">
        <f t="shared" si="2"/>
        <v>Player 3</v>
      </c>
      <c r="D44" s="928">
        <f t="shared" si="2"/>
        <v>0</v>
      </c>
      <c r="E44" s="928">
        <f t="shared" si="2"/>
        <v>0</v>
      </c>
    </row>
    <row r="45" spans="2:5" x14ac:dyDescent="0.2">
      <c r="B45" s="922">
        <f t="shared" si="2"/>
        <v>9</v>
      </c>
      <c r="C45" s="928" t="str">
        <f t="shared" si="2"/>
        <v>Player 4</v>
      </c>
      <c r="D45" s="928">
        <f t="shared" si="2"/>
        <v>0</v>
      </c>
      <c r="E45" s="928">
        <f t="shared" si="2"/>
        <v>0</v>
      </c>
    </row>
    <row r="46" spans="2:5" x14ac:dyDescent="0.2">
      <c r="B46" s="922">
        <f t="shared" si="2"/>
        <v>1</v>
      </c>
      <c r="C46" s="928" t="str">
        <f t="shared" si="2"/>
        <v>Player 5</v>
      </c>
      <c r="D46" s="928">
        <f t="shared" si="2"/>
        <v>0</v>
      </c>
      <c r="E46" s="928">
        <f t="shared" si="2"/>
        <v>0</v>
      </c>
    </row>
    <row r="47" spans="2:5" x14ac:dyDescent="0.2">
      <c r="B47" s="922">
        <f t="shared" si="2"/>
        <v>14</v>
      </c>
      <c r="C47" s="928" t="str">
        <f t="shared" si="2"/>
        <v>Player 6</v>
      </c>
      <c r="D47" s="928">
        <f t="shared" si="2"/>
        <v>0</v>
      </c>
      <c r="E47" s="928">
        <f t="shared" si="2"/>
        <v>0</v>
      </c>
    </row>
    <row r="48" spans="2:5" x14ac:dyDescent="0.2">
      <c r="B48" s="922">
        <f t="shared" si="2"/>
        <v>15</v>
      </c>
      <c r="C48" s="928" t="str">
        <f t="shared" si="2"/>
        <v>Player 7</v>
      </c>
      <c r="D48" s="928">
        <f t="shared" si="2"/>
        <v>0</v>
      </c>
      <c r="E48" s="928">
        <f t="shared" si="2"/>
        <v>0</v>
      </c>
    </row>
    <row r="49" spans="2:5" x14ac:dyDescent="0.2">
      <c r="B49" s="922">
        <f t="shared" si="2"/>
        <v>22</v>
      </c>
      <c r="C49" s="928" t="str">
        <f t="shared" si="2"/>
        <v>Player 8</v>
      </c>
      <c r="D49" s="928">
        <f t="shared" si="2"/>
        <v>0</v>
      </c>
      <c r="E49" s="928">
        <f t="shared" si="2"/>
        <v>0</v>
      </c>
    </row>
    <row r="50" spans="2:5" x14ac:dyDescent="0.2">
      <c r="B50" s="922">
        <f t="shared" si="2"/>
        <v>23</v>
      </c>
      <c r="C50" s="928" t="str">
        <f t="shared" si="2"/>
        <v>Player 9</v>
      </c>
      <c r="D50" s="928">
        <f t="shared" si="2"/>
        <v>0</v>
      </c>
      <c r="E50" s="928">
        <f t="shared" si="2"/>
        <v>0</v>
      </c>
    </row>
    <row r="51" spans="2:5" x14ac:dyDescent="0.2">
      <c r="B51" s="922">
        <f t="shared" si="2"/>
        <v>24</v>
      </c>
      <c r="C51" s="928" t="str">
        <f t="shared" si="2"/>
        <v>Player 10</v>
      </c>
      <c r="D51" s="928">
        <f t="shared" si="2"/>
        <v>0</v>
      </c>
      <c r="E51" s="928">
        <f t="shared" si="2"/>
        <v>0</v>
      </c>
    </row>
    <row r="52" spans="2:5" x14ac:dyDescent="0.2">
      <c r="B52" s="922">
        <f t="shared" si="2"/>
        <v>25</v>
      </c>
      <c r="C52" s="928" t="str">
        <f t="shared" si="2"/>
        <v>Player 11</v>
      </c>
      <c r="D52" s="928">
        <f t="shared" si="2"/>
        <v>0</v>
      </c>
      <c r="E52" s="928">
        <f t="shared" si="2"/>
        <v>0</v>
      </c>
    </row>
    <row r="53" spans="2:5" x14ac:dyDescent="0.2">
      <c r="B53" s="922">
        <f t="shared" si="2"/>
        <v>29</v>
      </c>
      <c r="C53" s="928" t="str">
        <f t="shared" si="2"/>
        <v>Player 12</v>
      </c>
      <c r="D53" s="928">
        <f t="shared" si="2"/>
        <v>0</v>
      </c>
      <c r="E53" s="928">
        <f t="shared" si="2"/>
        <v>0</v>
      </c>
    </row>
    <row r="54" spans="2:5" hidden="1" x14ac:dyDescent="0.2">
      <c r="B54" s="803">
        <f t="shared" si="2"/>
        <v>30</v>
      </c>
      <c r="C54" s="890" t="str">
        <f t="shared" si="2"/>
        <v>Player 13</v>
      </c>
      <c r="D54" s="891">
        <f t="shared" si="2"/>
        <v>0</v>
      </c>
      <c r="E54" s="891">
        <f t="shared" si="2"/>
        <v>0</v>
      </c>
    </row>
    <row r="55" spans="2:5" hidden="1" x14ac:dyDescent="0.2">
      <c r="B55" s="803">
        <f t="shared" si="2"/>
        <v>32</v>
      </c>
      <c r="C55" s="890" t="str">
        <f t="shared" si="2"/>
        <v>Player 14</v>
      </c>
      <c r="D55" s="891">
        <f t="shared" si="2"/>
        <v>0</v>
      </c>
      <c r="E55" s="891">
        <f t="shared" si="2"/>
        <v>0</v>
      </c>
    </row>
    <row r="56" spans="2:5" hidden="1" x14ac:dyDescent="0.2">
      <c r="B56" s="803">
        <f t="shared" si="2"/>
        <v>0</v>
      </c>
      <c r="C56" s="890">
        <f t="shared" si="2"/>
        <v>0</v>
      </c>
      <c r="D56" s="891">
        <f t="shared" si="2"/>
        <v>0</v>
      </c>
      <c r="E56" s="891">
        <f t="shared" si="2"/>
        <v>0</v>
      </c>
    </row>
    <row r="57" spans="2:5" hidden="1" x14ac:dyDescent="0.2">
      <c r="B57" s="803">
        <f t="shared" si="2"/>
        <v>0</v>
      </c>
      <c r="C57" s="890">
        <f t="shared" si="2"/>
        <v>0</v>
      </c>
      <c r="D57" s="891">
        <f t="shared" si="2"/>
        <v>0</v>
      </c>
      <c r="E57" s="891">
        <f t="shared" si="2"/>
        <v>0</v>
      </c>
    </row>
    <row r="58" spans="2:5" hidden="1" x14ac:dyDescent="0.2">
      <c r="B58" s="803">
        <f t="shared" si="2"/>
        <v>0</v>
      </c>
      <c r="C58" s="890">
        <f t="shared" si="2"/>
        <v>0</v>
      </c>
      <c r="D58" s="891">
        <f t="shared" si="2"/>
        <v>0</v>
      </c>
      <c r="E58" s="891">
        <f t="shared" si="2"/>
        <v>0</v>
      </c>
    </row>
    <row r="59" spans="2:5" hidden="1" x14ac:dyDescent="0.2">
      <c r="B59" s="803">
        <f t="shared" si="2"/>
        <v>0</v>
      </c>
      <c r="C59" s="890">
        <f t="shared" si="2"/>
        <v>0</v>
      </c>
      <c r="D59" s="891">
        <f t="shared" si="2"/>
        <v>0</v>
      </c>
      <c r="E59" s="891">
        <f t="shared" si="2"/>
        <v>0</v>
      </c>
    </row>
  </sheetData>
  <sheetProtection sheet="1" objects="1" scenarios="1"/>
  <phoneticPr fontId="2" type="noConversion"/>
  <pageMargins left="0.75" right="0.75" top="1" bottom="1" header="0.5" footer="0.5"/>
  <pageSetup scale="50" fitToHeight="3"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Q429" sqref="Q429"/>
    </sheetView>
  </sheetViews>
  <sheetFormatPr baseColWidth="10" defaultColWidth="8.83203125" defaultRowHeight="13" x14ac:dyDescent="0.15"/>
  <sheetData>
    <row r="3" spans="2:2" x14ac:dyDescent="0.15">
      <c r="B3" t="s">
        <v>123</v>
      </c>
    </row>
  </sheetData>
  <phoneticPr fontId="2"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29" sqref="Q429"/>
    </sheetView>
  </sheetViews>
  <sheetFormatPr baseColWidth="10" defaultColWidth="8.83203125" defaultRowHeight="13" x14ac:dyDescent="0.15"/>
  <sheetData/>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 x14ac:dyDescent="0.1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B61"/>
  <sheetViews>
    <sheetView zoomScale="120" zoomScaleNormal="120" zoomScalePageLayoutView="120" workbookViewId="0">
      <selection activeCell="Q429" sqref="Q429"/>
    </sheetView>
  </sheetViews>
  <sheetFormatPr baseColWidth="10" defaultColWidth="8.83203125" defaultRowHeight="13" x14ac:dyDescent="0.15"/>
  <cols>
    <col min="1" max="1" width="5.5" style="6" bestFit="1" customWidth="1"/>
    <col min="2" max="2" width="15.83203125" style="2" bestFit="1" customWidth="1"/>
    <col min="3" max="19" width="5.5" style="2" customWidth="1"/>
    <col min="20" max="20" width="5.5" style="15" customWidth="1"/>
    <col min="21" max="22" width="5.5" style="2" customWidth="1"/>
    <col min="23" max="23" width="5.5" style="15" customWidth="1"/>
    <col min="24" max="26" width="5.5" style="2" customWidth="1"/>
    <col min="27" max="27" width="4.33203125" style="2" bestFit="1" customWidth="1"/>
    <col min="28" max="28" width="5.6640625" style="2" customWidth="1"/>
    <col min="29" max="29" width="5.5" style="2" bestFit="1" customWidth="1"/>
    <col min="30" max="16384" width="8.83203125" style="2"/>
  </cols>
  <sheetData>
    <row r="1" spans="1:27" ht="24" customHeight="1" x14ac:dyDescent="0.15">
      <c r="B1" s="2" t="s">
        <v>383</v>
      </c>
      <c r="L1" s="2" t="s">
        <v>384</v>
      </c>
      <c r="V1" s="2" t="s">
        <v>385</v>
      </c>
    </row>
    <row r="3" spans="1:27" s="403" customFormat="1" ht="16.5" customHeight="1" thickBot="1" x14ac:dyDescent="0.2">
      <c r="A3" s="653" t="s">
        <v>71</v>
      </c>
      <c r="B3" s="654" t="s">
        <v>22</v>
      </c>
      <c r="C3" s="653" t="s">
        <v>84</v>
      </c>
      <c r="D3" s="653" t="s">
        <v>37</v>
      </c>
      <c r="E3" s="653" t="s">
        <v>38</v>
      </c>
      <c r="F3" s="653" t="s">
        <v>39</v>
      </c>
      <c r="G3" s="653"/>
      <c r="H3" s="653"/>
      <c r="I3" s="653" t="s">
        <v>387</v>
      </c>
      <c r="J3" s="653" t="s">
        <v>40</v>
      </c>
      <c r="K3" s="653" t="s">
        <v>41</v>
      </c>
      <c r="L3" s="653" t="s">
        <v>42</v>
      </c>
      <c r="M3" s="653" t="s">
        <v>45</v>
      </c>
      <c r="N3" s="653" t="s">
        <v>46</v>
      </c>
      <c r="O3" s="653" t="s">
        <v>128</v>
      </c>
      <c r="P3" s="653" t="s">
        <v>43</v>
      </c>
      <c r="Q3" s="653" t="s">
        <v>124</v>
      </c>
      <c r="R3" s="653" t="s">
        <v>44</v>
      </c>
      <c r="S3" s="653" t="s">
        <v>48</v>
      </c>
      <c r="T3" s="653" t="s">
        <v>74</v>
      </c>
      <c r="U3" s="653" t="s">
        <v>75</v>
      </c>
      <c r="V3" s="653" t="s">
        <v>130</v>
      </c>
      <c r="W3" s="653" t="s">
        <v>135</v>
      </c>
      <c r="X3" s="654"/>
      <c r="Y3" s="653" t="s">
        <v>193</v>
      </c>
    </row>
    <row r="4" spans="1:27" s="403" customFormat="1" ht="16.5" customHeight="1" x14ac:dyDescent="0.15">
      <c r="A4" s="658">
        <f>Input!A3</f>
        <v>2</v>
      </c>
      <c r="B4" s="659" t="str">
        <f>Input!B3</f>
        <v>Player 1</v>
      </c>
      <c r="C4" s="660" t="s">
        <v>194</v>
      </c>
      <c r="D4" s="660"/>
      <c r="E4" s="660"/>
      <c r="F4" s="660"/>
      <c r="G4" s="660" t="s">
        <v>194</v>
      </c>
      <c r="H4" s="660" t="s">
        <v>194</v>
      </c>
      <c r="I4" s="660"/>
      <c r="J4" s="660"/>
      <c r="K4" s="660"/>
      <c r="L4" s="660"/>
      <c r="M4" s="660"/>
      <c r="N4" s="660"/>
      <c r="O4" s="660"/>
      <c r="P4" s="660"/>
      <c r="Q4" s="660"/>
      <c r="R4" s="660"/>
      <c r="S4" s="660"/>
      <c r="T4" s="660"/>
      <c r="U4" s="660"/>
      <c r="V4" s="660"/>
      <c r="W4" s="660"/>
      <c r="X4" s="661"/>
      <c r="Y4" s="662"/>
      <c r="Z4" s="516"/>
      <c r="AA4" s="516"/>
    </row>
    <row r="5" spans="1:27" s="403" customFormat="1" ht="16.5" customHeight="1" x14ac:dyDescent="0.15">
      <c r="A5" s="663">
        <f>Input!A4</f>
        <v>3</v>
      </c>
      <c r="B5" s="655" t="str">
        <f>Input!B4</f>
        <v>Player 2</v>
      </c>
      <c r="C5" s="656" t="s">
        <v>194</v>
      </c>
      <c r="D5" s="656"/>
      <c r="E5" s="656"/>
      <c r="F5" s="656"/>
      <c r="G5" s="656" t="s">
        <v>194</v>
      </c>
      <c r="H5" s="656" t="s">
        <v>194</v>
      </c>
      <c r="I5" s="656"/>
      <c r="J5" s="656"/>
      <c r="K5" s="656"/>
      <c r="L5" s="656"/>
      <c r="M5" s="656"/>
      <c r="N5" s="656"/>
      <c r="O5" s="656"/>
      <c r="P5" s="656"/>
      <c r="Q5" s="656"/>
      <c r="R5" s="656"/>
      <c r="S5" s="656"/>
      <c r="T5" s="656"/>
      <c r="U5" s="656"/>
      <c r="V5" s="656"/>
      <c r="W5" s="656"/>
      <c r="X5" s="657"/>
      <c r="Y5" s="664"/>
      <c r="Z5" s="516"/>
      <c r="AA5" s="516"/>
    </row>
    <row r="6" spans="1:27" s="403" customFormat="1" ht="16.5" customHeight="1" thickBot="1" x14ac:dyDescent="0.2">
      <c r="A6" s="665">
        <f>Input!A5</f>
        <v>5</v>
      </c>
      <c r="B6" s="666" t="str">
        <f>Input!B5</f>
        <v>Player 3</v>
      </c>
      <c r="C6" s="667" t="s">
        <v>194</v>
      </c>
      <c r="D6" s="667"/>
      <c r="E6" s="667"/>
      <c r="F6" s="667"/>
      <c r="G6" s="667" t="s">
        <v>194</v>
      </c>
      <c r="H6" s="667" t="s">
        <v>194</v>
      </c>
      <c r="I6" s="667"/>
      <c r="J6" s="667"/>
      <c r="K6" s="667"/>
      <c r="L6" s="667"/>
      <c r="M6" s="667"/>
      <c r="N6" s="667"/>
      <c r="O6" s="667"/>
      <c r="P6" s="667"/>
      <c r="Q6" s="667"/>
      <c r="R6" s="667"/>
      <c r="S6" s="667"/>
      <c r="T6" s="667"/>
      <c r="U6" s="667"/>
      <c r="V6" s="667"/>
      <c r="W6" s="667"/>
      <c r="X6" s="668"/>
      <c r="Y6" s="669"/>
      <c r="Z6" s="516"/>
      <c r="AA6" s="516"/>
    </row>
    <row r="7" spans="1:27" s="403" customFormat="1" ht="16.5" customHeight="1" x14ac:dyDescent="0.15">
      <c r="A7" s="513">
        <f>Input!A6</f>
        <v>9</v>
      </c>
      <c r="B7" s="513" t="str">
        <f>Input!B6</f>
        <v>Player 4</v>
      </c>
      <c r="C7" s="514" t="s">
        <v>194</v>
      </c>
      <c r="D7" s="514"/>
      <c r="E7" s="514"/>
      <c r="F7" s="514"/>
      <c r="G7" s="514" t="s">
        <v>194</v>
      </c>
      <c r="H7" s="514" t="s">
        <v>194</v>
      </c>
      <c r="I7" s="514"/>
      <c r="J7" s="514"/>
      <c r="K7" s="514"/>
      <c r="L7" s="514"/>
      <c r="M7" s="514"/>
      <c r="N7" s="514"/>
      <c r="O7" s="514"/>
      <c r="P7" s="514"/>
      <c r="Q7" s="514"/>
      <c r="R7" s="514"/>
      <c r="S7" s="514"/>
      <c r="T7" s="514"/>
      <c r="U7" s="515"/>
      <c r="V7" s="515"/>
      <c r="W7" s="515"/>
      <c r="X7" s="516"/>
      <c r="Y7" s="515"/>
      <c r="Z7" s="516"/>
      <c r="AA7" s="516"/>
    </row>
    <row r="8" spans="1:27" s="403" customFormat="1" ht="16.5" customHeight="1" x14ac:dyDescent="0.15">
      <c r="A8" s="517">
        <f>Input!A7</f>
        <v>1</v>
      </c>
      <c r="B8" s="517" t="str">
        <f>Input!B7</f>
        <v>Player 5</v>
      </c>
      <c r="C8" s="518" t="s">
        <v>194</v>
      </c>
      <c r="D8" s="518"/>
      <c r="E8" s="518"/>
      <c r="F8" s="518"/>
      <c r="G8" s="518" t="s">
        <v>194</v>
      </c>
      <c r="H8" s="518" t="s">
        <v>194</v>
      </c>
      <c r="I8" s="518"/>
      <c r="J8" s="518"/>
      <c r="K8" s="518"/>
      <c r="L8" s="518"/>
      <c r="M8" s="518"/>
      <c r="N8" s="518"/>
      <c r="O8" s="518"/>
      <c r="P8" s="518"/>
      <c r="Q8" s="518"/>
      <c r="R8" s="518"/>
      <c r="S8" s="518"/>
      <c r="T8" s="518"/>
      <c r="U8" s="519"/>
      <c r="V8" s="519"/>
      <c r="W8" s="519"/>
      <c r="X8" s="516"/>
      <c r="Y8" s="519"/>
      <c r="Z8" s="516"/>
      <c r="AA8" s="516"/>
    </row>
    <row r="9" spans="1:27" s="403" customFormat="1" ht="16.5" customHeight="1" thickBot="1" x14ac:dyDescent="0.2">
      <c r="A9" s="670">
        <f>Input!A8</f>
        <v>14</v>
      </c>
      <c r="B9" s="670" t="str">
        <f>Input!B8</f>
        <v>Player 6</v>
      </c>
      <c r="C9" s="518" t="s">
        <v>194</v>
      </c>
      <c r="D9" s="518"/>
      <c r="E9" s="518"/>
      <c r="F9" s="518"/>
      <c r="G9" s="518" t="s">
        <v>194</v>
      </c>
      <c r="H9" s="518" t="s">
        <v>194</v>
      </c>
      <c r="I9" s="518"/>
      <c r="J9" s="518"/>
      <c r="K9" s="518"/>
      <c r="L9" s="518"/>
      <c r="M9" s="518"/>
      <c r="N9" s="518"/>
      <c r="O9" s="518"/>
      <c r="P9" s="518"/>
      <c r="Q9" s="518"/>
      <c r="R9" s="518"/>
      <c r="S9" s="518"/>
      <c r="T9" s="518"/>
      <c r="U9" s="519"/>
      <c r="V9" s="519"/>
      <c r="W9" s="519"/>
      <c r="X9" s="671"/>
      <c r="Y9" s="519"/>
      <c r="Z9" s="516"/>
      <c r="AA9" s="516"/>
    </row>
    <row r="10" spans="1:27" s="403" customFormat="1" ht="16.5" customHeight="1" x14ac:dyDescent="0.15">
      <c r="A10" s="658">
        <f>Input!A9</f>
        <v>15</v>
      </c>
      <c r="B10" s="659" t="str">
        <f>Input!B9</f>
        <v>Player 7</v>
      </c>
      <c r="C10" s="660" t="s">
        <v>194</v>
      </c>
      <c r="D10" s="660"/>
      <c r="E10" s="660"/>
      <c r="F10" s="660"/>
      <c r="G10" s="660" t="s">
        <v>194</v>
      </c>
      <c r="H10" s="660" t="s">
        <v>194</v>
      </c>
      <c r="I10" s="660"/>
      <c r="J10" s="660"/>
      <c r="K10" s="660"/>
      <c r="L10" s="660"/>
      <c r="M10" s="660"/>
      <c r="N10" s="660"/>
      <c r="O10" s="660"/>
      <c r="P10" s="660"/>
      <c r="Q10" s="660"/>
      <c r="R10" s="660"/>
      <c r="S10" s="660"/>
      <c r="T10" s="660"/>
      <c r="U10" s="660"/>
      <c r="V10" s="660"/>
      <c r="W10" s="660"/>
      <c r="X10" s="661"/>
      <c r="Y10" s="662"/>
      <c r="Z10" s="516"/>
      <c r="AA10" s="516"/>
    </row>
    <row r="11" spans="1:27" s="403" customFormat="1" ht="16.5" customHeight="1" x14ac:dyDescent="0.15">
      <c r="A11" s="663">
        <f>Input!A10</f>
        <v>22</v>
      </c>
      <c r="B11" s="655" t="str">
        <f>Input!B10</f>
        <v>Player 8</v>
      </c>
      <c r="C11" s="656" t="s">
        <v>194</v>
      </c>
      <c r="D11" s="656"/>
      <c r="E11" s="656"/>
      <c r="F11" s="656"/>
      <c r="G11" s="656" t="s">
        <v>194</v>
      </c>
      <c r="H11" s="656" t="s">
        <v>194</v>
      </c>
      <c r="I11" s="656"/>
      <c r="J11" s="656"/>
      <c r="K11" s="656"/>
      <c r="L11" s="656"/>
      <c r="M11" s="656"/>
      <c r="N11" s="656"/>
      <c r="O11" s="656"/>
      <c r="P11" s="656"/>
      <c r="Q11" s="656"/>
      <c r="R11" s="656"/>
      <c r="S11" s="656"/>
      <c r="T11" s="656"/>
      <c r="U11" s="656"/>
      <c r="V11" s="656"/>
      <c r="W11" s="656"/>
      <c r="X11" s="657"/>
      <c r="Y11" s="664"/>
      <c r="Z11" s="516"/>
      <c r="AA11" s="516"/>
    </row>
    <row r="12" spans="1:27" s="403" customFormat="1" ht="16.5" customHeight="1" thickBot="1" x14ac:dyDescent="0.2">
      <c r="A12" s="665">
        <f>Input!A11</f>
        <v>23</v>
      </c>
      <c r="B12" s="666" t="str">
        <f>Input!B11</f>
        <v>Player 9</v>
      </c>
      <c r="C12" s="667" t="s">
        <v>194</v>
      </c>
      <c r="D12" s="667"/>
      <c r="E12" s="667"/>
      <c r="F12" s="667"/>
      <c r="G12" s="667" t="s">
        <v>194</v>
      </c>
      <c r="H12" s="667" t="s">
        <v>194</v>
      </c>
      <c r="I12" s="667"/>
      <c r="J12" s="667"/>
      <c r="K12" s="667"/>
      <c r="L12" s="667"/>
      <c r="M12" s="667"/>
      <c r="N12" s="667"/>
      <c r="O12" s="667"/>
      <c r="P12" s="667"/>
      <c r="Q12" s="667"/>
      <c r="R12" s="667"/>
      <c r="S12" s="667"/>
      <c r="T12" s="667"/>
      <c r="U12" s="667"/>
      <c r="V12" s="667"/>
      <c r="W12" s="667"/>
      <c r="X12" s="668"/>
      <c r="Y12" s="669"/>
      <c r="Z12" s="516"/>
      <c r="AA12" s="516"/>
    </row>
    <row r="13" spans="1:27" s="403" customFormat="1" ht="16.5" customHeight="1" x14ac:dyDescent="0.15">
      <c r="A13" s="513">
        <f>Input!A12</f>
        <v>24</v>
      </c>
      <c r="B13" s="513" t="str">
        <f>Input!B12</f>
        <v>Player 10</v>
      </c>
      <c r="C13" s="514" t="s">
        <v>194</v>
      </c>
      <c r="D13" s="514"/>
      <c r="E13" s="514"/>
      <c r="F13" s="514"/>
      <c r="G13" s="514" t="s">
        <v>194</v>
      </c>
      <c r="H13" s="514" t="s">
        <v>194</v>
      </c>
      <c r="I13" s="514"/>
      <c r="J13" s="514"/>
      <c r="K13" s="514"/>
      <c r="L13" s="514"/>
      <c r="M13" s="514"/>
      <c r="N13" s="514"/>
      <c r="O13" s="514"/>
      <c r="P13" s="514"/>
      <c r="Q13" s="514"/>
      <c r="R13" s="514"/>
      <c r="S13" s="514"/>
      <c r="T13" s="514"/>
      <c r="U13" s="515"/>
      <c r="V13" s="515"/>
      <c r="W13" s="515"/>
      <c r="X13" s="516"/>
      <c r="Y13" s="515"/>
      <c r="Z13" s="516"/>
      <c r="AA13" s="516"/>
    </row>
    <row r="14" spans="1:27" s="403" customFormat="1" ht="16.5" customHeight="1" x14ac:dyDescent="0.15">
      <c r="A14" s="517">
        <f>Input!A13</f>
        <v>25</v>
      </c>
      <c r="B14" s="517" t="str">
        <f>Input!B13</f>
        <v>Player 11</v>
      </c>
      <c r="C14" s="518" t="s">
        <v>194</v>
      </c>
      <c r="D14" s="518"/>
      <c r="E14" s="518"/>
      <c r="F14" s="518"/>
      <c r="G14" s="518" t="s">
        <v>194</v>
      </c>
      <c r="H14" s="518" t="s">
        <v>194</v>
      </c>
      <c r="I14" s="518"/>
      <c r="J14" s="518"/>
      <c r="K14" s="518"/>
      <c r="L14" s="518"/>
      <c r="M14" s="518"/>
      <c r="N14" s="518"/>
      <c r="O14" s="518"/>
      <c r="P14" s="518"/>
      <c r="Q14" s="518"/>
      <c r="R14" s="518"/>
      <c r="S14" s="518"/>
      <c r="T14" s="518"/>
      <c r="U14" s="519"/>
      <c r="V14" s="519"/>
      <c r="W14" s="519"/>
      <c r="X14" s="516"/>
      <c r="Y14" s="519"/>
      <c r="Z14" s="516"/>
      <c r="AA14" s="516"/>
    </row>
    <row r="15" spans="1:27" s="403" customFormat="1" ht="16.5" customHeight="1" thickBot="1" x14ac:dyDescent="0.2">
      <c r="A15" s="670">
        <f>Input!A14</f>
        <v>29</v>
      </c>
      <c r="B15" s="670" t="str">
        <f>Input!B14</f>
        <v>Player 12</v>
      </c>
      <c r="C15" s="518" t="s">
        <v>194</v>
      </c>
      <c r="D15" s="518"/>
      <c r="E15" s="518"/>
      <c r="F15" s="518"/>
      <c r="G15" s="518" t="s">
        <v>194</v>
      </c>
      <c r="H15" s="518" t="s">
        <v>194</v>
      </c>
      <c r="I15" s="518"/>
      <c r="J15" s="518"/>
      <c r="K15" s="518"/>
      <c r="L15" s="518"/>
      <c r="M15" s="518"/>
      <c r="N15" s="518"/>
      <c r="O15" s="518"/>
      <c r="P15" s="518"/>
      <c r="Q15" s="518"/>
      <c r="R15" s="518"/>
      <c r="S15" s="518"/>
      <c r="T15" s="518"/>
      <c r="U15" s="519"/>
      <c r="V15" s="519"/>
      <c r="W15" s="519"/>
      <c r="X15" s="671"/>
      <c r="Y15" s="519"/>
      <c r="Z15" s="516"/>
      <c r="AA15" s="516"/>
    </row>
    <row r="16" spans="1:27" s="403" customFormat="1" ht="16.5" customHeight="1" x14ac:dyDescent="0.15">
      <c r="A16" s="658">
        <f>Input!A15</f>
        <v>30</v>
      </c>
      <c r="B16" s="659" t="str">
        <f>Input!B15</f>
        <v>Player 13</v>
      </c>
      <c r="C16" s="660" t="s">
        <v>194</v>
      </c>
      <c r="D16" s="660"/>
      <c r="E16" s="660"/>
      <c r="F16" s="660"/>
      <c r="G16" s="660" t="s">
        <v>194</v>
      </c>
      <c r="H16" s="660" t="s">
        <v>194</v>
      </c>
      <c r="I16" s="660"/>
      <c r="J16" s="660"/>
      <c r="K16" s="660"/>
      <c r="L16" s="660"/>
      <c r="M16" s="660"/>
      <c r="N16" s="660"/>
      <c r="O16" s="660"/>
      <c r="P16" s="660"/>
      <c r="Q16" s="660"/>
      <c r="R16" s="660"/>
      <c r="S16" s="660"/>
      <c r="T16" s="660"/>
      <c r="U16" s="660"/>
      <c r="V16" s="660"/>
      <c r="W16" s="660"/>
      <c r="X16" s="661"/>
      <c r="Y16" s="662"/>
      <c r="Z16" s="516"/>
      <c r="AA16" s="516"/>
    </row>
    <row r="17" spans="1:28" s="403" customFormat="1" ht="16.5" customHeight="1" x14ac:dyDescent="0.15">
      <c r="A17" s="663">
        <f>Input!A16</f>
        <v>32</v>
      </c>
      <c r="B17" s="655" t="str">
        <f>Input!B16</f>
        <v>Player 14</v>
      </c>
      <c r="C17" s="656" t="s">
        <v>194</v>
      </c>
      <c r="D17" s="656"/>
      <c r="E17" s="656"/>
      <c r="F17" s="656"/>
      <c r="G17" s="656" t="s">
        <v>194</v>
      </c>
      <c r="H17" s="656" t="s">
        <v>194</v>
      </c>
      <c r="I17" s="656"/>
      <c r="J17" s="656"/>
      <c r="K17" s="656"/>
      <c r="L17" s="656"/>
      <c r="M17" s="656"/>
      <c r="N17" s="656"/>
      <c r="O17" s="656"/>
      <c r="P17" s="656"/>
      <c r="Q17" s="656"/>
      <c r="R17" s="656"/>
      <c r="S17" s="656"/>
      <c r="T17" s="656"/>
      <c r="U17" s="656"/>
      <c r="V17" s="656"/>
      <c r="W17" s="656"/>
      <c r="X17" s="657"/>
      <c r="Y17" s="664"/>
      <c r="Z17" s="516"/>
      <c r="AA17" s="516"/>
    </row>
    <row r="18" spans="1:28" s="403" customFormat="1" ht="16.5" customHeight="1" thickBot="1" x14ac:dyDescent="0.2">
      <c r="A18" s="665">
        <f>Input!A17</f>
        <v>0</v>
      </c>
      <c r="B18" s="666">
        <f>Input!B17</f>
        <v>0</v>
      </c>
      <c r="C18" s="667" t="s">
        <v>194</v>
      </c>
      <c r="D18" s="667"/>
      <c r="E18" s="667"/>
      <c r="F18" s="667"/>
      <c r="G18" s="667" t="s">
        <v>194</v>
      </c>
      <c r="H18" s="667" t="s">
        <v>194</v>
      </c>
      <c r="I18" s="667"/>
      <c r="J18" s="667"/>
      <c r="K18" s="667"/>
      <c r="L18" s="667"/>
      <c r="M18" s="667"/>
      <c r="N18" s="667"/>
      <c r="O18" s="667"/>
      <c r="P18" s="667"/>
      <c r="Q18" s="667"/>
      <c r="R18" s="667"/>
      <c r="S18" s="667"/>
      <c r="T18" s="667"/>
      <c r="U18" s="667"/>
      <c r="V18" s="667"/>
      <c r="W18" s="667"/>
      <c r="X18" s="668"/>
      <c r="Y18" s="669"/>
      <c r="Z18" s="516"/>
      <c r="AA18" s="516"/>
    </row>
    <row r="19" spans="1:28" s="403" customFormat="1" ht="16.5" customHeight="1" x14ac:dyDescent="0.15">
      <c r="A19" s="513">
        <f>Input!A18</f>
        <v>0</v>
      </c>
      <c r="B19" s="513">
        <f>Input!B18</f>
        <v>0</v>
      </c>
      <c r="C19" s="514" t="s">
        <v>194</v>
      </c>
      <c r="D19" s="514"/>
      <c r="E19" s="514"/>
      <c r="F19" s="514"/>
      <c r="G19" s="514" t="s">
        <v>194</v>
      </c>
      <c r="H19" s="514" t="s">
        <v>194</v>
      </c>
      <c r="I19" s="514"/>
      <c r="J19" s="514"/>
      <c r="K19" s="514"/>
      <c r="L19" s="514"/>
      <c r="M19" s="514"/>
      <c r="N19" s="514"/>
      <c r="O19" s="514"/>
      <c r="P19" s="514"/>
      <c r="Q19" s="514"/>
      <c r="R19" s="514"/>
      <c r="S19" s="514"/>
      <c r="T19" s="514"/>
      <c r="U19" s="515"/>
      <c r="V19" s="515"/>
      <c r="W19" s="515"/>
      <c r="X19" s="516"/>
      <c r="Y19" s="515"/>
      <c r="Z19" s="516"/>
      <c r="AA19" s="516"/>
    </row>
    <row r="20" spans="1:28" s="403" customFormat="1" ht="16.5" customHeight="1" x14ac:dyDescent="0.15">
      <c r="A20" s="517">
        <f>Input!A19</f>
        <v>0</v>
      </c>
      <c r="B20" s="517">
        <f>Input!B19</f>
        <v>0</v>
      </c>
      <c r="C20" s="518" t="s">
        <v>194</v>
      </c>
      <c r="D20" s="518"/>
      <c r="E20" s="518"/>
      <c r="F20" s="518"/>
      <c r="G20" s="518" t="s">
        <v>194</v>
      </c>
      <c r="H20" s="518" t="s">
        <v>194</v>
      </c>
      <c r="I20" s="518"/>
      <c r="J20" s="518"/>
      <c r="K20" s="518"/>
      <c r="L20" s="518"/>
      <c r="M20" s="518"/>
      <c r="N20" s="518"/>
      <c r="O20" s="518"/>
      <c r="P20" s="518"/>
      <c r="Q20" s="518"/>
      <c r="R20" s="518"/>
      <c r="S20" s="518"/>
      <c r="T20" s="518"/>
      <c r="U20" s="519"/>
      <c r="V20" s="519"/>
      <c r="W20" s="519"/>
      <c r="X20" s="516"/>
      <c r="Y20" s="519"/>
      <c r="Z20" s="516"/>
      <c r="AA20" s="516"/>
    </row>
    <row r="21" spans="1:28" s="403" customFormat="1" ht="16.5" customHeight="1" thickBot="1" x14ac:dyDescent="0.2">
      <c r="A21" s="520">
        <f>Input!A20</f>
        <v>0</v>
      </c>
      <c r="B21" s="520">
        <f>Input!B20</f>
        <v>0</v>
      </c>
      <c r="C21" s="521" t="s">
        <v>194</v>
      </c>
      <c r="D21" s="521"/>
      <c r="E21" s="521"/>
      <c r="F21" s="521"/>
      <c r="G21" s="521" t="s">
        <v>194</v>
      </c>
      <c r="H21" s="521" t="s">
        <v>194</v>
      </c>
      <c r="I21" s="521"/>
      <c r="J21" s="521"/>
      <c r="K21" s="521"/>
      <c r="L21" s="521"/>
      <c r="M21" s="521"/>
      <c r="N21" s="521"/>
      <c r="O21" s="521"/>
      <c r="P21" s="521"/>
      <c r="Q21" s="521"/>
      <c r="R21" s="521"/>
      <c r="S21" s="521"/>
      <c r="T21" s="521"/>
      <c r="U21" s="522"/>
      <c r="V21" s="522"/>
      <c r="W21" s="522"/>
      <c r="X21" s="523"/>
      <c r="Y21" s="522"/>
      <c r="Z21" s="516"/>
      <c r="AA21" s="516"/>
    </row>
    <row r="22" spans="1:28" s="403" customFormat="1" ht="16.5" customHeight="1" thickTop="1" thickBot="1" x14ac:dyDescent="0.2">
      <c r="A22" s="524"/>
      <c r="B22" s="516"/>
      <c r="C22" s="516"/>
      <c r="D22" s="516"/>
      <c r="E22" s="516"/>
      <c r="F22" s="516"/>
      <c r="G22" s="525" t="s">
        <v>154</v>
      </c>
      <c r="H22" s="526"/>
      <c r="I22" s="527"/>
      <c r="J22" s="516"/>
      <c r="K22" s="525" t="s">
        <v>161</v>
      </c>
      <c r="L22" s="528"/>
      <c r="M22" s="529"/>
      <c r="N22" s="516"/>
      <c r="O22" s="516"/>
      <c r="P22" s="516"/>
      <c r="Q22" s="516"/>
      <c r="R22" s="516"/>
      <c r="S22" s="530" t="s">
        <v>89</v>
      </c>
      <c r="T22" s="516"/>
      <c r="U22" s="531"/>
      <c r="V22" s="516"/>
      <c r="W22" s="516"/>
      <c r="X22" s="516"/>
      <c r="Y22" s="531"/>
      <c r="Z22" s="516"/>
      <c r="AA22" s="516" t="s">
        <v>18</v>
      </c>
    </row>
    <row r="23" spans="1:28" s="404" customFormat="1" ht="16.5" customHeight="1" thickBot="1" x14ac:dyDescent="0.2">
      <c r="A23" s="672" t="s">
        <v>71</v>
      </c>
      <c r="B23" s="673" t="s">
        <v>22</v>
      </c>
      <c r="C23" s="673"/>
      <c r="D23" s="674" t="s">
        <v>54</v>
      </c>
      <c r="E23" s="674" t="s">
        <v>55</v>
      </c>
      <c r="F23" s="674" t="s">
        <v>114</v>
      </c>
      <c r="G23" s="675" t="s">
        <v>56</v>
      </c>
      <c r="H23" s="675" t="s">
        <v>37</v>
      </c>
      <c r="I23" s="675" t="s">
        <v>44</v>
      </c>
      <c r="J23" s="674" t="s">
        <v>43</v>
      </c>
      <c r="K23" s="674" t="s">
        <v>124</v>
      </c>
      <c r="L23" s="674" t="s">
        <v>39</v>
      </c>
      <c r="M23" s="674" t="s">
        <v>38</v>
      </c>
      <c r="N23" s="674" t="s">
        <v>57</v>
      </c>
      <c r="O23" s="674" t="s">
        <v>72</v>
      </c>
      <c r="P23" s="674" t="s">
        <v>47</v>
      </c>
      <c r="Q23" s="674"/>
      <c r="R23" s="674" t="s">
        <v>387</v>
      </c>
      <c r="S23" s="676" t="s">
        <v>162</v>
      </c>
      <c r="T23" s="674" t="s">
        <v>74</v>
      </c>
      <c r="U23" s="677" t="s">
        <v>75</v>
      </c>
      <c r="V23" s="677" t="s">
        <v>130</v>
      </c>
      <c r="W23" s="678" t="s">
        <v>120</v>
      </c>
      <c r="X23" s="679" t="s">
        <v>117</v>
      </c>
      <c r="Y23" s="680"/>
      <c r="Z23" s="681" t="s">
        <v>136</v>
      </c>
      <c r="AA23" s="682" t="s">
        <v>336</v>
      </c>
    </row>
    <row r="24" spans="1:28" s="404" customFormat="1" ht="16.5" customHeight="1" x14ac:dyDescent="0.15">
      <c r="A24" s="691">
        <f t="shared" ref="A24:B41" si="0">A4</f>
        <v>2</v>
      </c>
      <c r="B24" s="692" t="str">
        <f t="shared" si="0"/>
        <v>Player 1</v>
      </c>
      <c r="C24" s="693">
        <v>0</v>
      </c>
      <c r="D24" s="694"/>
      <c r="E24" s="694"/>
      <c r="F24" s="694"/>
      <c r="G24" s="694"/>
      <c r="H24" s="694"/>
      <c r="I24" s="694"/>
      <c r="J24" s="694"/>
      <c r="K24" s="694"/>
      <c r="L24" s="694"/>
      <c r="M24" s="694"/>
      <c r="N24" s="694"/>
      <c r="O24" s="694"/>
      <c r="P24" s="694"/>
      <c r="Q24" s="694" t="s">
        <v>194</v>
      </c>
      <c r="R24" s="694"/>
      <c r="S24" s="695"/>
      <c r="T24" s="696"/>
      <c r="U24" s="696"/>
      <c r="V24" s="696"/>
      <c r="W24" s="696"/>
      <c r="X24" s="696"/>
      <c r="Y24" s="693" t="s">
        <v>194</v>
      </c>
      <c r="Z24" s="696"/>
      <c r="AA24" s="697"/>
    </row>
    <row r="25" spans="1:28" s="404" customFormat="1" ht="16.5" customHeight="1" x14ac:dyDescent="0.15">
      <c r="A25" s="698">
        <f t="shared" si="0"/>
        <v>3</v>
      </c>
      <c r="B25" s="689" t="str">
        <f t="shared" si="0"/>
        <v>Player 2</v>
      </c>
      <c r="C25" s="690">
        <v>0</v>
      </c>
      <c r="D25" s="471"/>
      <c r="E25" s="471"/>
      <c r="F25" s="471"/>
      <c r="G25" s="471"/>
      <c r="H25" s="471"/>
      <c r="I25" s="471"/>
      <c r="J25" s="471"/>
      <c r="K25" s="471"/>
      <c r="L25" s="471"/>
      <c r="M25" s="471"/>
      <c r="N25" s="471"/>
      <c r="O25" s="471"/>
      <c r="P25" s="471"/>
      <c r="Q25" s="471" t="s">
        <v>194</v>
      </c>
      <c r="R25" s="471"/>
      <c r="S25" s="508"/>
      <c r="T25" s="509"/>
      <c r="U25" s="509"/>
      <c r="V25" s="509"/>
      <c r="W25" s="509"/>
      <c r="X25" s="509"/>
      <c r="Y25" s="690" t="s">
        <v>194</v>
      </c>
      <c r="Z25" s="509"/>
      <c r="AA25" s="699"/>
    </row>
    <row r="26" spans="1:28" s="404" customFormat="1" ht="16.5" customHeight="1" thickBot="1" x14ac:dyDescent="0.2">
      <c r="A26" s="700">
        <f t="shared" si="0"/>
        <v>5</v>
      </c>
      <c r="B26" s="510" t="str">
        <f t="shared" si="0"/>
        <v>Player 3</v>
      </c>
      <c r="C26" s="473">
        <v>0</v>
      </c>
      <c r="D26" s="472"/>
      <c r="E26" s="472"/>
      <c r="F26" s="472"/>
      <c r="G26" s="472"/>
      <c r="H26" s="472"/>
      <c r="I26" s="472"/>
      <c r="J26" s="472"/>
      <c r="K26" s="472"/>
      <c r="L26" s="472"/>
      <c r="M26" s="472"/>
      <c r="N26" s="472"/>
      <c r="O26" s="472"/>
      <c r="P26" s="472"/>
      <c r="Q26" s="472" t="s">
        <v>194</v>
      </c>
      <c r="R26" s="472"/>
      <c r="S26" s="511"/>
      <c r="T26" s="512"/>
      <c r="U26" s="512"/>
      <c r="V26" s="512"/>
      <c r="W26" s="512"/>
      <c r="X26" s="512"/>
      <c r="Y26" s="473" t="s">
        <v>194</v>
      </c>
      <c r="Z26" s="512"/>
      <c r="AA26" s="701"/>
    </row>
    <row r="27" spans="1:28" s="404" customFormat="1" ht="16.5" customHeight="1" thickBot="1" x14ac:dyDescent="0.2">
      <c r="A27" s="683">
        <f t="shared" si="0"/>
        <v>9</v>
      </c>
      <c r="B27" s="683" t="str">
        <f t="shared" si="0"/>
        <v>Player 4</v>
      </c>
      <c r="C27" s="684">
        <v>0</v>
      </c>
      <c r="D27" s="685"/>
      <c r="E27" s="685"/>
      <c r="F27" s="685"/>
      <c r="G27" s="685"/>
      <c r="H27" s="685"/>
      <c r="I27" s="685"/>
      <c r="J27" s="685"/>
      <c r="K27" s="685"/>
      <c r="L27" s="685"/>
      <c r="M27" s="685"/>
      <c r="N27" s="685"/>
      <c r="O27" s="685"/>
      <c r="P27" s="685"/>
      <c r="Q27" s="685" t="s">
        <v>194</v>
      </c>
      <c r="R27" s="685"/>
      <c r="S27" s="686"/>
      <c r="T27" s="687"/>
      <c r="U27" s="688"/>
      <c r="V27" s="688"/>
      <c r="W27" s="687"/>
      <c r="X27" s="687"/>
      <c r="Y27" s="684" t="s">
        <v>194</v>
      </c>
      <c r="Z27" s="687"/>
      <c r="AA27" s="550"/>
    </row>
    <row r="28" spans="1:28" s="404" customFormat="1" ht="16.5" customHeight="1" x14ac:dyDescent="0.15">
      <c r="A28" s="532">
        <f t="shared" si="0"/>
        <v>1</v>
      </c>
      <c r="B28" s="532" t="str">
        <f t="shared" si="0"/>
        <v>Player 5</v>
      </c>
      <c r="C28" s="533">
        <v>0</v>
      </c>
      <c r="D28" s="534"/>
      <c r="E28" s="534"/>
      <c r="F28" s="534"/>
      <c r="G28" s="534"/>
      <c r="H28" s="534"/>
      <c r="I28" s="534"/>
      <c r="J28" s="534"/>
      <c r="K28" s="534"/>
      <c r="L28" s="534"/>
      <c r="M28" s="534"/>
      <c r="N28" s="534"/>
      <c r="O28" s="534"/>
      <c r="P28" s="534"/>
      <c r="Q28" s="534" t="s">
        <v>194</v>
      </c>
      <c r="R28" s="534"/>
      <c r="S28" s="535"/>
      <c r="T28" s="536"/>
      <c r="U28" s="537"/>
      <c r="V28" s="537"/>
      <c r="W28" s="536"/>
      <c r="X28" s="536"/>
      <c r="Y28" s="533" t="s">
        <v>194</v>
      </c>
      <c r="Z28" s="536"/>
      <c r="AA28" s="538"/>
    </row>
    <row r="29" spans="1:28" s="404" customFormat="1" ht="16.5" customHeight="1" thickBot="1" x14ac:dyDescent="0.2">
      <c r="A29" s="702">
        <f t="shared" si="0"/>
        <v>14</v>
      </c>
      <c r="B29" s="702" t="str">
        <f t="shared" si="0"/>
        <v>Player 6</v>
      </c>
      <c r="C29" s="703">
        <v>0</v>
      </c>
      <c r="D29" s="704"/>
      <c r="E29" s="704"/>
      <c r="F29" s="704"/>
      <c r="G29" s="704"/>
      <c r="H29" s="704"/>
      <c r="I29" s="704"/>
      <c r="J29" s="704"/>
      <c r="K29" s="704"/>
      <c r="L29" s="704"/>
      <c r="M29" s="704"/>
      <c r="N29" s="704"/>
      <c r="O29" s="704"/>
      <c r="P29" s="704"/>
      <c r="Q29" s="704" t="s">
        <v>194</v>
      </c>
      <c r="R29" s="704"/>
      <c r="S29" s="705"/>
      <c r="T29" s="706"/>
      <c r="U29" s="707"/>
      <c r="V29" s="707"/>
      <c r="W29" s="706"/>
      <c r="X29" s="706"/>
      <c r="Y29" s="703" t="s">
        <v>194</v>
      </c>
      <c r="Z29" s="706"/>
      <c r="AA29" s="708"/>
      <c r="AB29" s="475"/>
    </row>
    <row r="30" spans="1:28" s="404" customFormat="1" ht="16.5" customHeight="1" x14ac:dyDescent="0.15">
      <c r="A30" s="691">
        <f t="shared" si="0"/>
        <v>15</v>
      </c>
      <c r="B30" s="692" t="str">
        <f t="shared" si="0"/>
        <v>Player 7</v>
      </c>
      <c r="C30" s="693">
        <v>0</v>
      </c>
      <c r="D30" s="694"/>
      <c r="E30" s="694"/>
      <c r="F30" s="694"/>
      <c r="G30" s="694"/>
      <c r="H30" s="694"/>
      <c r="I30" s="694"/>
      <c r="J30" s="694"/>
      <c r="K30" s="694"/>
      <c r="L30" s="694"/>
      <c r="M30" s="694"/>
      <c r="N30" s="694"/>
      <c r="O30" s="694"/>
      <c r="P30" s="694"/>
      <c r="Q30" s="694" t="s">
        <v>194</v>
      </c>
      <c r="R30" s="694"/>
      <c r="S30" s="695"/>
      <c r="T30" s="696"/>
      <c r="U30" s="696"/>
      <c r="V30" s="696"/>
      <c r="W30" s="696"/>
      <c r="X30" s="696"/>
      <c r="Y30" s="693" t="s">
        <v>194</v>
      </c>
      <c r="Z30" s="696"/>
      <c r="AA30" s="697"/>
    </row>
    <row r="31" spans="1:28" s="404" customFormat="1" ht="16.5" customHeight="1" x14ac:dyDescent="0.15">
      <c r="A31" s="698">
        <f t="shared" si="0"/>
        <v>22</v>
      </c>
      <c r="B31" s="689" t="str">
        <f t="shared" si="0"/>
        <v>Player 8</v>
      </c>
      <c r="C31" s="690">
        <v>0</v>
      </c>
      <c r="D31" s="471"/>
      <c r="E31" s="471"/>
      <c r="F31" s="471"/>
      <c r="G31" s="471"/>
      <c r="H31" s="471"/>
      <c r="I31" s="471"/>
      <c r="J31" s="471"/>
      <c r="K31" s="471"/>
      <c r="L31" s="471"/>
      <c r="M31" s="471"/>
      <c r="N31" s="471"/>
      <c r="O31" s="471"/>
      <c r="P31" s="471"/>
      <c r="Q31" s="471" t="s">
        <v>194</v>
      </c>
      <c r="R31" s="471"/>
      <c r="S31" s="508"/>
      <c r="T31" s="509"/>
      <c r="U31" s="509"/>
      <c r="V31" s="509"/>
      <c r="W31" s="509"/>
      <c r="X31" s="509"/>
      <c r="Y31" s="690" t="s">
        <v>194</v>
      </c>
      <c r="Z31" s="509"/>
      <c r="AA31" s="699"/>
    </row>
    <row r="32" spans="1:28" s="404" customFormat="1" ht="16.5" customHeight="1" thickBot="1" x14ac:dyDescent="0.2">
      <c r="A32" s="700">
        <f t="shared" si="0"/>
        <v>23</v>
      </c>
      <c r="B32" s="510" t="str">
        <f t="shared" si="0"/>
        <v>Player 9</v>
      </c>
      <c r="C32" s="473">
        <v>0</v>
      </c>
      <c r="D32" s="472"/>
      <c r="E32" s="472"/>
      <c r="F32" s="472"/>
      <c r="G32" s="472"/>
      <c r="H32" s="472"/>
      <c r="I32" s="472"/>
      <c r="J32" s="472"/>
      <c r="K32" s="472"/>
      <c r="L32" s="472"/>
      <c r="M32" s="472"/>
      <c r="N32" s="472"/>
      <c r="O32" s="472"/>
      <c r="P32" s="472"/>
      <c r="Q32" s="472" t="s">
        <v>194</v>
      </c>
      <c r="R32" s="472"/>
      <c r="S32" s="511"/>
      <c r="T32" s="512"/>
      <c r="U32" s="512"/>
      <c r="V32" s="512"/>
      <c r="W32" s="512"/>
      <c r="X32" s="512"/>
      <c r="Y32" s="473" t="s">
        <v>194</v>
      </c>
      <c r="Z32" s="512"/>
      <c r="AA32" s="701"/>
    </row>
    <row r="33" spans="1:28" s="404" customFormat="1" ht="16.5" customHeight="1" x14ac:dyDescent="0.15">
      <c r="A33" s="532">
        <f t="shared" si="0"/>
        <v>24</v>
      </c>
      <c r="B33" s="532" t="str">
        <f t="shared" si="0"/>
        <v>Player 10</v>
      </c>
      <c r="C33" s="533">
        <v>0</v>
      </c>
      <c r="D33" s="534"/>
      <c r="E33" s="534"/>
      <c r="F33" s="534"/>
      <c r="G33" s="534"/>
      <c r="H33" s="534"/>
      <c r="I33" s="534"/>
      <c r="J33" s="534"/>
      <c r="K33" s="534"/>
      <c r="L33" s="534"/>
      <c r="M33" s="534"/>
      <c r="N33" s="534"/>
      <c r="O33" s="534"/>
      <c r="P33" s="534"/>
      <c r="Q33" s="534" t="s">
        <v>194</v>
      </c>
      <c r="R33" s="534"/>
      <c r="S33" s="535"/>
      <c r="T33" s="536"/>
      <c r="U33" s="537"/>
      <c r="V33" s="537"/>
      <c r="W33" s="536"/>
      <c r="X33" s="536"/>
      <c r="Y33" s="533" t="s">
        <v>194</v>
      </c>
      <c r="Z33" s="536"/>
      <c r="AA33" s="550"/>
    </row>
    <row r="34" spans="1:28" s="404" customFormat="1" ht="16.5" customHeight="1" x14ac:dyDescent="0.15">
      <c r="A34" s="532">
        <f t="shared" si="0"/>
        <v>25</v>
      </c>
      <c r="B34" s="532" t="str">
        <f t="shared" si="0"/>
        <v>Player 11</v>
      </c>
      <c r="C34" s="533">
        <v>0</v>
      </c>
      <c r="D34" s="539"/>
      <c r="E34" s="539"/>
      <c r="F34" s="539"/>
      <c r="G34" s="539"/>
      <c r="H34" s="539"/>
      <c r="I34" s="539"/>
      <c r="J34" s="539"/>
      <c r="K34" s="539"/>
      <c r="L34" s="539"/>
      <c r="M34" s="539"/>
      <c r="N34" s="539"/>
      <c r="O34" s="539"/>
      <c r="P34" s="539"/>
      <c r="Q34" s="539" t="s">
        <v>194</v>
      </c>
      <c r="R34" s="539"/>
      <c r="S34" s="540"/>
      <c r="T34" s="541"/>
      <c r="U34" s="542"/>
      <c r="V34" s="542"/>
      <c r="W34" s="541"/>
      <c r="X34" s="541"/>
      <c r="Y34" s="533" t="s">
        <v>194</v>
      </c>
      <c r="Z34" s="541"/>
      <c r="AA34" s="538"/>
    </row>
    <row r="35" spans="1:28" s="404" customFormat="1" ht="16.5" customHeight="1" thickBot="1" x14ac:dyDescent="0.2">
      <c r="A35" s="702">
        <f t="shared" si="0"/>
        <v>29</v>
      </c>
      <c r="B35" s="702" t="str">
        <f t="shared" si="0"/>
        <v>Player 12</v>
      </c>
      <c r="C35" s="703">
        <v>0</v>
      </c>
      <c r="D35" s="704"/>
      <c r="E35" s="704"/>
      <c r="F35" s="704"/>
      <c r="G35" s="704"/>
      <c r="H35" s="704"/>
      <c r="I35" s="704"/>
      <c r="J35" s="704"/>
      <c r="K35" s="704"/>
      <c r="L35" s="704"/>
      <c r="M35" s="704"/>
      <c r="N35" s="704"/>
      <c r="O35" s="704"/>
      <c r="P35" s="704"/>
      <c r="Q35" s="704" t="s">
        <v>194</v>
      </c>
      <c r="R35" s="704"/>
      <c r="S35" s="705"/>
      <c r="T35" s="706"/>
      <c r="U35" s="707"/>
      <c r="V35" s="707"/>
      <c r="W35" s="706"/>
      <c r="X35" s="706"/>
      <c r="Y35" s="703" t="s">
        <v>194</v>
      </c>
      <c r="Z35" s="706"/>
      <c r="AA35" s="708"/>
      <c r="AB35" s="475"/>
    </row>
    <row r="36" spans="1:28" s="404" customFormat="1" ht="16.5" customHeight="1" x14ac:dyDescent="0.15">
      <c r="A36" s="691">
        <f t="shared" si="0"/>
        <v>30</v>
      </c>
      <c r="B36" s="692" t="str">
        <f t="shared" si="0"/>
        <v>Player 13</v>
      </c>
      <c r="C36" s="693">
        <v>0</v>
      </c>
      <c r="D36" s="694"/>
      <c r="E36" s="694"/>
      <c r="F36" s="694"/>
      <c r="G36" s="694"/>
      <c r="H36" s="694"/>
      <c r="I36" s="694"/>
      <c r="J36" s="694"/>
      <c r="K36" s="694"/>
      <c r="L36" s="694"/>
      <c r="M36" s="694"/>
      <c r="N36" s="694"/>
      <c r="O36" s="694"/>
      <c r="P36" s="694"/>
      <c r="Q36" s="694" t="s">
        <v>194</v>
      </c>
      <c r="R36" s="694"/>
      <c r="S36" s="695"/>
      <c r="T36" s="696"/>
      <c r="U36" s="696"/>
      <c r="V36" s="696"/>
      <c r="W36" s="696"/>
      <c r="X36" s="696"/>
      <c r="Y36" s="693" t="s">
        <v>194</v>
      </c>
      <c r="Z36" s="696"/>
      <c r="AA36" s="697"/>
    </row>
    <row r="37" spans="1:28" s="404" customFormat="1" ht="16.5" customHeight="1" x14ac:dyDescent="0.15">
      <c r="A37" s="698">
        <f t="shared" si="0"/>
        <v>32</v>
      </c>
      <c r="B37" s="689" t="str">
        <f t="shared" si="0"/>
        <v>Player 14</v>
      </c>
      <c r="C37" s="690">
        <v>0</v>
      </c>
      <c r="D37" s="471"/>
      <c r="E37" s="471"/>
      <c r="F37" s="471"/>
      <c r="G37" s="471"/>
      <c r="H37" s="471"/>
      <c r="I37" s="471"/>
      <c r="J37" s="471"/>
      <c r="K37" s="471"/>
      <c r="L37" s="471"/>
      <c r="M37" s="471"/>
      <c r="N37" s="471"/>
      <c r="O37" s="471"/>
      <c r="P37" s="471"/>
      <c r="Q37" s="471" t="s">
        <v>194</v>
      </c>
      <c r="R37" s="471"/>
      <c r="S37" s="508"/>
      <c r="T37" s="509"/>
      <c r="U37" s="509"/>
      <c r="V37" s="509"/>
      <c r="W37" s="509"/>
      <c r="X37" s="509"/>
      <c r="Y37" s="690" t="s">
        <v>194</v>
      </c>
      <c r="Z37" s="509"/>
      <c r="AA37" s="699"/>
    </row>
    <row r="38" spans="1:28" s="404" customFormat="1" ht="16.5" customHeight="1" thickBot="1" x14ac:dyDescent="0.2">
      <c r="A38" s="700">
        <f t="shared" si="0"/>
        <v>0</v>
      </c>
      <c r="B38" s="510">
        <f t="shared" si="0"/>
        <v>0</v>
      </c>
      <c r="C38" s="473">
        <v>0</v>
      </c>
      <c r="D38" s="472"/>
      <c r="E38" s="472"/>
      <c r="F38" s="472"/>
      <c r="G38" s="472"/>
      <c r="H38" s="472"/>
      <c r="I38" s="472"/>
      <c r="J38" s="472"/>
      <c r="K38" s="472"/>
      <c r="L38" s="472"/>
      <c r="M38" s="472"/>
      <c r="N38" s="472"/>
      <c r="O38" s="472"/>
      <c r="P38" s="472"/>
      <c r="Q38" s="472" t="s">
        <v>194</v>
      </c>
      <c r="R38" s="472"/>
      <c r="S38" s="511"/>
      <c r="T38" s="512"/>
      <c r="U38" s="512"/>
      <c r="V38" s="512"/>
      <c r="W38" s="512"/>
      <c r="X38" s="512"/>
      <c r="Y38" s="473" t="s">
        <v>194</v>
      </c>
      <c r="Z38" s="512"/>
      <c r="AA38" s="701"/>
    </row>
    <row r="39" spans="1:28" s="404" customFormat="1" ht="16.5" customHeight="1" x14ac:dyDescent="0.15">
      <c r="A39" s="532">
        <f t="shared" si="0"/>
        <v>0</v>
      </c>
      <c r="B39" s="532">
        <f t="shared" si="0"/>
        <v>0</v>
      </c>
      <c r="C39" s="533">
        <v>0</v>
      </c>
      <c r="D39" s="534"/>
      <c r="E39" s="534"/>
      <c r="F39" s="534"/>
      <c r="G39" s="534"/>
      <c r="H39" s="534"/>
      <c r="I39" s="534"/>
      <c r="J39" s="534"/>
      <c r="K39" s="534"/>
      <c r="L39" s="534"/>
      <c r="M39" s="534"/>
      <c r="N39" s="534"/>
      <c r="O39" s="534"/>
      <c r="P39" s="534"/>
      <c r="Q39" s="534" t="s">
        <v>194</v>
      </c>
      <c r="R39" s="534"/>
      <c r="S39" s="535"/>
      <c r="T39" s="536"/>
      <c r="U39" s="537"/>
      <c r="V39" s="537"/>
      <c r="W39" s="536"/>
      <c r="X39" s="536"/>
      <c r="Y39" s="533" t="s">
        <v>194</v>
      </c>
      <c r="Z39" s="536"/>
      <c r="AA39" s="550"/>
    </row>
    <row r="40" spans="1:28" s="404" customFormat="1" ht="16.5" customHeight="1" x14ac:dyDescent="0.15">
      <c r="A40" s="532">
        <f t="shared" si="0"/>
        <v>0</v>
      </c>
      <c r="B40" s="532">
        <f t="shared" si="0"/>
        <v>0</v>
      </c>
      <c r="C40" s="533">
        <v>0</v>
      </c>
      <c r="D40" s="539"/>
      <c r="E40" s="539"/>
      <c r="F40" s="539"/>
      <c r="G40" s="539"/>
      <c r="H40" s="539"/>
      <c r="I40" s="539"/>
      <c r="J40" s="539"/>
      <c r="K40" s="539"/>
      <c r="L40" s="539"/>
      <c r="M40" s="539"/>
      <c r="N40" s="539"/>
      <c r="O40" s="539"/>
      <c r="P40" s="539"/>
      <c r="Q40" s="539" t="s">
        <v>194</v>
      </c>
      <c r="R40" s="539"/>
      <c r="S40" s="540"/>
      <c r="T40" s="541"/>
      <c r="U40" s="542"/>
      <c r="V40" s="542"/>
      <c r="W40" s="541"/>
      <c r="X40" s="541"/>
      <c r="Y40" s="533" t="s">
        <v>194</v>
      </c>
      <c r="Z40" s="541"/>
      <c r="AA40" s="538"/>
    </row>
    <row r="41" spans="1:28" s="404" customFormat="1" ht="16.5" customHeight="1" thickBot="1" x14ac:dyDescent="0.2">
      <c r="A41" s="543">
        <f t="shared" si="0"/>
        <v>0</v>
      </c>
      <c r="B41" s="543">
        <f t="shared" si="0"/>
        <v>0</v>
      </c>
      <c r="C41" s="544">
        <v>0</v>
      </c>
      <c r="D41" s="545"/>
      <c r="E41" s="545"/>
      <c r="F41" s="545"/>
      <c r="G41" s="545"/>
      <c r="H41" s="545"/>
      <c r="I41" s="545"/>
      <c r="J41" s="545"/>
      <c r="K41" s="545"/>
      <c r="L41" s="545"/>
      <c r="M41" s="545"/>
      <c r="N41" s="545"/>
      <c r="O41" s="545"/>
      <c r="P41" s="545"/>
      <c r="Q41" s="545" t="s">
        <v>194</v>
      </c>
      <c r="R41" s="545"/>
      <c r="S41" s="546"/>
      <c r="T41" s="547"/>
      <c r="U41" s="548"/>
      <c r="V41" s="548"/>
      <c r="W41" s="547"/>
      <c r="X41" s="547"/>
      <c r="Y41" s="544" t="s">
        <v>194</v>
      </c>
      <c r="Z41" s="547"/>
      <c r="AA41" s="549"/>
    </row>
    <row r="42" spans="1:28" s="404" customFormat="1" ht="16.5" customHeight="1" thickTop="1" x14ac:dyDescent="0.15">
      <c r="A42" s="551"/>
      <c r="B42" s="552"/>
      <c r="C42" s="552"/>
      <c r="D42" s="551" t="s">
        <v>18</v>
      </c>
      <c r="E42" s="551" t="s">
        <v>17</v>
      </c>
      <c r="F42" s="551" t="s">
        <v>16</v>
      </c>
      <c r="G42" s="551" t="s">
        <v>59</v>
      </c>
      <c r="H42" s="551" t="s">
        <v>60</v>
      </c>
      <c r="I42" s="551" t="s">
        <v>61</v>
      </c>
      <c r="J42" s="551" t="s">
        <v>144</v>
      </c>
      <c r="K42" s="551" t="s">
        <v>145</v>
      </c>
      <c r="L42" s="551" t="s">
        <v>146</v>
      </c>
      <c r="M42" s="551" t="s">
        <v>147</v>
      </c>
      <c r="N42" s="551" t="s">
        <v>148</v>
      </c>
      <c r="O42" s="551" t="s">
        <v>149</v>
      </c>
      <c r="P42" s="551" t="s">
        <v>150</v>
      </c>
      <c r="Q42" s="551" t="s">
        <v>151</v>
      </c>
      <c r="R42" s="551" t="s">
        <v>152</v>
      </c>
      <c r="S42" s="551"/>
      <c r="T42" s="551"/>
      <c r="U42" s="551"/>
      <c r="V42" s="551"/>
      <c r="W42" s="551"/>
      <c r="X42" s="551"/>
      <c r="Y42" s="552"/>
      <c r="Z42" s="552"/>
      <c r="AA42" s="553"/>
      <c r="AB42" s="408"/>
    </row>
    <row r="43" spans="1:28" s="404" customFormat="1" ht="16.5" customHeight="1" x14ac:dyDescent="0.15">
      <c r="A43" s="532">
        <f t="shared" ref="A43:B60" si="1">A24</f>
        <v>2</v>
      </c>
      <c r="B43" s="532" t="str">
        <f t="shared" si="1"/>
        <v>Player 1</v>
      </c>
      <c r="C43" s="550"/>
      <c r="D43" s="539"/>
      <c r="E43" s="539"/>
      <c r="F43" s="539"/>
      <c r="G43" s="539"/>
      <c r="H43" s="539"/>
      <c r="I43" s="539"/>
      <c r="J43" s="539"/>
      <c r="K43" s="539"/>
      <c r="L43" s="539"/>
      <c r="M43" s="539"/>
      <c r="N43" s="539"/>
      <c r="O43" s="539"/>
      <c r="P43" s="539"/>
      <c r="Q43" s="539"/>
      <c r="R43" s="539"/>
      <c r="S43" s="554"/>
      <c r="T43" s="555"/>
      <c r="U43" s="556"/>
      <c r="V43" s="556"/>
      <c r="W43" s="556"/>
      <c r="X43" s="556"/>
      <c r="Y43" s="556"/>
      <c r="Z43" s="556"/>
      <c r="AA43" s="553"/>
      <c r="AB43" s="408"/>
    </row>
    <row r="44" spans="1:28" s="404" customFormat="1" ht="16.5" customHeight="1" x14ac:dyDescent="0.15">
      <c r="A44" s="532">
        <f t="shared" si="1"/>
        <v>3</v>
      </c>
      <c r="B44" s="532" t="str">
        <f t="shared" si="1"/>
        <v>Player 2</v>
      </c>
      <c r="C44" s="550"/>
      <c r="D44" s="539"/>
      <c r="E44" s="539"/>
      <c r="F44" s="539"/>
      <c r="G44" s="539"/>
      <c r="H44" s="539"/>
      <c r="I44" s="539"/>
      <c r="J44" s="539"/>
      <c r="K44" s="539"/>
      <c r="L44" s="539"/>
      <c r="M44" s="539"/>
      <c r="N44" s="539"/>
      <c r="O44" s="539"/>
      <c r="P44" s="539"/>
      <c r="Q44" s="539"/>
      <c r="R44" s="539"/>
      <c r="S44" s="554"/>
      <c r="T44" s="555"/>
      <c r="U44" s="556"/>
      <c r="V44" s="556"/>
      <c r="W44" s="556"/>
      <c r="X44" s="556"/>
      <c r="Y44" s="556"/>
      <c r="Z44" s="556"/>
      <c r="AA44" s="557"/>
      <c r="AB44" s="410"/>
    </row>
    <row r="45" spans="1:28" s="404" customFormat="1" ht="16.5" customHeight="1" x14ac:dyDescent="0.15">
      <c r="A45" s="532">
        <f t="shared" si="1"/>
        <v>5</v>
      </c>
      <c r="B45" s="532" t="str">
        <f t="shared" si="1"/>
        <v>Player 3</v>
      </c>
      <c r="C45" s="550"/>
      <c r="D45" s="539"/>
      <c r="E45" s="539"/>
      <c r="F45" s="539"/>
      <c r="G45" s="539"/>
      <c r="H45" s="539"/>
      <c r="I45" s="539"/>
      <c r="J45" s="539"/>
      <c r="K45" s="539"/>
      <c r="L45" s="539"/>
      <c r="M45" s="539"/>
      <c r="N45" s="539"/>
      <c r="O45" s="539"/>
      <c r="P45" s="539"/>
      <c r="Q45" s="539"/>
      <c r="R45" s="539"/>
      <c r="S45" s="554"/>
      <c r="T45" s="555"/>
      <c r="U45" s="556"/>
      <c r="V45" s="556"/>
      <c r="W45" s="556"/>
      <c r="X45" s="556"/>
      <c r="Y45" s="556"/>
      <c r="Z45" s="556"/>
      <c r="AA45" s="552"/>
    </row>
    <row r="46" spans="1:28" s="404" customFormat="1" ht="16.5" customHeight="1" x14ac:dyDescent="0.15">
      <c r="A46" s="405">
        <f t="shared" si="1"/>
        <v>9</v>
      </c>
      <c r="B46" s="405" t="str">
        <f t="shared" si="1"/>
        <v>Player 4</v>
      </c>
      <c r="C46" s="409"/>
      <c r="D46" s="406"/>
      <c r="E46" s="406"/>
      <c r="F46" s="406"/>
      <c r="G46" s="406"/>
      <c r="H46" s="406"/>
      <c r="I46" s="406"/>
      <c r="J46" s="406"/>
      <c r="K46" s="406"/>
      <c r="L46" s="406"/>
      <c r="M46" s="406"/>
      <c r="N46" s="406"/>
      <c r="O46" s="406"/>
      <c r="P46" s="406"/>
      <c r="Q46" s="406"/>
      <c r="R46" s="406"/>
      <c r="S46" s="400"/>
      <c r="T46" s="401"/>
      <c r="U46" s="402"/>
      <c r="V46" s="402"/>
      <c r="W46" s="402"/>
      <c r="X46" s="402"/>
      <c r="Y46" s="402"/>
      <c r="Z46" s="402"/>
    </row>
    <row r="47" spans="1:28" s="404" customFormat="1" ht="16.5" customHeight="1" x14ac:dyDescent="0.15">
      <c r="A47" s="405">
        <f t="shared" si="1"/>
        <v>1</v>
      </c>
      <c r="B47" s="405" t="str">
        <f t="shared" si="1"/>
        <v>Player 5</v>
      </c>
      <c r="C47" s="409"/>
      <c r="D47" s="406"/>
      <c r="E47" s="406"/>
      <c r="F47" s="406"/>
      <c r="G47" s="406"/>
      <c r="H47" s="406"/>
      <c r="I47" s="406"/>
      <c r="J47" s="406"/>
      <c r="K47" s="406"/>
      <c r="L47" s="406"/>
      <c r="M47" s="406"/>
      <c r="N47" s="406"/>
      <c r="O47" s="406"/>
      <c r="P47" s="406"/>
      <c r="Q47" s="406"/>
      <c r="R47" s="406"/>
      <c r="S47" s="400"/>
      <c r="T47" s="401"/>
      <c r="U47" s="402"/>
      <c r="V47" s="402"/>
      <c r="W47" s="402"/>
      <c r="X47" s="402"/>
      <c r="Y47" s="402"/>
      <c r="Z47" s="402"/>
    </row>
    <row r="48" spans="1:28" s="404" customFormat="1" ht="16.5" customHeight="1" x14ac:dyDescent="0.15">
      <c r="A48" s="405">
        <f t="shared" si="1"/>
        <v>14</v>
      </c>
      <c r="B48" s="405" t="str">
        <f t="shared" si="1"/>
        <v>Player 6</v>
      </c>
      <c r="C48" s="409"/>
      <c r="D48" s="406"/>
      <c r="E48" s="406"/>
      <c r="F48" s="406"/>
      <c r="G48" s="406"/>
      <c r="H48" s="406"/>
      <c r="I48" s="406"/>
      <c r="J48" s="406"/>
      <c r="K48" s="406"/>
      <c r="L48" s="406"/>
      <c r="M48" s="406"/>
      <c r="N48" s="406"/>
      <c r="O48" s="406"/>
      <c r="P48" s="406"/>
      <c r="Q48" s="406"/>
      <c r="R48" s="406"/>
      <c r="S48" s="400"/>
      <c r="T48" s="401"/>
      <c r="U48" s="402"/>
      <c r="V48" s="402"/>
      <c r="W48" s="402"/>
      <c r="X48" s="402"/>
      <c r="Y48" s="402"/>
      <c r="Z48" s="402"/>
      <c r="AA48" s="408"/>
      <c r="AB48" s="408"/>
    </row>
    <row r="49" spans="1:28" s="404" customFormat="1" ht="16.5" customHeight="1" x14ac:dyDescent="0.15">
      <c r="A49" s="405">
        <f t="shared" si="1"/>
        <v>15</v>
      </c>
      <c r="B49" s="405" t="str">
        <f t="shared" si="1"/>
        <v>Player 7</v>
      </c>
      <c r="C49" s="409"/>
      <c r="D49" s="406"/>
      <c r="E49" s="406"/>
      <c r="F49" s="406"/>
      <c r="G49" s="406"/>
      <c r="H49" s="406"/>
      <c r="I49" s="406"/>
      <c r="J49" s="406"/>
      <c r="K49" s="406"/>
      <c r="L49" s="406"/>
      <c r="M49" s="406"/>
      <c r="N49" s="406"/>
      <c r="O49" s="406"/>
      <c r="P49" s="406"/>
      <c r="Q49" s="406"/>
      <c r="R49" s="406"/>
      <c r="S49" s="400"/>
      <c r="T49" s="401"/>
      <c r="U49" s="402"/>
      <c r="V49" s="402"/>
      <c r="W49" s="402"/>
      <c r="X49" s="402"/>
      <c r="Y49" s="402"/>
      <c r="Z49" s="402"/>
      <c r="AA49" s="408"/>
      <c r="AB49" s="408"/>
    </row>
    <row r="50" spans="1:28" s="404" customFormat="1" ht="16.5" customHeight="1" x14ac:dyDescent="0.15">
      <c r="A50" s="405">
        <f t="shared" si="1"/>
        <v>22</v>
      </c>
      <c r="B50" s="405" t="str">
        <f t="shared" si="1"/>
        <v>Player 8</v>
      </c>
      <c r="C50" s="409"/>
      <c r="D50" s="406"/>
      <c r="E50" s="406"/>
      <c r="F50" s="406"/>
      <c r="G50" s="406"/>
      <c r="H50" s="406"/>
      <c r="I50" s="406"/>
      <c r="J50" s="406"/>
      <c r="K50" s="406"/>
      <c r="L50" s="406"/>
      <c r="M50" s="406"/>
      <c r="N50" s="406"/>
      <c r="O50" s="406"/>
      <c r="P50" s="406"/>
      <c r="Q50" s="406"/>
      <c r="R50" s="406"/>
      <c r="S50" s="400"/>
      <c r="T50" s="401"/>
      <c r="U50" s="402"/>
      <c r="V50" s="402"/>
      <c r="W50" s="402"/>
      <c r="X50" s="402"/>
      <c r="Y50" s="402"/>
      <c r="Z50" s="402"/>
      <c r="AA50" s="408"/>
      <c r="AB50" s="408"/>
    </row>
    <row r="51" spans="1:28" s="404" customFormat="1" ht="16.5" customHeight="1" x14ac:dyDescent="0.15">
      <c r="A51" s="405">
        <f t="shared" si="1"/>
        <v>23</v>
      </c>
      <c r="B51" s="405" t="str">
        <f t="shared" si="1"/>
        <v>Player 9</v>
      </c>
      <c r="C51" s="409"/>
      <c r="D51" s="406"/>
      <c r="E51" s="406"/>
      <c r="F51" s="406"/>
      <c r="G51" s="406"/>
      <c r="H51" s="406"/>
      <c r="I51" s="406"/>
      <c r="J51" s="406"/>
      <c r="K51" s="406"/>
      <c r="L51" s="406"/>
      <c r="M51" s="406"/>
      <c r="N51" s="406"/>
      <c r="O51" s="406"/>
      <c r="P51" s="406"/>
      <c r="Q51" s="406"/>
      <c r="R51" s="406"/>
      <c r="S51" s="400"/>
      <c r="T51" s="401"/>
      <c r="U51" s="402"/>
      <c r="V51" s="402"/>
      <c r="W51" s="402"/>
      <c r="X51" s="402"/>
      <c r="Y51" s="402"/>
      <c r="Z51" s="402"/>
      <c r="AA51" s="408"/>
      <c r="AB51" s="408"/>
    </row>
    <row r="52" spans="1:28" s="404" customFormat="1" ht="16.5" customHeight="1" x14ac:dyDescent="0.15">
      <c r="A52" s="405">
        <f t="shared" si="1"/>
        <v>24</v>
      </c>
      <c r="B52" s="405" t="str">
        <f t="shared" si="1"/>
        <v>Player 10</v>
      </c>
      <c r="C52" s="409"/>
      <c r="D52" s="406"/>
      <c r="E52" s="406"/>
      <c r="F52" s="406"/>
      <c r="G52" s="406"/>
      <c r="H52" s="406"/>
      <c r="I52" s="406"/>
      <c r="J52" s="406"/>
      <c r="K52" s="406"/>
      <c r="L52" s="406"/>
      <c r="M52" s="406"/>
      <c r="N52" s="406"/>
      <c r="O52" s="406"/>
      <c r="P52" s="406"/>
      <c r="Q52" s="406"/>
      <c r="R52" s="406"/>
      <c r="S52" s="400"/>
      <c r="T52" s="401"/>
      <c r="U52" s="402"/>
      <c r="V52" s="402"/>
      <c r="W52" s="402"/>
      <c r="X52" s="402"/>
      <c r="Y52" s="402"/>
      <c r="Z52" s="402"/>
      <c r="AA52" s="408"/>
      <c r="AB52" s="408"/>
    </row>
    <row r="53" spans="1:28" s="404" customFormat="1" ht="16.5" customHeight="1" x14ac:dyDescent="0.15">
      <c r="A53" s="405">
        <f t="shared" si="1"/>
        <v>25</v>
      </c>
      <c r="B53" s="405" t="str">
        <f t="shared" si="1"/>
        <v>Player 11</v>
      </c>
      <c r="C53" s="409"/>
      <c r="D53" s="406"/>
      <c r="E53" s="406"/>
      <c r="F53" s="406"/>
      <c r="G53" s="406"/>
      <c r="H53" s="406"/>
      <c r="I53" s="406"/>
      <c r="J53" s="406"/>
      <c r="K53" s="406"/>
      <c r="L53" s="406"/>
      <c r="M53" s="406"/>
      <c r="N53" s="406"/>
      <c r="O53" s="406"/>
      <c r="P53" s="406"/>
      <c r="Q53" s="406"/>
      <c r="R53" s="406"/>
      <c r="S53" s="400"/>
      <c r="T53" s="401"/>
      <c r="U53" s="402"/>
      <c r="V53" s="402"/>
      <c r="W53" s="402"/>
      <c r="X53" s="402"/>
      <c r="Y53" s="402"/>
      <c r="Z53" s="402"/>
      <c r="AA53" s="408"/>
      <c r="AB53" s="408"/>
    </row>
    <row r="54" spans="1:28" s="404" customFormat="1" ht="16.5" customHeight="1" x14ac:dyDescent="0.15">
      <c r="A54" s="405">
        <f t="shared" si="1"/>
        <v>29</v>
      </c>
      <c r="B54" s="405" t="str">
        <f t="shared" si="1"/>
        <v>Player 12</v>
      </c>
      <c r="C54" s="409"/>
      <c r="D54" s="406"/>
      <c r="E54" s="406"/>
      <c r="F54" s="406"/>
      <c r="G54" s="406"/>
      <c r="H54" s="406"/>
      <c r="I54" s="406"/>
      <c r="J54" s="406"/>
      <c r="K54" s="406"/>
      <c r="L54" s="406"/>
      <c r="M54" s="406"/>
      <c r="N54" s="406"/>
      <c r="O54" s="406"/>
      <c r="P54" s="406"/>
      <c r="Q54" s="406"/>
      <c r="R54" s="406"/>
      <c r="S54" s="400"/>
      <c r="T54" s="401"/>
      <c r="U54" s="402"/>
      <c r="V54" s="402"/>
      <c r="W54" s="402"/>
      <c r="X54" s="402"/>
      <c r="Y54" s="402"/>
      <c r="Z54" s="402"/>
      <c r="AA54" s="408"/>
      <c r="AB54" s="408"/>
    </row>
    <row r="55" spans="1:28" s="404" customFormat="1" ht="16.5" customHeight="1" x14ac:dyDescent="0.15">
      <c r="A55" s="405">
        <f t="shared" si="1"/>
        <v>30</v>
      </c>
      <c r="B55" s="405" t="str">
        <f t="shared" si="1"/>
        <v>Player 13</v>
      </c>
      <c r="C55" s="409"/>
      <c r="D55" s="406"/>
      <c r="E55" s="406"/>
      <c r="F55" s="406"/>
      <c r="G55" s="406"/>
      <c r="H55" s="406"/>
      <c r="I55" s="406"/>
      <c r="J55" s="406"/>
      <c r="K55" s="406"/>
      <c r="L55" s="406"/>
      <c r="M55" s="406"/>
      <c r="N55" s="406"/>
      <c r="O55" s="406"/>
      <c r="P55" s="406"/>
      <c r="Q55" s="406"/>
      <c r="R55" s="406"/>
      <c r="S55" s="400"/>
      <c r="T55" s="401"/>
      <c r="U55" s="402"/>
      <c r="V55" s="402"/>
      <c r="W55" s="402"/>
      <c r="X55" s="402"/>
      <c r="Y55" s="402"/>
      <c r="Z55" s="402"/>
      <c r="AA55" s="408"/>
      <c r="AB55" s="408"/>
    </row>
    <row r="56" spans="1:28" s="404" customFormat="1" ht="16.5" customHeight="1" x14ac:dyDescent="0.15">
      <c r="A56" s="405">
        <f t="shared" si="1"/>
        <v>32</v>
      </c>
      <c r="B56" s="405" t="str">
        <f t="shared" si="1"/>
        <v>Player 14</v>
      </c>
      <c r="C56" s="409"/>
      <c r="D56" s="406"/>
      <c r="E56" s="406"/>
      <c r="F56" s="406"/>
      <c r="G56" s="406"/>
      <c r="H56" s="406"/>
      <c r="I56" s="406"/>
      <c r="J56" s="406"/>
      <c r="K56" s="406"/>
      <c r="L56" s="406"/>
      <c r="M56" s="406"/>
      <c r="N56" s="406"/>
      <c r="O56" s="406"/>
      <c r="P56" s="406"/>
      <c r="Q56" s="406"/>
      <c r="R56" s="406"/>
      <c r="S56" s="400"/>
      <c r="T56" s="401"/>
      <c r="U56" s="402"/>
      <c r="V56" s="402"/>
      <c r="W56" s="402"/>
      <c r="X56" s="402"/>
      <c r="Y56" s="402"/>
      <c r="Z56" s="402"/>
      <c r="AA56" s="408"/>
      <c r="AB56" s="408"/>
    </row>
    <row r="57" spans="1:28" s="404" customFormat="1" ht="16.5" customHeight="1" x14ac:dyDescent="0.15">
      <c r="A57" s="405">
        <f t="shared" si="1"/>
        <v>0</v>
      </c>
      <c r="B57" s="405">
        <f t="shared" si="1"/>
        <v>0</v>
      </c>
      <c r="C57" s="409"/>
      <c r="D57" s="406"/>
      <c r="E57" s="406"/>
      <c r="F57" s="406"/>
      <c r="G57" s="406"/>
      <c r="H57" s="406"/>
      <c r="I57" s="406"/>
      <c r="J57" s="406"/>
      <c r="K57" s="406"/>
      <c r="L57" s="406"/>
      <c r="M57" s="406"/>
      <c r="N57" s="406"/>
      <c r="O57" s="406"/>
      <c r="P57" s="406"/>
      <c r="Q57" s="406"/>
      <c r="R57" s="406"/>
      <c r="S57" s="400"/>
      <c r="T57" s="401"/>
      <c r="U57" s="402"/>
      <c r="V57" s="402"/>
      <c r="W57" s="402"/>
      <c r="X57" s="402"/>
      <c r="Y57" s="402"/>
      <c r="Z57" s="402"/>
      <c r="AA57" s="408"/>
      <c r="AB57" s="408"/>
    </row>
    <row r="58" spans="1:28" s="404" customFormat="1" ht="16.5" customHeight="1" x14ac:dyDescent="0.15">
      <c r="A58" s="405">
        <f t="shared" si="1"/>
        <v>0</v>
      </c>
      <c r="B58" s="405">
        <f t="shared" si="1"/>
        <v>0</v>
      </c>
      <c r="C58" s="409"/>
      <c r="D58" s="406"/>
      <c r="E58" s="406"/>
      <c r="F58" s="406"/>
      <c r="G58" s="406"/>
      <c r="H58" s="406"/>
      <c r="I58" s="406"/>
      <c r="J58" s="406"/>
      <c r="K58" s="406"/>
      <c r="L58" s="406"/>
      <c r="M58" s="406"/>
      <c r="N58" s="406"/>
      <c r="O58" s="406"/>
      <c r="P58" s="406"/>
      <c r="Q58" s="406"/>
      <c r="R58" s="406"/>
      <c r="S58" s="400"/>
      <c r="T58" s="401"/>
      <c r="U58" s="402"/>
      <c r="V58" s="402"/>
      <c r="W58" s="402"/>
      <c r="X58" s="402"/>
      <c r="Y58" s="402"/>
      <c r="Z58" s="402"/>
      <c r="AA58" s="408"/>
      <c r="AB58" s="408"/>
    </row>
    <row r="59" spans="1:28" s="404" customFormat="1" ht="16.5" customHeight="1" x14ac:dyDescent="0.15">
      <c r="A59" s="405">
        <f t="shared" si="1"/>
        <v>0</v>
      </c>
      <c r="B59" s="405">
        <f t="shared" si="1"/>
        <v>0</v>
      </c>
      <c r="C59" s="409"/>
      <c r="D59" s="406"/>
      <c r="E59" s="406"/>
      <c r="F59" s="406"/>
      <c r="G59" s="406"/>
      <c r="H59" s="406"/>
      <c r="I59" s="406"/>
      <c r="J59" s="406"/>
      <c r="K59" s="406"/>
      <c r="L59" s="406"/>
      <c r="M59" s="406"/>
      <c r="N59" s="406"/>
      <c r="O59" s="406"/>
      <c r="P59" s="406"/>
      <c r="Q59" s="406"/>
      <c r="R59" s="406"/>
      <c r="S59" s="400"/>
      <c r="T59" s="401"/>
      <c r="U59" s="402"/>
      <c r="V59" s="402"/>
      <c r="W59" s="402"/>
      <c r="X59" s="402"/>
      <c r="Y59" s="402"/>
      <c r="Z59" s="402"/>
      <c r="AA59" s="408"/>
      <c r="AB59" s="408"/>
    </row>
    <row r="60" spans="1:28" s="404" customFormat="1" ht="16.5" customHeight="1" x14ac:dyDescent="0.15">
      <c r="A60" s="405">
        <f t="shared" si="1"/>
        <v>0</v>
      </c>
      <c r="B60" s="405">
        <f t="shared" si="1"/>
        <v>0</v>
      </c>
      <c r="C60" s="409"/>
      <c r="D60" s="406"/>
      <c r="E60" s="406"/>
      <c r="F60" s="406"/>
      <c r="G60" s="406"/>
      <c r="H60" s="406"/>
      <c r="I60" s="406"/>
      <c r="J60" s="406"/>
      <c r="K60" s="406"/>
      <c r="L60" s="406"/>
      <c r="M60" s="406"/>
      <c r="N60" s="406"/>
      <c r="O60" s="406"/>
      <c r="P60" s="406"/>
      <c r="Q60" s="406"/>
      <c r="R60" s="406"/>
      <c r="S60" s="400"/>
      <c r="T60" s="401"/>
      <c r="U60" s="402"/>
      <c r="V60" s="402"/>
      <c r="W60" s="402"/>
      <c r="X60" s="402"/>
      <c r="Y60" s="402"/>
      <c r="Z60" s="402"/>
      <c r="AA60" s="408"/>
      <c r="AB60" s="408"/>
    </row>
    <row r="61" spans="1:28" s="404" customFormat="1" ht="15.75" customHeight="1" x14ac:dyDescent="0.15">
      <c r="A61" s="407"/>
      <c r="T61" s="411"/>
      <c r="W61" s="411"/>
    </row>
  </sheetData>
  <sheetProtection sheet="1" objects="1" scenarios="1"/>
  <phoneticPr fontId="2" type="noConversion"/>
  <pageMargins left="0.75" right="0.75" top="1" bottom="1" header="0.5" footer="0.5"/>
  <pageSetup scale="76" orientation="landscape" verticalDpi="96"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workbookViewId="0">
      <selection activeCell="Q429" sqref="Q429"/>
    </sheetView>
  </sheetViews>
  <sheetFormatPr baseColWidth="10" defaultColWidth="8.83203125" defaultRowHeight="13" x14ac:dyDescent="0.15"/>
  <cols>
    <col min="1" max="1" width="5.5" style="1" bestFit="1" customWidth="1"/>
    <col min="2" max="2" width="16" bestFit="1" customWidth="1"/>
    <col min="3" max="3" width="5.33203125" customWidth="1"/>
    <col min="4" max="4" width="5.5" bestFit="1" customWidth="1"/>
    <col min="5" max="5" width="5.83203125" customWidth="1"/>
    <col min="6" max="17" width="5.5" customWidth="1"/>
    <col min="18" max="18" width="6.1640625" customWidth="1"/>
    <col min="19" max="19" width="7.5" bestFit="1" customWidth="1"/>
    <col min="20" max="20" width="8.1640625" style="13" bestFit="1" customWidth="1"/>
    <col min="21" max="21" width="7.33203125" customWidth="1"/>
    <col min="22" max="22" width="7.5" bestFit="1" customWidth="1"/>
    <col min="23" max="23" width="8.33203125" style="13" bestFit="1" customWidth="1"/>
    <col min="24" max="24" width="7.5" bestFit="1" customWidth="1"/>
    <col min="25" max="25" width="9.83203125" bestFit="1" customWidth="1"/>
    <col min="26" max="26" width="8.5" customWidth="1"/>
    <col min="27" max="27" width="7.6640625" bestFit="1" customWidth="1"/>
    <col min="28" max="28" width="7.5" bestFit="1" customWidth="1"/>
    <col min="29" max="29" width="7" bestFit="1" customWidth="1"/>
    <col min="30" max="30" width="5.6640625" customWidth="1"/>
    <col min="31" max="31" width="5.5" bestFit="1" customWidth="1"/>
    <col min="32" max="32" width="4.33203125" bestFit="1" customWidth="1"/>
    <col min="33" max="33" width="5.6640625" customWidth="1"/>
    <col min="34" max="34" width="5.5" bestFit="1" customWidth="1"/>
  </cols>
  <sheetData>
    <row r="1" spans="1:25" ht="42" customHeight="1" thickBot="1" x14ac:dyDescent="0.35">
      <c r="A1" s="7"/>
      <c r="B1" s="1014"/>
      <c r="C1" s="1015"/>
      <c r="D1" s="1015"/>
      <c r="E1" s="1016"/>
      <c r="F1" s="1017" t="str">
        <f>Input!A1</f>
        <v>Rochester Junior Legion Patriots</v>
      </c>
      <c r="G1" s="1018"/>
      <c r="H1" s="1018"/>
      <c r="I1" s="1018"/>
      <c r="J1" s="1018"/>
      <c r="K1" s="1018"/>
      <c r="L1" s="1020"/>
      <c r="M1" s="244" t="s">
        <v>126</v>
      </c>
      <c r="N1" s="1017"/>
      <c r="O1" s="1018"/>
      <c r="P1" s="1018"/>
      <c r="Q1" s="1018"/>
      <c r="R1" s="1018"/>
      <c r="S1" s="1019"/>
      <c r="T1"/>
      <c r="U1" s="1009" t="s">
        <v>33</v>
      </c>
      <c r="V1" s="1010"/>
      <c r="W1" s="1010"/>
      <c r="X1" s="1010"/>
      <c r="Y1" s="1011"/>
    </row>
    <row r="2" spans="1:25" ht="19" thickBot="1" x14ac:dyDescent="0.25">
      <c r="A2" s="147" t="s">
        <v>21</v>
      </c>
      <c r="B2" s="1005" t="s">
        <v>125</v>
      </c>
      <c r="C2" s="1006"/>
      <c r="D2" s="242">
        <v>1</v>
      </c>
      <c r="E2" s="243">
        <v>2</v>
      </c>
      <c r="F2" s="243">
        <v>3</v>
      </c>
      <c r="G2" s="243">
        <v>4</v>
      </c>
      <c r="H2" s="243">
        <v>5</v>
      </c>
      <c r="I2" s="243">
        <v>6</v>
      </c>
      <c r="J2" s="242">
        <v>7</v>
      </c>
      <c r="K2" s="243">
        <v>8</v>
      </c>
      <c r="L2" s="243">
        <v>9</v>
      </c>
      <c r="M2" s="243">
        <v>10</v>
      </c>
      <c r="N2" s="243">
        <v>11</v>
      </c>
      <c r="O2" s="243">
        <v>12</v>
      </c>
      <c r="P2" s="242">
        <v>13</v>
      </c>
      <c r="Q2" s="243">
        <v>14</v>
      </c>
      <c r="R2" s="243">
        <v>15</v>
      </c>
      <c r="S2" s="245"/>
      <c r="U2" s="154" t="s">
        <v>126</v>
      </c>
      <c r="V2" s="155"/>
      <c r="W2" s="152"/>
      <c r="X2" s="152"/>
      <c r="Y2" s="153"/>
    </row>
    <row r="3" spans="1:25" ht="44.25" customHeight="1" thickBot="1" x14ac:dyDescent="0.2">
      <c r="A3" s="148" t="e">
        <f>#REF!</f>
        <v>#REF!</v>
      </c>
      <c r="B3" s="357" t="str">
        <f>Input!B3</f>
        <v>Player 1</v>
      </c>
      <c r="C3" s="437">
        <f>Input!A3</f>
        <v>2</v>
      </c>
      <c r="D3" s="246"/>
      <c r="E3" s="246"/>
      <c r="F3" s="246"/>
      <c r="G3" s="246"/>
      <c r="H3" s="246"/>
      <c r="I3" s="246"/>
      <c r="J3" s="246"/>
      <c r="K3" s="246"/>
      <c r="L3" s="246"/>
      <c r="M3" s="246"/>
      <c r="N3" s="246"/>
      <c r="O3" s="246"/>
      <c r="P3" s="246"/>
      <c r="Q3" s="246"/>
      <c r="R3" s="246"/>
      <c r="S3" s="246"/>
      <c r="T3" s="247"/>
      <c r="U3" s="363">
        <v>1</v>
      </c>
      <c r="V3" s="248"/>
      <c r="W3" s="249"/>
      <c r="X3" s="250"/>
      <c r="Y3" s="251"/>
    </row>
    <row r="4" spans="1:25" ht="44.25" customHeight="1" thickBot="1" x14ac:dyDescent="0.2">
      <c r="A4" s="148" t="e">
        <f>#REF!</f>
        <v>#REF!</v>
      </c>
      <c r="B4" s="357" t="str">
        <f>Input!B4</f>
        <v>Player 2</v>
      </c>
      <c r="C4" s="437">
        <f>Input!A4</f>
        <v>3</v>
      </c>
      <c r="D4" s="246"/>
      <c r="E4" s="246"/>
      <c r="F4" s="246"/>
      <c r="G4" s="246"/>
      <c r="H4" s="246"/>
      <c r="I4" s="246"/>
      <c r="J4" s="246"/>
      <c r="K4" s="246"/>
      <c r="L4" s="246"/>
      <c r="M4" s="246"/>
      <c r="N4" s="246"/>
      <c r="O4" s="246"/>
      <c r="P4" s="246"/>
      <c r="Q4" s="246"/>
      <c r="R4" s="246"/>
      <c r="S4" s="246"/>
      <c r="T4" s="247"/>
      <c r="U4" s="364">
        <v>2</v>
      </c>
      <c r="V4" s="248"/>
      <c r="W4" s="249"/>
      <c r="X4" s="250"/>
      <c r="Y4" s="251"/>
    </row>
    <row r="5" spans="1:25" ht="44.25" customHeight="1" thickBot="1" x14ac:dyDescent="0.2">
      <c r="A5" s="148" t="e">
        <f>#REF!</f>
        <v>#REF!</v>
      </c>
      <c r="B5" s="357" t="str">
        <f>Input!B5</f>
        <v>Player 3</v>
      </c>
      <c r="C5" s="437">
        <f>Input!A5</f>
        <v>5</v>
      </c>
      <c r="D5" s="246"/>
      <c r="E5" s="246"/>
      <c r="F5" s="246"/>
      <c r="G5" s="246"/>
      <c r="H5" s="246"/>
      <c r="I5" s="246"/>
      <c r="J5" s="246"/>
      <c r="K5" s="246"/>
      <c r="L5" s="246"/>
      <c r="M5" s="246"/>
      <c r="N5" s="246"/>
      <c r="O5" s="246"/>
      <c r="P5" s="246"/>
      <c r="Q5" s="246"/>
      <c r="R5" s="246"/>
      <c r="S5" s="246"/>
      <c r="T5" s="247"/>
      <c r="U5" s="364">
        <v>3</v>
      </c>
      <c r="V5" s="248"/>
      <c r="W5" s="249"/>
      <c r="X5" s="250"/>
      <c r="Y5" s="251"/>
    </row>
    <row r="6" spans="1:25" ht="44.25" customHeight="1" thickBot="1" x14ac:dyDescent="0.2">
      <c r="A6" s="148" t="e">
        <f>#REF!</f>
        <v>#REF!</v>
      </c>
      <c r="B6" s="357" t="str">
        <f>Input!B6</f>
        <v>Player 4</v>
      </c>
      <c r="C6" s="437">
        <f>Input!A6</f>
        <v>9</v>
      </c>
      <c r="D6" s="246"/>
      <c r="E6" s="246"/>
      <c r="F6" s="246"/>
      <c r="G6" s="246"/>
      <c r="H6" s="246"/>
      <c r="I6" s="246"/>
      <c r="J6" s="246"/>
      <c r="K6" s="246"/>
      <c r="L6" s="246"/>
      <c r="M6" s="246"/>
      <c r="N6" s="246"/>
      <c r="O6" s="246"/>
      <c r="P6" s="246"/>
      <c r="Q6" s="246"/>
      <c r="R6" s="246"/>
      <c r="S6" s="246"/>
      <c r="T6" s="247"/>
      <c r="U6" s="364">
        <v>4</v>
      </c>
      <c r="V6" s="248"/>
      <c r="W6" s="249"/>
      <c r="X6" s="250"/>
      <c r="Y6" s="251"/>
    </row>
    <row r="7" spans="1:25" ht="44.25" customHeight="1" thickBot="1" x14ac:dyDescent="0.2">
      <c r="A7" s="148" t="e">
        <f>#REF!</f>
        <v>#REF!</v>
      </c>
      <c r="B7" s="357" t="str">
        <f>Input!B7</f>
        <v>Player 5</v>
      </c>
      <c r="C7" s="437">
        <f>Input!A7</f>
        <v>1</v>
      </c>
      <c r="D7" s="246"/>
      <c r="E7" s="246"/>
      <c r="F7" s="246"/>
      <c r="G7" s="246"/>
      <c r="H7" s="246"/>
      <c r="I7" s="246"/>
      <c r="J7" s="246"/>
      <c r="K7" s="246"/>
      <c r="L7" s="246"/>
      <c r="M7" s="246"/>
      <c r="N7" s="246"/>
      <c r="O7" s="246"/>
      <c r="P7" s="246"/>
      <c r="Q7" s="246"/>
      <c r="R7" s="246"/>
      <c r="S7" s="246"/>
      <c r="T7" s="247"/>
      <c r="U7" s="364">
        <v>5</v>
      </c>
      <c r="V7" s="248"/>
      <c r="W7" s="249"/>
      <c r="X7" s="250"/>
      <c r="Y7" s="251"/>
    </row>
    <row r="8" spans="1:25" ht="44.25" customHeight="1" thickBot="1" x14ac:dyDescent="0.2">
      <c r="A8" s="148" t="e">
        <f>#REF!</f>
        <v>#REF!</v>
      </c>
      <c r="B8" s="357" t="str">
        <f>Input!B8</f>
        <v>Player 6</v>
      </c>
      <c r="C8" s="437">
        <f>Input!A8</f>
        <v>14</v>
      </c>
      <c r="D8" s="246"/>
      <c r="E8" s="246"/>
      <c r="F8" s="246"/>
      <c r="G8" s="246"/>
      <c r="H8" s="246"/>
      <c r="I8" s="246"/>
      <c r="J8" s="246"/>
      <c r="K8" s="246"/>
      <c r="L8" s="246"/>
      <c r="M8" s="246"/>
      <c r="N8" s="246"/>
      <c r="O8" s="246"/>
      <c r="P8" s="246"/>
      <c r="Q8" s="246"/>
      <c r="R8" s="246"/>
      <c r="S8" s="246"/>
      <c r="T8" s="247"/>
      <c r="U8" s="364">
        <v>6</v>
      </c>
      <c r="V8" s="248"/>
      <c r="W8" s="249"/>
      <c r="X8" s="250"/>
      <c r="Y8" s="251"/>
    </row>
    <row r="9" spans="1:25" ht="44.25" customHeight="1" thickBot="1" x14ac:dyDescent="0.2">
      <c r="A9" s="148" t="e">
        <f>#REF!</f>
        <v>#REF!</v>
      </c>
      <c r="B9" s="357" t="str">
        <f>Input!B9</f>
        <v>Player 7</v>
      </c>
      <c r="C9" s="437">
        <f>Input!A9</f>
        <v>15</v>
      </c>
      <c r="D9" s="246"/>
      <c r="E9" s="246"/>
      <c r="F9" s="246"/>
      <c r="G9" s="246"/>
      <c r="H9" s="246"/>
      <c r="I9" s="246"/>
      <c r="J9" s="246"/>
      <c r="K9" s="246"/>
      <c r="L9" s="246"/>
      <c r="M9" s="246"/>
      <c r="N9" s="246"/>
      <c r="O9" s="246"/>
      <c r="P9" s="246"/>
      <c r="Q9" s="246"/>
      <c r="R9" s="246"/>
      <c r="S9" s="246"/>
      <c r="T9" s="247"/>
      <c r="U9" s="364">
        <v>7</v>
      </c>
      <c r="V9" s="248"/>
      <c r="W9" s="249"/>
      <c r="X9" s="250"/>
      <c r="Y9" s="251"/>
    </row>
    <row r="10" spans="1:25" ht="44.25" customHeight="1" thickBot="1" x14ac:dyDescent="0.2">
      <c r="A10" s="148" t="e">
        <f>#REF!</f>
        <v>#REF!</v>
      </c>
      <c r="B10" s="357" t="str">
        <f>Input!B10</f>
        <v>Player 8</v>
      </c>
      <c r="C10" s="437">
        <f>Input!A10</f>
        <v>22</v>
      </c>
      <c r="D10" s="246"/>
      <c r="E10" s="246"/>
      <c r="F10" s="246"/>
      <c r="G10" s="246"/>
      <c r="H10" s="246"/>
      <c r="I10" s="246"/>
      <c r="J10" s="246"/>
      <c r="K10" s="246"/>
      <c r="L10" s="246"/>
      <c r="M10" s="246"/>
      <c r="N10" s="246"/>
      <c r="O10" s="246"/>
      <c r="P10" s="246"/>
      <c r="Q10" s="246"/>
      <c r="R10" s="246"/>
      <c r="S10" s="246"/>
      <c r="T10" s="247"/>
      <c r="U10" s="364">
        <v>8</v>
      </c>
      <c r="V10" s="248"/>
      <c r="W10" s="249"/>
      <c r="X10" s="250"/>
      <c r="Y10" s="251"/>
    </row>
    <row r="11" spans="1:25" ht="44.25" customHeight="1" thickBot="1" x14ac:dyDescent="0.2">
      <c r="A11" s="148" t="e">
        <f>#REF!</f>
        <v>#REF!</v>
      </c>
      <c r="B11" s="357" t="str">
        <f>Input!B11</f>
        <v>Player 9</v>
      </c>
      <c r="C11" s="437">
        <f>Input!A11</f>
        <v>23</v>
      </c>
      <c r="D11" s="246"/>
      <c r="E11" s="246"/>
      <c r="F11" s="246"/>
      <c r="G11" s="246"/>
      <c r="H11" s="246"/>
      <c r="I11" s="246"/>
      <c r="J11" s="246"/>
      <c r="K11" s="246"/>
      <c r="L11" s="246"/>
      <c r="M11" s="246"/>
      <c r="N11" s="246"/>
      <c r="O11" s="246"/>
      <c r="P11" s="246"/>
      <c r="Q11" s="246"/>
      <c r="R11" s="246"/>
      <c r="S11" s="246"/>
      <c r="T11" s="247"/>
      <c r="U11" s="364">
        <v>9</v>
      </c>
      <c r="V11" s="248"/>
      <c r="W11" s="249"/>
      <c r="X11" s="250"/>
      <c r="Y11" s="251"/>
    </row>
    <row r="12" spans="1:25" ht="44.25" customHeight="1" thickBot="1" x14ac:dyDescent="0.2">
      <c r="A12" s="148" t="e">
        <f>#REF!</f>
        <v>#REF!</v>
      </c>
      <c r="B12" s="357" t="str">
        <f>Input!B12</f>
        <v>Player 10</v>
      </c>
      <c r="C12" s="437">
        <f>Input!A12</f>
        <v>24</v>
      </c>
      <c r="D12" s="246"/>
      <c r="E12" s="246"/>
      <c r="F12" s="246"/>
      <c r="G12" s="246"/>
      <c r="H12" s="246"/>
      <c r="I12" s="246"/>
      <c r="J12" s="246"/>
      <c r="K12" s="246"/>
      <c r="L12" s="246"/>
      <c r="M12" s="246"/>
      <c r="N12" s="246"/>
      <c r="O12" s="246"/>
      <c r="P12" s="246"/>
      <c r="Q12" s="246"/>
      <c r="R12" s="246"/>
      <c r="S12" s="246"/>
      <c r="T12" s="247"/>
      <c r="U12" s="364">
        <v>10</v>
      </c>
      <c r="V12" s="248"/>
      <c r="W12" s="249"/>
      <c r="X12" s="250"/>
      <c r="Y12" s="251"/>
    </row>
    <row r="13" spans="1:25" ht="44.25" customHeight="1" thickBot="1" x14ac:dyDescent="0.2">
      <c r="A13" s="148" t="e">
        <f>#REF!</f>
        <v>#REF!</v>
      </c>
      <c r="B13" s="357" t="str">
        <f>Input!B13</f>
        <v>Player 11</v>
      </c>
      <c r="C13" s="437">
        <f>Input!A13</f>
        <v>25</v>
      </c>
      <c r="D13" s="246"/>
      <c r="E13" s="246"/>
      <c r="F13" s="246"/>
      <c r="G13" s="246"/>
      <c r="H13" s="246"/>
      <c r="I13" s="246"/>
      <c r="J13" s="246"/>
      <c r="K13" s="246"/>
      <c r="L13" s="246"/>
      <c r="M13" s="246"/>
      <c r="N13" s="246"/>
      <c r="O13" s="246"/>
      <c r="P13" s="246"/>
      <c r="Q13" s="246"/>
      <c r="R13" s="246"/>
      <c r="S13" s="246"/>
      <c r="T13" s="247"/>
      <c r="U13" s="364">
        <v>11</v>
      </c>
      <c r="V13" s="248"/>
      <c r="W13" s="249"/>
      <c r="X13" s="250"/>
      <c r="Y13" s="251"/>
    </row>
    <row r="14" spans="1:25" ht="44.25" customHeight="1" thickBot="1" x14ac:dyDescent="0.2">
      <c r="A14" s="148" t="e">
        <f>#REF!</f>
        <v>#REF!</v>
      </c>
      <c r="B14" s="357" t="str">
        <f>Input!B14</f>
        <v>Player 12</v>
      </c>
      <c r="C14" s="437">
        <f>Input!A14</f>
        <v>29</v>
      </c>
      <c r="D14" s="246"/>
      <c r="E14" s="246"/>
      <c r="F14" s="246"/>
      <c r="G14" s="246"/>
      <c r="H14" s="246"/>
      <c r="I14" s="246"/>
      <c r="J14" s="246"/>
      <c r="K14" s="246"/>
      <c r="L14" s="246"/>
      <c r="M14" s="246"/>
      <c r="N14" s="246"/>
      <c r="O14" s="246"/>
      <c r="P14" s="246"/>
      <c r="Q14" s="246"/>
      <c r="R14" s="246"/>
      <c r="S14" s="246"/>
      <c r="T14" s="247"/>
      <c r="U14" s="364">
        <v>12</v>
      </c>
      <c r="V14" s="248"/>
      <c r="W14" s="249"/>
      <c r="X14" s="250"/>
      <c r="Y14" s="251"/>
    </row>
    <row r="15" spans="1:25" ht="44.25" customHeight="1" thickBot="1" x14ac:dyDescent="0.2">
      <c r="A15" s="148" t="e">
        <f>#REF!</f>
        <v>#REF!</v>
      </c>
      <c r="B15" s="357" t="str">
        <f>Input!B15</f>
        <v>Player 13</v>
      </c>
      <c r="C15" s="437">
        <f>Input!A15</f>
        <v>30</v>
      </c>
      <c r="D15" s="246"/>
      <c r="E15" s="246"/>
      <c r="F15" s="246"/>
      <c r="G15" s="246"/>
      <c r="H15" s="246"/>
      <c r="I15" s="246"/>
      <c r="J15" s="246"/>
      <c r="K15" s="246"/>
      <c r="L15" s="246"/>
      <c r="M15" s="246"/>
      <c r="N15" s="246"/>
      <c r="O15" s="246"/>
      <c r="P15" s="246"/>
      <c r="Q15" s="246"/>
      <c r="R15" s="246"/>
      <c r="S15" s="246"/>
      <c r="T15" s="247"/>
      <c r="U15" s="364">
        <v>13</v>
      </c>
      <c r="V15" s="248"/>
      <c r="W15" s="249"/>
      <c r="X15" s="250"/>
      <c r="Y15" s="251"/>
    </row>
    <row r="16" spans="1:25" ht="44.25" customHeight="1" thickBot="1" x14ac:dyDescent="0.2">
      <c r="A16" s="148" t="e">
        <f>#REF!</f>
        <v>#REF!</v>
      </c>
      <c r="B16" s="357" t="str">
        <f>Input!B16</f>
        <v>Player 14</v>
      </c>
      <c r="C16" s="437">
        <f>Input!A16</f>
        <v>32</v>
      </c>
      <c r="D16" s="246"/>
      <c r="E16" s="246"/>
      <c r="F16" s="246"/>
      <c r="G16" s="246"/>
      <c r="H16" s="246"/>
      <c r="I16" s="246"/>
      <c r="J16" s="246"/>
      <c r="K16" s="246"/>
      <c r="L16" s="246"/>
      <c r="M16" s="246"/>
      <c r="N16" s="246"/>
      <c r="O16" s="246"/>
      <c r="P16" s="246"/>
      <c r="Q16" s="246"/>
      <c r="R16" s="246"/>
      <c r="S16" s="246"/>
      <c r="T16" s="247"/>
      <c r="U16" s="364">
        <v>14</v>
      </c>
      <c r="V16" s="248"/>
      <c r="W16" s="249"/>
      <c r="X16" s="250"/>
      <c r="Y16" s="251"/>
    </row>
    <row r="17" spans="1:25" ht="44.25" customHeight="1" thickBot="1" x14ac:dyDescent="0.2">
      <c r="A17" s="148" t="e">
        <f>#REF!</f>
        <v>#REF!</v>
      </c>
      <c r="B17" s="357">
        <f>Input!B17</f>
        <v>0</v>
      </c>
      <c r="C17" s="437">
        <f>Input!A17</f>
        <v>0</v>
      </c>
      <c r="D17" s="246"/>
      <c r="E17" s="246"/>
      <c r="F17" s="246"/>
      <c r="G17" s="246"/>
      <c r="H17" s="246"/>
      <c r="I17" s="246"/>
      <c r="J17" s="246"/>
      <c r="K17" s="246"/>
      <c r="L17" s="246"/>
      <c r="M17" s="246"/>
      <c r="N17" s="246"/>
      <c r="O17" s="246"/>
      <c r="P17" s="246"/>
      <c r="Q17" s="246"/>
      <c r="R17" s="246"/>
      <c r="S17" s="246"/>
      <c r="T17" s="247"/>
      <c r="U17" s="364">
        <v>15</v>
      </c>
      <c r="V17" s="248"/>
      <c r="W17" s="249"/>
      <c r="X17" s="250"/>
      <c r="Y17" s="251"/>
    </row>
    <row r="18" spans="1:25" ht="44.25" customHeight="1" thickBot="1" x14ac:dyDescent="0.2">
      <c r="A18" s="148" t="e">
        <f>#REF!</f>
        <v>#REF!</v>
      </c>
      <c r="B18" s="357">
        <f>Input!B18</f>
        <v>0</v>
      </c>
      <c r="C18" s="437">
        <f>Input!A18</f>
        <v>0</v>
      </c>
      <c r="D18" s="246"/>
      <c r="E18" s="246"/>
      <c r="F18" s="246"/>
      <c r="G18" s="246"/>
      <c r="H18" s="246"/>
      <c r="I18" s="246"/>
      <c r="J18" s="246"/>
      <c r="K18" s="246"/>
      <c r="L18" s="246"/>
      <c r="M18" s="246"/>
      <c r="N18" s="246"/>
      <c r="O18" s="246"/>
      <c r="P18" s="246"/>
      <c r="Q18" s="246"/>
      <c r="R18" s="246"/>
      <c r="S18" s="246"/>
      <c r="T18" s="247"/>
      <c r="U18" s="364">
        <v>16</v>
      </c>
      <c r="V18" s="248"/>
      <c r="W18" s="249"/>
      <c r="X18" s="250"/>
      <c r="Y18" s="251"/>
    </row>
    <row r="19" spans="1:25" ht="44.25" customHeight="1" thickBot="1" x14ac:dyDescent="0.2">
      <c r="A19" s="148" t="e">
        <f>#REF!</f>
        <v>#REF!</v>
      </c>
      <c r="B19" s="357">
        <f>Input!B19</f>
        <v>0</v>
      </c>
      <c r="C19" s="437">
        <f>Input!A19</f>
        <v>0</v>
      </c>
      <c r="D19" s="246"/>
      <c r="E19" s="246"/>
      <c r="F19" s="246"/>
      <c r="G19" s="246"/>
      <c r="H19" s="246"/>
      <c r="I19" s="246"/>
      <c r="J19" s="246"/>
      <c r="K19" s="246"/>
      <c r="L19" s="246"/>
      <c r="M19" s="246"/>
      <c r="N19" s="246"/>
      <c r="O19" s="246"/>
      <c r="P19" s="246"/>
      <c r="Q19" s="246"/>
      <c r="R19" s="246"/>
      <c r="S19" s="246"/>
      <c r="T19" s="247"/>
      <c r="U19" s="364">
        <v>17</v>
      </c>
      <c r="V19" s="248"/>
      <c r="W19" s="249"/>
      <c r="X19" s="250"/>
      <c r="Y19" s="251"/>
    </row>
    <row r="20" spans="1:25" ht="44.25" customHeight="1" thickBot="1" x14ac:dyDescent="0.2">
      <c r="A20" s="148" t="e">
        <f>#REF!</f>
        <v>#REF!</v>
      </c>
      <c r="B20" s="357">
        <f>Input!B20</f>
        <v>0</v>
      </c>
      <c r="C20" s="437">
        <f>Input!A20</f>
        <v>0</v>
      </c>
      <c r="D20" s="262"/>
      <c r="E20" s="262"/>
      <c r="F20" s="262"/>
      <c r="G20" s="262"/>
      <c r="H20" s="262"/>
      <c r="I20" s="262"/>
      <c r="J20" s="262"/>
      <c r="K20" s="246"/>
      <c r="L20" s="246"/>
      <c r="M20" s="246"/>
      <c r="N20" s="246"/>
      <c r="O20" s="246"/>
      <c r="P20" s="246"/>
      <c r="Q20" s="246"/>
      <c r="R20" s="246"/>
      <c r="S20" s="246"/>
      <c r="T20" s="247"/>
      <c r="U20" s="364">
        <v>18</v>
      </c>
      <c r="V20" s="248"/>
      <c r="W20" s="252"/>
      <c r="X20" s="253"/>
      <c r="Y20" s="254"/>
    </row>
    <row r="21" spans="1:25" ht="30" customHeight="1" x14ac:dyDescent="0.2">
      <c r="A21" s="135" t="s">
        <v>21</v>
      </c>
      <c r="B21" s="1002" t="s">
        <v>36</v>
      </c>
      <c r="C21" s="1003"/>
      <c r="D21" s="1003"/>
      <c r="E21" s="1003"/>
      <c r="F21" s="1003"/>
      <c r="G21" s="1003"/>
      <c r="H21" s="1003"/>
      <c r="I21" s="1003"/>
      <c r="J21" s="1004"/>
      <c r="L21" s="135" t="s">
        <v>21</v>
      </c>
      <c r="N21" t="s">
        <v>386</v>
      </c>
    </row>
    <row r="22" spans="1:25" x14ac:dyDescent="0.15">
      <c r="A22" s="1" t="s">
        <v>21</v>
      </c>
      <c r="B22" s="263" t="s">
        <v>19</v>
      </c>
      <c r="C22" s="256">
        <v>1</v>
      </c>
      <c r="D22" s="12"/>
      <c r="E22" s="258"/>
      <c r="F22" s="259" t="s">
        <v>156</v>
      </c>
      <c r="G22" s="256">
        <v>4</v>
      </c>
      <c r="H22" s="261"/>
      <c r="I22" s="259" t="s">
        <v>158</v>
      </c>
      <c r="J22" s="264">
        <v>7</v>
      </c>
    </row>
    <row r="23" spans="1:25" x14ac:dyDescent="0.15">
      <c r="B23" s="265" t="s">
        <v>20</v>
      </c>
      <c r="C23" s="257">
        <v>2</v>
      </c>
      <c r="D23" s="260"/>
      <c r="E23" s="8"/>
      <c r="F23" s="255" t="s">
        <v>157</v>
      </c>
      <c r="G23" s="257">
        <v>5</v>
      </c>
      <c r="H23" s="260"/>
      <c r="I23" s="255" t="s">
        <v>159</v>
      </c>
      <c r="J23" s="266">
        <v>8</v>
      </c>
    </row>
    <row r="24" spans="1:25" ht="14" thickBot="1" x14ac:dyDescent="0.2">
      <c r="B24" s="267" t="s">
        <v>155</v>
      </c>
      <c r="C24" s="268">
        <v>3</v>
      </c>
      <c r="D24" s="269"/>
      <c r="E24" s="9"/>
      <c r="F24" s="270" t="s">
        <v>31</v>
      </c>
      <c r="G24" s="268">
        <v>6</v>
      </c>
      <c r="H24" s="269"/>
      <c r="I24" s="270" t="s">
        <v>160</v>
      </c>
      <c r="J24" s="271">
        <v>9</v>
      </c>
    </row>
  </sheetData>
  <sheetProtection sheet="1" objects="1" scenarios="1"/>
  <mergeCells count="6">
    <mergeCell ref="B21:J21"/>
    <mergeCell ref="B2:C2"/>
    <mergeCell ref="U1:Y1"/>
    <mergeCell ref="B1:E1"/>
    <mergeCell ref="N1:S1"/>
    <mergeCell ref="F1:L1"/>
  </mergeCells>
  <phoneticPr fontId="2" type="noConversion"/>
  <pageMargins left="0.75" right="0.75" top="1" bottom="1" header="0.5" footer="0.5"/>
  <pageSetup scale="59" fitToHeight="3" orientation="landscape" verticalDpi="96"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4:I4"/>
  <sheetViews>
    <sheetView workbookViewId="0">
      <selection activeCell="Q429" sqref="Q429"/>
    </sheetView>
  </sheetViews>
  <sheetFormatPr baseColWidth="10" defaultColWidth="8.83203125" defaultRowHeight="13" x14ac:dyDescent="0.15"/>
  <cols>
    <col min="1" max="9" width="14.5" style="1" customWidth="1"/>
    <col min="10" max="16384" width="8.83203125" style="1"/>
  </cols>
  <sheetData>
    <row r="4" spans="1:9" x14ac:dyDescent="0.15">
      <c r="A4" s="17" t="s">
        <v>23</v>
      </c>
      <c r="B4" s="17" t="s">
        <v>24</v>
      </c>
      <c r="C4" s="17" t="s">
        <v>28</v>
      </c>
      <c r="D4" s="17" t="s">
        <v>17</v>
      </c>
      <c r="E4" s="17" t="s">
        <v>335</v>
      </c>
      <c r="F4" s="17" t="s">
        <v>16</v>
      </c>
      <c r="G4" s="17" t="s">
        <v>13</v>
      </c>
      <c r="H4" s="17" t="s">
        <v>14</v>
      </c>
      <c r="I4" s="17" t="s">
        <v>15</v>
      </c>
    </row>
  </sheetData>
  <phoneticPr fontId="2" type="noConversion"/>
  <pageMargins left="0.75" right="0.75" top="1" bottom="1" header="0.5" footer="0.5"/>
  <pageSetup scale="93" orientation="landscape" horizont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workbookViewId="0">
      <selection activeCell="Q429" sqref="Q429"/>
    </sheetView>
  </sheetViews>
  <sheetFormatPr baseColWidth="10" defaultColWidth="8.83203125" defaultRowHeight="13" x14ac:dyDescent="0.15"/>
  <cols>
    <col min="1" max="1" width="13.5" bestFit="1" customWidth="1"/>
  </cols>
  <sheetData>
    <row r="1" spans="1:2" x14ac:dyDescent="0.15">
      <c r="A1" s="452" t="s">
        <v>388</v>
      </c>
      <c r="B1" s="452" t="s">
        <v>389</v>
      </c>
    </row>
    <row r="2" spans="1:2" x14ac:dyDescent="0.15">
      <c r="A2" t="s">
        <v>390</v>
      </c>
      <c r="B2" t="s">
        <v>391</v>
      </c>
    </row>
    <row r="3" spans="1:2" x14ac:dyDescent="0.15">
      <c r="A3" t="s">
        <v>390</v>
      </c>
      <c r="B3" t="s">
        <v>392</v>
      </c>
    </row>
    <row r="4" spans="1:2" x14ac:dyDescent="0.15">
      <c r="A4" t="s">
        <v>390</v>
      </c>
      <c r="B4" t="s">
        <v>393</v>
      </c>
    </row>
    <row r="5" spans="1:2" x14ac:dyDescent="0.15">
      <c r="A5" t="s">
        <v>390</v>
      </c>
      <c r="B5" t="s">
        <v>394</v>
      </c>
    </row>
    <row r="6" spans="1:2" x14ac:dyDescent="0.15">
      <c r="A6" t="s">
        <v>390</v>
      </c>
      <c r="B6" t="s">
        <v>395</v>
      </c>
    </row>
    <row r="7" spans="1:2" x14ac:dyDescent="0.15">
      <c r="A7" t="s">
        <v>390</v>
      </c>
      <c r="B7" t="s">
        <v>284</v>
      </c>
    </row>
    <row r="8" spans="1:2" x14ac:dyDescent="0.15">
      <c r="A8" t="s">
        <v>390</v>
      </c>
      <c r="B8" t="s">
        <v>293</v>
      </c>
    </row>
    <row r="9" spans="1:2" x14ac:dyDescent="0.15">
      <c r="A9" t="s">
        <v>390</v>
      </c>
      <c r="B9" t="s">
        <v>396</v>
      </c>
    </row>
    <row r="10" spans="1:2" x14ac:dyDescent="0.15">
      <c r="A10" t="s">
        <v>390</v>
      </c>
      <c r="B10" t="s">
        <v>286</v>
      </c>
    </row>
    <row r="11" spans="1:2" x14ac:dyDescent="0.15">
      <c r="A11" t="s">
        <v>390</v>
      </c>
      <c r="B11" t="s">
        <v>278</v>
      </c>
    </row>
    <row r="12" spans="1:2" x14ac:dyDescent="0.15">
      <c r="A12" t="s">
        <v>390</v>
      </c>
      <c r="B12" t="s">
        <v>288</v>
      </c>
    </row>
    <row r="13" spans="1:2" x14ac:dyDescent="0.15">
      <c r="A13" t="s">
        <v>390</v>
      </c>
      <c r="B13" t="s">
        <v>290</v>
      </c>
    </row>
    <row r="14" spans="1:2" x14ac:dyDescent="0.15">
      <c r="A14" t="s">
        <v>390</v>
      </c>
      <c r="B14" t="s">
        <v>300</v>
      </c>
    </row>
    <row r="15" spans="1:2" x14ac:dyDescent="0.15">
      <c r="A15" t="s">
        <v>390</v>
      </c>
      <c r="B15" t="s">
        <v>291</v>
      </c>
    </row>
    <row r="16" spans="1:2" x14ac:dyDescent="0.15">
      <c r="A16" t="s">
        <v>390</v>
      </c>
      <c r="B16" t="s">
        <v>294</v>
      </c>
    </row>
    <row r="17" spans="1:2" x14ac:dyDescent="0.15">
      <c r="A17" t="s">
        <v>397</v>
      </c>
      <c r="B17" t="s">
        <v>398</v>
      </c>
    </row>
    <row r="18" spans="1:2" x14ac:dyDescent="0.15">
      <c r="A18" t="s">
        <v>397</v>
      </c>
      <c r="B18" t="s">
        <v>302</v>
      </c>
    </row>
    <row r="19" spans="1:2" x14ac:dyDescent="0.15">
      <c r="A19" t="s">
        <v>397</v>
      </c>
      <c r="B19" t="s">
        <v>399</v>
      </c>
    </row>
    <row r="20" spans="1:2" x14ac:dyDescent="0.15">
      <c r="A20" t="s">
        <v>397</v>
      </c>
      <c r="B20" t="s">
        <v>283</v>
      </c>
    </row>
    <row r="21" spans="1:2" x14ac:dyDescent="0.15">
      <c r="A21" t="s">
        <v>397</v>
      </c>
      <c r="B21" t="s">
        <v>287</v>
      </c>
    </row>
    <row r="22" spans="1:2" x14ac:dyDescent="0.15">
      <c r="A22" t="s">
        <v>397</v>
      </c>
      <c r="B22" t="s">
        <v>289</v>
      </c>
    </row>
    <row r="23" spans="1:2" x14ac:dyDescent="0.15">
      <c r="A23" t="s">
        <v>397</v>
      </c>
      <c r="B23" t="s">
        <v>292</v>
      </c>
    </row>
    <row r="24" spans="1:2" x14ac:dyDescent="0.15">
      <c r="A24" t="s">
        <v>400</v>
      </c>
      <c r="B24" t="s">
        <v>401</v>
      </c>
    </row>
    <row r="25" spans="1:2" x14ac:dyDescent="0.15">
      <c r="A25" t="s">
        <v>400</v>
      </c>
      <c r="B25" t="s">
        <v>402</v>
      </c>
    </row>
    <row r="26" spans="1:2" x14ac:dyDescent="0.15">
      <c r="A26" t="s">
        <v>400</v>
      </c>
      <c r="B26" t="s">
        <v>403</v>
      </c>
    </row>
    <row r="27" spans="1:2" x14ac:dyDescent="0.15">
      <c r="A27" t="s">
        <v>400</v>
      </c>
      <c r="B27" t="s">
        <v>282</v>
      </c>
    </row>
    <row r="28" spans="1:2" x14ac:dyDescent="0.15">
      <c r="A28" t="s">
        <v>400</v>
      </c>
      <c r="B28" t="s">
        <v>295</v>
      </c>
    </row>
    <row r="29" spans="1:2" x14ac:dyDescent="0.15">
      <c r="A29" t="s">
        <v>400</v>
      </c>
      <c r="B29" t="s">
        <v>296</v>
      </c>
    </row>
    <row r="30" spans="1:2" x14ac:dyDescent="0.15">
      <c r="A30" t="s">
        <v>400</v>
      </c>
      <c r="B30" t="s">
        <v>297</v>
      </c>
    </row>
    <row r="31" spans="1:2" x14ac:dyDescent="0.15">
      <c r="A31" t="s">
        <v>400</v>
      </c>
      <c r="B31" t="s">
        <v>276</v>
      </c>
    </row>
    <row r="32" spans="1:2" x14ac:dyDescent="0.15">
      <c r="A32" t="s">
        <v>400</v>
      </c>
      <c r="B32" t="s">
        <v>404</v>
      </c>
    </row>
    <row r="33" spans="1:2" x14ac:dyDescent="0.15">
      <c r="A33" t="s">
        <v>405</v>
      </c>
      <c r="B33" t="s">
        <v>299</v>
      </c>
    </row>
    <row r="34" spans="1:2" x14ac:dyDescent="0.15">
      <c r="A34" t="s">
        <v>405</v>
      </c>
      <c r="B34" t="s">
        <v>301</v>
      </c>
    </row>
    <row r="35" spans="1:2" x14ac:dyDescent="0.15">
      <c r="A35" t="s">
        <v>405</v>
      </c>
      <c r="B35" t="s">
        <v>406</v>
      </c>
    </row>
    <row r="36" spans="1:2" x14ac:dyDescent="0.15">
      <c r="A36" t="s">
        <v>405</v>
      </c>
      <c r="B36" t="s">
        <v>317</v>
      </c>
    </row>
    <row r="37" spans="1:2" x14ac:dyDescent="0.15">
      <c r="A37" t="s">
        <v>405</v>
      </c>
      <c r="B37" t="s">
        <v>277</v>
      </c>
    </row>
  </sheetData>
  <phoneticPr fontId="2" type="noConversion"/>
  <pageMargins left="0.75" right="0.75" top="1" bottom="1" header="0.5" footer="0.5"/>
  <pageSetup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85"/>
  <sheetViews>
    <sheetView topLeftCell="A9" workbookViewId="0">
      <selection activeCell="Q429" sqref="Q429"/>
    </sheetView>
  </sheetViews>
  <sheetFormatPr baseColWidth="10" defaultColWidth="8.83203125" defaultRowHeight="13" x14ac:dyDescent="0.15"/>
  <cols>
    <col min="4" max="4" width="151.6640625" bestFit="1" customWidth="1"/>
  </cols>
  <sheetData>
    <row r="3" spans="4:4" x14ac:dyDescent="0.15">
      <c r="D3" s="452" t="s">
        <v>270</v>
      </c>
    </row>
    <row r="4" spans="4:4" x14ac:dyDescent="0.15">
      <c r="D4" t="s">
        <v>303</v>
      </c>
    </row>
    <row r="7" spans="4:4" x14ac:dyDescent="0.15">
      <c r="D7" s="452" t="s">
        <v>271</v>
      </c>
    </row>
    <row r="8" spans="4:4" x14ac:dyDescent="0.15">
      <c r="D8" t="s">
        <v>285</v>
      </c>
    </row>
    <row r="9" spans="4:4" x14ac:dyDescent="0.15">
      <c r="D9" t="s">
        <v>279</v>
      </c>
    </row>
    <row r="10" spans="4:4" x14ac:dyDescent="0.15">
      <c r="D10" t="s">
        <v>280</v>
      </c>
    </row>
    <row r="11" spans="4:4" x14ac:dyDescent="0.15">
      <c r="D11" t="s">
        <v>309</v>
      </c>
    </row>
    <row r="12" spans="4:4" x14ac:dyDescent="0.15">
      <c r="D12" t="s">
        <v>281</v>
      </c>
    </row>
    <row r="13" spans="4:4" x14ac:dyDescent="0.15">
      <c r="D13" t="s">
        <v>282</v>
      </c>
    </row>
    <row r="14" spans="4:4" x14ac:dyDescent="0.15">
      <c r="D14" t="s">
        <v>284</v>
      </c>
    </row>
    <row r="15" spans="4:4" x14ac:dyDescent="0.15">
      <c r="D15" t="s">
        <v>293</v>
      </c>
    </row>
    <row r="16" spans="4:4" x14ac:dyDescent="0.15">
      <c r="D16" t="s">
        <v>295</v>
      </c>
    </row>
    <row r="17" spans="4:5" x14ac:dyDescent="0.15">
      <c r="D17" t="s">
        <v>296</v>
      </c>
    </row>
    <row r="18" spans="4:5" x14ac:dyDescent="0.15">
      <c r="D18" t="s">
        <v>297</v>
      </c>
    </row>
    <row r="19" spans="4:5" x14ac:dyDescent="0.15">
      <c r="D19" t="s">
        <v>298</v>
      </c>
    </row>
    <row r="20" spans="4:5" x14ac:dyDescent="0.15">
      <c r="D20" t="s">
        <v>299</v>
      </c>
    </row>
    <row r="21" spans="4:5" x14ac:dyDescent="0.15">
      <c r="D21" t="s">
        <v>301</v>
      </c>
    </row>
    <row r="22" spans="4:5" x14ac:dyDescent="0.15">
      <c r="D22" t="s">
        <v>302</v>
      </c>
    </row>
    <row r="23" spans="4:5" x14ac:dyDescent="0.15">
      <c r="D23" t="s">
        <v>308</v>
      </c>
    </row>
    <row r="24" spans="4:5" x14ac:dyDescent="0.15">
      <c r="D24" t="s">
        <v>310</v>
      </c>
      <c r="E24" t="s">
        <v>261</v>
      </c>
    </row>
    <row r="25" spans="4:5" x14ac:dyDescent="0.15">
      <c r="D25">
        <v>2</v>
      </c>
      <c r="E25" t="s">
        <v>262</v>
      </c>
    </row>
    <row r="26" spans="4:5" x14ac:dyDescent="0.15">
      <c r="D26">
        <v>3</v>
      </c>
      <c r="E26" t="s">
        <v>263</v>
      </c>
    </row>
    <row r="27" spans="4:5" x14ac:dyDescent="0.15">
      <c r="D27">
        <v>4</v>
      </c>
      <c r="E27" t="s">
        <v>264</v>
      </c>
    </row>
    <row r="28" spans="4:5" x14ac:dyDescent="0.15">
      <c r="D28">
        <v>5</v>
      </c>
      <c r="E28" t="s">
        <v>265</v>
      </c>
    </row>
    <row r="29" spans="4:5" x14ac:dyDescent="0.15">
      <c r="D29">
        <v>6</v>
      </c>
      <c r="E29" t="s">
        <v>266</v>
      </c>
    </row>
    <row r="30" spans="4:5" x14ac:dyDescent="0.15">
      <c r="D30">
        <v>7</v>
      </c>
      <c r="E30" t="s">
        <v>328</v>
      </c>
    </row>
    <row r="31" spans="4:5" x14ac:dyDescent="0.15">
      <c r="D31" t="s">
        <v>311</v>
      </c>
    </row>
    <row r="32" spans="4:5" x14ac:dyDescent="0.15">
      <c r="D32" t="s">
        <v>313</v>
      </c>
    </row>
    <row r="33" spans="4:4" x14ac:dyDescent="0.15">
      <c r="D33" t="s">
        <v>314</v>
      </c>
    </row>
    <row r="34" spans="4:4" x14ac:dyDescent="0.15">
      <c r="D34" t="s">
        <v>286</v>
      </c>
    </row>
    <row r="35" spans="4:4" x14ac:dyDescent="0.15">
      <c r="D35" t="s">
        <v>317</v>
      </c>
    </row>
    <row r="36" spans="4:4" x14ac:dyDescent="0.15">
      <c r="D36" t="s">
        <v>323</v>
      </c>
    </row>
    <row r="37" spans="4:4" x14ac:dyDescent="0.15">
      <c r="D37" t="s">
        <v>324</v>
      </c>
    </row>
    <row r="38" spans="4:4" x14ac:dyDescent="0.15">
      <c r="D38" t="s">
        <v>325</v>
      </c>
    </row>
    <row r="39" spans="4:4" x14ac:dyDescent="0.15">
      <c r="D39" t="s">
        <v>326</v>
      </c>
    </row>
    <row r="40" spans="4:4" x14ac:dyDescent="0.15">
      <c r="D40" t="s">
        <v>327</v>
      </c>
    </row>
    <row r="42" spans="4:4" x14ac:dyDescent="0.15">
      <c r="D42" s="452" t="s">
        <v>272</v>
      </c>
    </row>
    <row r="43" spans="4:4" x14ac:dyDescent="0.15">
      <c r="D43" t="s">
        <v>275</v>
      </c>
    </row>
    <row r="44" spans="4:4" x14ac:dyDescent="0.15">
      <c r="D44" t="s">
        <v>276</v>
      </c>
    </row>
    <row r="45" spans="4:4" x14ac:dyDescent="0.15">
      <c r="D45" t="s">
        <v>277</v>
      </c>
    </row>
    <row r="46" spans="4:4" x14ac:dyDescent="0.15">
      <c r="D46" t="s">
        <v>278</v>
      </c>
    </row>
    <row r="47" spans="4:4" x14ac:dyDescent="0.15">
      <c r="D47" t="s">
        <v>283</v>
      </c>
    </row>
    <row r="48" spans="4:4" x14ac:dyDescent="0.15">
      <c r="D48" t="s">
        <v>304</v>
      </c>
    </row>
    <row r="49" spans="4:4" x14ac:dyDescent="0.15">
      <c r="D49" t="s">
        <v>305</v>
      </c>
    </row>
    <row r="50" spans="4:4" x14ac:dyDescent="0.15">
      <c r="D50" t="s">
        <v>306</v>
      </c>
    </row>
    <row r="51" spans="4:4" x14ac:dyDescent="0.15">
      <c r="D51" t="s">
        <v>307</v>
      </c>
    </row>
    <row r="52" spans="4:4" x14ac:dyDescent="0.15">
      <c r="D52" t="s">
        <v>288</v>
      </c>
    </row>
    <row r="53" spans="4:4" x14ac:dyDescent="0.15">
      <c r="D53" t="s">
        <v>287</v>
      </c>
    </row>
    <row r="54" spans="4:4" x14ac:dyDescent="0.15">
      <c r="D54" t="s">
        <v>289</v>
      </c>
    </row>
    <row r="55" spans="4:4" x14ac:dyDescent="0.15">
      <c r="D55" t="s">
        <v>290</v>
      </c>
    </row>
    <row r="56" spans="4:4" x14ac:dyDescent="0.15">
      <c r="D56" t="s">
        <v>300</v>
      </c>
    </row>
    <row r="57" spans="4:4" x14ac:dyDescent="0.15">
      <c r="D57" t="s">
        <v>291</v>
      </c>
    </row>
    <row r="58" spans="4:4" x14ac:dyDescent="0.15">
      <c r="D58" t="s">
        <v>292</v>
      </c>
    </row>
    <row r="60" spans="4:4" x14ac:dyDescent="0.15">
      <c r="D60" t="s">
        <v>294</v>
      </c>
    </row>
    <row r="63" spans="4:4" x14ac:dyDescent="0.15">
      <c r="D63" s="452" t="s">
        <v>273</v>
      </c>
    </row>
    <row r="64" spans="4:4" x14ac:dyDescent="0.15">
      <c r="D64" t="s">
        <v>274</v>
      </c>
    </row>
    <row r="65" spans="4:4" x14ac:dyDescent="0.15">
      <c r="D65" t="s">
        <v>315</v>
      </c>
    </row>
    <row r="66" spans="4:4" x14ac:dyDescent="0.15">
      <c r="D66" t="s">
        <v>312</v>
      </c>
    </row>
    <row r="67" spans="4:4" x14ac:dyDescent="0.15">
      <c r="D67" t="s">
        <v>316</v>
      </c>
    </row>
    <row r="78" spans="4:4" x14ac:dyDescent="0.15">
      <c r="D78" s="452"/>
    </row>
    <row r="85" spans="4:4" x14ac:dyDescent="0.15">
      <c r="D85" s="164"/>
    </row>
  </sheetData>
  <phoneticPr fontId="2" type="noConversion"/>
  <pageMargins left="0.75" right="0.75" top="1" bottom="1" header="0.5" footer="0.5"/>
  <pageSetup orientation="portrait" horizont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Q429" sqref="Q429"/>
    </sheetView>
  </sheetViews>
  <sheetFormatPr baseColWidth="10" defaultColWidth="8.83203125" defaultRowHeight="13" x14ac:dyDescent="0.15"/>
  <cols>
    <col min="2" max="2" width="14.6640625" customWidth="1"/>
    <col min="4" max="4" width="12.6640625" customWidth="1"/>
  </cols>
  <sheetData>
    <row r="1" spans="2:5" x14ac:dyDescent="0.15">
      <c r="D1" s="5" t="s">
        <v>258</v>
      </c>
    </row>
    <row r="3" spans="2:5" x14ac:dyDescent="0.15">
      <c r="B3" t="s">
        <v>254</v>
      </c>
    </row>
    <row r="5" spans="2:5" x14ac:dyDescent="0.15">
      <c r="B5" s="5" t="s">
        <v>259</v>
      </c>
      <c r="C5" s="5"/>
      <c r="D5" s="5"/>
      <c r="E5" s="5"/>
    </row>
    <row r="7" spans="2:5" x14ac:dyDescent="0.15">
      <c r="C7" t="s">
        <v>25</v>
      </c>
      <c r="E7" t="s">
        <v>26</v>
      </c>
    </row>
    <row r="9" spans="2:5" ht="36.75" customHeight="1" x14ac:dyDescent="0.15">
      <c r="B9" s="10" t="s">
        <v>19</v>
      </c>
      <c r="C9" t="s">
        <v>27</v>
      </c>
      <c r="E9" t="s">
        <v>27</v>
      </c>
    </row>
    <row r="10" spans="2:5" ht="36.75" customHeight="1" x14ac:dyDescent="0.15">
      <c r="B10" s="10" t="s">
        <v>20</v>
      </c>
      <c r="C10" t="s">
        <v>27</v>
      </c>
      <c r="E10" t="s">
        <v>27</v>
      </c>
    </row>
    <row r="11" spans="2:5" ht="36.75" customHeight="1" x14ac:dyDescent="0.15">
      <c r="B11" s="10" t="s">
        <v>28</v>
      </c>
      <c r="C11" t="s">
        <v>27</v>
      </c>
      <c r="E11" t="s">
        <v>27</v>
      </c>
    </row>
    <row r="12" spans="2:5" ht="36.75" customHeight="1" x14ac:dyDescent="0.15">
      <c r="B12" s="10" t="s">
        <v>29</v>
      </c>
      <c r="C12" t="s">
        <v>27</v>
      </c>
      <c r="E12" t="s">
        <v>27</v>
      </c>
    </row>
    <row r="13" spans="2:5" ht="36.75" customHeight="1" x14ac:dyDescent="0.15">
      <c r="B13" s="10" t="s">
        <v>30</v>
      </c>
      <c r="C13" t="s">
        <v>27</v>
      </c>
      <c r="E13" t="s">
        <v>27</v>
      </c>
    </row>
    <row r="14" spans="2:5" ht="36.75" customHeight="1" x14ac:dyDescent="0.15">
      <c r="B14" s="10" t="s">
        <v>31</v>
      </c>
      <c r="C14" t="s">
        <v>27</v>
      </c>
      <c r="E14" t="s">
        <v>27</v>
      </c>
    </row>
    <row r="15" spans="2:5" ht="36.75" customHeight="1" x14ac:dyDescent="0.15">
      <c r="B15" s="10" t="s">
        <v>15</v>
      </c>
      <c r="C15" t="s">
        <v>27</v>
      </c>
      <c r="E15" t="s">
        <v>27</v>
      </c>
    </row>
    <row r="16" spans="2:5" ht="36.75" customHeight="1" x14ac:dyDescent="0.15">
      <c r="B16" s="10" t="s">
        <v>13</v>
      </c>
      <c r="C16" t="s">
        <v>27</v>
      </c>
      <c r="E16" t="s">
        <v>27</v>
      </c>
    </row>
    <row r="17" spans="1:5" ht="36.75" customHeight="1" x14ac:dyDescent="0.15">
      <c r="B17" s="10" t="s">
        <v>14</v>
      </c>
      <c r="C17" t="s">
        <v>27</v>
      </c>
      <c r="E17" t="s">
        <v>27</v>
      </c>
    </row>
    <row r="20" spans="1:5" x14ac:dyDescent="0.15">
      <c r="A20" s="11" t="s">
        <v>255</v>
      </c>
    </row>
    <row r="21" spans="1:5" x14ac:dyDescent="0.15">
      <c r="A21" s="11" t="s">
        <v>256</v>
      </c>
    </row>
    <row r="22" spans="1:5" ht="18" x14ac:dyDescent="0.15">
      <c r="A22" s="10"/>
    </row>
    <row r="23" spans="1:5" x14ac:dyDescent="0.15">
      <c r="A23" t="s">
        <v>32</v>
      </c>
    </row>
  </sheetData>
  <phoneticPr fontId="2" type="noConversion"/>
  <pageMargins left="0.75" right="0.75" top="1" bottom="1" header="0.5" footer="0.5"/>
  <pageSetup orientation="portrait" verticalDpi="96"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N47"/>
  <sheetViews>
    <sheetView workbookViewId="0">
      <selection activeCell="Q429" sqref="Q429"/>
    </sheetView>
  </sheetViews>
  <sheetFormatPr baseColWidth="10" defaultColWidth="8.83203125" defaultRowHeight="13" x14ac:dyDescent="0.15"/>
  <cols>
    <col min="1" max="1" width="8.83203125" style="4" customWidth="1"/>
    <col min="2" max="2" width="11.5" style="4" bestFit="1" customWidth="1"/>
    <col min="3" max="3" width="9.83203125" style="4" bestFit="1" customWidth="1"/>
    <col min="4" max="4" width="4" style="4" hidden="1" customWidth="1"/>
    <col min="5" max="5" width="14.1640625" style="312" bestFit="1" customWidth="1"/>
    <col min="6" max="6" width="9.83203125" style="4" bestFit="1" customWidth="1"/>
    <col min="7" max="7" width="4" style="4" hidden="1" customWidth="1"/>
    <col min="8" max="8" width="8.1640625" style="4" bestFit="1" customWidth="1"/>
    <col min="9" max="9" width="7.5" style="4" bestFit="1" customWidth="1"/>
    <col min="10" max="10" width="4" style="312" hidden="1" customWidth="1"/>
    <col min="11" max="12" width="7.5" style="4" bestFit="1" customWidth="1"/>
    <col min="13" max="13" width="3.83203125" style="4" hidden="1" customWidth="1"/>
    <col min="14" max="14" width="7.5" style="4" bestFit="1" customWidth="1"/>
    <col min="15" max="15" width="7.5" style="312" bestFit="1" customWidth="1"/>
    <col min="16" max="16" width="4" style="4" hidden="1" customWidth="1"/>
    <col min="17" max="17" width="7.5" style="4" bestFit="1" customWidth="1"/>
    <col min="18" max="18" width="10.83203125" style="4" customWidth="1"/>
    <col min="19" max="19" width="4" style="4" hidden="1" customWidth="1"/>
    <col min="20" max="20" width="11.1640625" style="312" customWidth="1"/>
    <col min="21" max="21" width="12.6640625" style="4" customWidth="1"/>
    <col min="22" max="22" width="2" style="4" hidden="1" customWidth="1"/>
    <col min="23" max="23" width="9.83203125" style="4" customWidth="1"/>
    <col min="24" max="24" width="7.5" style="4" bestFit="1" customWidth="1"/>
    <col min="25" max="25" width="4" style="4" hidden="1" customWidth="1"/>
    <col min="26" max="27" width="7.5" style="4" bestFit="1" customWidth="1"/>
    <col min="28" max="28" width="4" style="4" hidden="1" customWidth="1"/>
    <col min="29" max="29" width="11.5" style="4" customWidth="1"/>
    <col min="30" max="30" width="10.33203125" style="4" customWidth="1"/>
    <col min="31" max="31" width="4" style="4" hidden="1" customWidth="1"/>
    <col min="32" max="33" width="7.5" style="4" bestFit="1" customWidth="1"/>
    <col min="34" max="34" width="4" style="4" hidden="1" customWidth="1"/>
    <col min="35" max="36" width="7.5" style="4" bestFit="1" customWidth="1"/>
    <col min="37" max="37" width="4" style="4" hidden="1" customWidth="1"/>
    <col min="38" max="38" width="7.5" style="4" bestFit="1" customWidth="1"/>
    <col min="39" max="40" width="4.5" style="4" customWidth="1"/>
    <col min="41" max="16384" width="8.83203125" style="4"/>
  </cols>
  <sheetData>
    <row r="2" spans="1:40" ht="14" thickBot="1" x14ac:dyDescent="0.2">
      <c r="B2" s="4" t="s">
        <v>269</v>
      </c>
      <c r="C2" s="4" t="s">
        <v>96</v>
      </c>
      <c r="E2" s="4" t="s">
        <v>269</v>
      </c>
      <c r="F2" s="4" t="s">
        <v>96</v>
      </c>
      <c r="H2" s="4" t="s">
        <v>269</v>
      </c>
      <c r="I2" s="4" t="s">
        <v>96</v>
      </c>
      <c r="K2" s="4" t="s">
        <v>269</v>
      </c>
      <c r="L2" s="4" t="s">
        <v>96</v>
      </c>
      <c r="N2" s="4" t="s">
        <v>269</v>
      </c>
      <c r="O2" s="4" t="s">
        <v>96</v>
      </c>
      <c r="Q2" s="4" t="s">
        <v>269</v>
      </c>
      <c r="R2" s="4" t="s">
        <v>96</v>
      </c>
      <c r="T2" s="4" t="s">
        <v>269</v>
      </c>
      <c r="U2" s="4" t="s">
        <v>96</v>
      </c>
      <c r="W2" s="4" t="s">
        <v>269</v>
      </c>
      <c r="X2" s="4" t="s">
        <v>96</v>
      </c>
      <c r="Z2" s="4" t="s">
        <v>269</v>
      </c>
      <c r="AA2" s="4" t="s">
        <v>96</v>
      </c>
      <c r="AC2" s="4" t="s">
        <v>269</v>
      </c>
      <c r="AD2" s="4" t="s">
        <v>96</v>
      </c>
      <c r="AF2" s="4" t="s">
        <v>269</v>
      </c>
      <c r="AG2" s="4" t="s">
        <v>96</v>
      </c>
      <c r="AI2" s="4" t="s">
        <v>269</v>
      </c>
      <c r="AJ2" s="4" t="s">
        <v>96</v>
      </c>
    </row>
    <row r="3" spans="1:40" s="319" customFormat="1" ht="14" thickBot="1" x14ac:dyDescent="0.2">
      <c r="A3" s="318"/>
      <c r="B3" s="320" t="str">
        <f>Input!B3</f>
        <v>Player 1</v>
      </c>
      <c r="C3" s="321"/>
      <c r="D3" s="322"/>
      <c r="E3" s="320" t="str">
        <f>Input!B4</f>
        <v>Player 2</v>
      </c>
      <c r="F3" s="321"/>
      <c r="G3" s="322"/>
      <c r="H3" s="320" t="str">
        <f>Input!B5</f>
        <v>Player 3</v>
      </c>
      <c r="I3" s="321"/>
      <c r="J3" s="322"/>
      <c r="K3" s="320" t="str">
        <f>Input!B6</f>
        <v>Player 4</v>
      </c>
      <c r="L3" s="321"/>
      <c r="M3" s="322"/>
      <c r="N3" s="320" t="str">
        <f>Input!B7</f>
        <v>Player 5</v>
      </c>
      <c r="O3" s="321"/>
      <c r="P3" s="322"/>
      <c r="Q3" s="320" t="str">
        <f>Input!B8</f>
        <v>Player 6</v>
      </c>
      <c r="R3" s="321"/>
      <c r="S3" s="322"/>
      <c r="T3" s="320" t="str">
        <f>Input!B9</f>
        <v>Player 7</v>
      </c>
      <c r="U3" s="321"/>
      <c r="V3" s="322"/>
      <c r="W3" s="320" t="str">
        <f>Input!B10</f>
        <v>Player 8</v>
      </c>
      <c r="X3" s="321"/>
      <c r="Y3" s="322"/>
      <c r="Z3" s="320" t="str">
        <f>Input!B11</f>
        <v>Player 9</v>
      </c>
      <c r="AA3" s="321"/>
      <c r="AB3" s="322"/>
      <c r="AC3" s="320" t="str">
        <f>Input!B12</f>
        <v>Player 10</v>
      </c>
      <c r="AD3" s="321"/>
      <c r="AE3" s="322"/>
      <c r="AF3" s="320" t="str">
        <f>Input!B13</f>
        <v>Player 11</v>
      </c>
      <c r="AG3" s="321"/>
      <c r="AH3" s="322"/>
      <c r="AI3" s="320">
        <f>Input!B20</f>
        <v>0</v>
      </c>
      <c r="AJ3" s="321"/>
      <c r="AK3" s="322"/>
      <c r="AL3" s="318"/>
    </row>
    <row r="4" spans="1:40" x14ac:dyDescent="0.15">
      <c r="A4" s="4" t="s">
        <v>63</v>
      </c>
      <c r="B4" s="313">
        <v>1</v>
      </c>
      <c r="C4" s="7">
        <v>2</v>
      </c>
      <c r="D4" s="314"/>
      <c r="E4" s="313">
        <v>6</v>
      </c>
      <c r="F4" s="7"/>
      <c r="G4" s="314"/>
      <c r="H4" s="313">
        <v>5</v>
      </c>
      <c r="I4" s="7">
        <v>3</v>
      </c>
      <c r="J4" s="314"/>
      <c r="K4" s="313">
        <v>3</v>
      </c>
      <c r="L4" s="7"/>
      <c r="M4" s="314"/>
      <c r="N4" s="313">
        <v>1</v>
      </c>
      <c r="O4" s="7">
        <v>3</v>
      </c>
      <c r="P4" s="314"/>
      <c r="Q4" s="313">
        <v>1</v>
      </c>
      <c r="R4" s="7">
        <v>2</v>
      </c>
      <c r="S4" s="314"/>
      <c r="T4" s="313">
        <v>5</v>
      </c>
      <c r="U4" s="7"/>
      <c r="V4" s="314"/>
      <c r="W4" s="313">
        <v>2</v>
      </c>
      <c r="X4" s="7">
        <v>2</v>
      </c>
      <c r="Y4" s="314"/>
      <c r="Z4" s="313">
        <v>3</v>
      </c>
      <c r="AA4" s="7"/>
      <c r="AB4" s="314"/>
      <c r="AC4" s="313">
        <v>2</v>
      </c>
      <c r="AD4" s="7">
        <v>1</v>
      </c>
      <c r="AE4" s="314"/>
      <c r="AF4" s="313">
        <v>3</v>
      </c>
      <c r="AG4" s="7"/>
      <c r="AH4" s="314"/>
      <c r="AI4" s="313">
        <v>1</v>
      </c>
      <c r="AJ4" s="7">
        <v>1</v>
      </c>
      <c r="AK4" s="314">
        <f>(AI4+AJ4)/2</f>
        <v>1</v>
      </c>
      <c r="AL4" s="4" t="s">
        <v>19</v>
      </c>
      <c r="AM4" s="7"/>
      <c r="AN4" s="7"/>
    </row>
    <row r="5" spans="1:40" x14ac:dyDescent="0.15">
      <c r="A5" s="4" t="s">
        <v>64</v>
      </c>
      <c r="B5" s="313">
        <v>9</v>
      </c>
      <c r="C5" s="7"/>
      <c r="D5" s="314"/>
      <c r="E5" s="313">
        <v>3</v>
      </c>
      <c r="F5" s="7">
        <v>3</v>
      </c>
      <c r="G5" s="314"/>
      <c r="H5" s="313">
        <v>9</v>
      </c>
      <c r="I5" s="7"/>
      <c r="J5" s="314"/>
      <c r="K5" s="313">
        <v>7</v>
      </c>
      <c r="L5" s="7"/>
      <c r="M5" s="314"/>
      <c r="N5" s="313">
        <v>9</v>
      </c>
      <c r="O5" s="7"/>
      <c r="P5" s="314"/>
      <c r="Q5" s="313">
        <v>9</v>
      </c>
      <c r="R5" s="7"/>
      <c r="S5" s="314"/>
      <c r="T5" s="313">
        <v>7</v>
      </c>
      <c r="U5" s="7"/>
      <c r="V5" s="314"/>
      <c r="W5" s="313">
        <v>9</v>
      </c>
      <c r="X5" s="7"/>
      <c r="Y5" s="314"/>
      <c r="Z5" s="313">
        <v>9</v>
      </c>
      <c r="AA5" s="7"/>
      <c r="AB5" s="314"/>
      <c r="AC5" s="313">
        <v>9</v>
      </c>
      <c r="AD5" s="7"/>
      <c r="AE5" s="314"/>
      <c r="AF5" s="313">
        <v>1</v>
      </c>
      <c r="AG5" s="7">
        <v>1</v>
      </c>
      <c r="AH5" s="314"/>
      <c r="AI5" s="313">
        <v>2</v>
      </c>
      <c r="AJ5" s="7">
        <v>2</v>
      </c>
      <c r="AK5" s="314">
        <f t="shared" ref="AK5:AK12" si="0">(AI5+AJ5)/2</f>
        <v>2</v>
      </c>
      <c r="AL5" s="4" t="s">
        <v>20</v>
      </c>
      <c r="AM5" s="7"/>
      <c r="AN5" s="7"/>
    </row>
    <row r="6" spans="1:40" x14ac:dyDescent="0.15">
      <c r="A6" s="4" t="s">
        <v>18</v>
      </c>
      <c r="B6" s="313">
        <v>6</v>
      </c>
      <c r="C6" s="7"/>
      <c r="D6" s="314"/>
      <c r="E6" s="313">
        <v>7</v>
      </c>
      <c r="F6" s="7"/>
      <c r="G6" s="314"/>
      <c r="H6" s="313">
        <v>4</v>
      </c>
      <c r="I6" s="7"/>
      <c r="J6" s="314"/>
      <c r="K6" s="313">
        <v>9</v>
      </c>
      <c r="L6" s="7"/>
      <c r="M6" s="314"/>
      <c r="N6" s="313">
        <v>8</v>
      </c>
      <c r="O6" s="7"/>
      <c r="P6" s="314"/>
      <c r="Q6" s="313">
        <v>8</v>
      </c>
      <c r="R6" s="7"/>
      <c r="S6" s="314"/>
      <c r="T6" s="313">
        <v>4</v>
      </c>
      <c r="U6" s="7">
        <v>3</v>
      </c>
      <c r="V6" s="314"/>
      <c r="W6" s="313">
        <v>1</v>
      </c>
      <c r="X6" s="7">
        <v>1</v>
      </c>
      <c r="Y6" s="314"/>
      <c r="Z6" s="313">
        <v>6</v>
      </c>
      <c r="AA6" s="7">
        <v>3</v>
      </c>
      <c r="AB6" s="314"/>
      <c r="AC6" s="313">
        <v>1</v>
      </c>
      <c r="AD6" s="7">
        <v>2</v>
      </c>
      <c r="AE6" s="314"/>
      <c r="AF6" s="313">
        <v>9</v>
      </c>
      <c r="AG6" s="7"/>
      <c r="AH6" s="314"/>
      <c r="AI6" s="313">
        <v>8</v>
      </c>
      <c r="AJ6" s="7"/>
      <c r="AK6" s="314">
        <f t="shared" si="0"/>
        <v>4</v>
      </c>
      <c r="AL6" s="4" t="s">
        <v>18</v>
      </c>
      <c r="AM6" s="7"/>
      <c r="AN6" s="7"/>
    </row>
    <row r="7" spans="1:40" x14ac:dyDescent="0.15">
      <c r="A7" s="4" t="s">
        <v>17</v>
      </c>
      <c r="B7" s="313">
        <v>5</v>
      </c>
      <c r="C7" s="7"/>
      <c r="D7" s="314"/>
      <c r="E7" s="313">
        <v>2</v>
      </c>
      <c r="F7" s="7"/>
      <c r="G7" s="314"/>
      <c r="H7" s="313">
        <v>1</v>
      </c>
      <c r="I7" s="7"/>
      <c r="J7" s="314"/>
      <c r="K7" s="313">
        <v>2</v>
      </c>
      <c r="L7" s="7">
        <v>2</v>
      </c>
      <c r="M7" s="314"/>
      <c r="N7" s="313">
        <v>2</v>
      </c>
      <c r="O7" s="7">
        <v>1</v>
      </c>
      <c r="P7" s="314"/>
      <c r="Q7" s="313">
        <v>4</v>
      </c>
      <c r="R7" s="7"/>
      <c r="S7" s="314"/>
      <c r="T7" s="313">
        <v>8</v>
      </c>
      <c r="U7" s="7"/>
      <c r="V7" s="314"/>
      <c r="W7" s="313">
        <v>5</v>
      </c>
      <c r="X7" s="7"/>
      <c r="Y7" s="314"/>
      <c r="Z7" s="313">
        <v>4</v>
      </c>
      <c r="AA7" s="7"/>
      <c r="AB7" s="314"/>
      <c r="AC7" s="313">
        <v>5</v>
      </c>
      <c r="AD7" s="7"/>
      <c r="AE7" s="314"/>
      <c r="AF7" s="313">
        <v>4</v>
      </c>
      <c r="AG7" s="7"/>
      <c r="AH7" s="314"/>
      <c r="AI7" s="313">
        <v>9</v>
      </c>
      <c r="AJ7" s="7"/>
      <c r="AK7" s="314">
        <f t="shared" si="0"/>
        <v>4.5</v>
      </c>
      <c r="AL7" s="4" t="s">
        <v>17</v>
      </c>
      <c r="AM7" s="7"/>
      <c r="AN7" s="7"/>
    </row>
    <row r="8" spans="1:40" x14ac:dyDescent="0.15">
      <c r="A8" s="4" t="s">
        <v>16</v>
      </c>
      <c r="B8" s="313">
        <v>2</v>
      </c>
      <c r="C8" s="7">
        <v>1</v>
      </c>
      <c r="D8" s="314"/>
      <c r="E8" s="313">
        <v>4</v>
      </c>
      <c r="F8" s="7">
        <v>1</v>
      </c>
      <c r="G8" s="314"/>
      <c r="H8" s="313">
        <v>3</v>
      </c>
      <c r="I8" s="7">
        <v>2</v>
      </c>
      <c r="J8" s="314"/>
      <c r="K8" s="313">
        <v>4</v>
      </c>
      <c r="L8" s="7"/>
      <c r="M8" s="314"/>
      <c r="N8" s="313">
        <v>4</v>
      </c>
      <c r="O8" s="7"/>
      <c r="P8" s="314"/>
      <c r="Q8" s="313">
        <v>2</v>
      </c>
      <c r="R8" s="7">
        <v>3</v>
      </c>
      <c r="S8" s="314"/>
      <c r="T8" s="313">
        <v>6</v>
      </c>
      <c r="U8" s="7"/>
      <c r="V8" s="314"/>
      <c r="W8" s="313">
        <v>3</v>
      </c>
      <c r="X8" s="7"/>
      <c r="Y8" s="314"/>
      <c r="Z8" s="313">
        <v>2</v>
      </c>
      <c r="AA8" s="7">
        <v>2</v>
      </c>
      <c r="AB8" s="314"/>
      <c r="AC8" s="313">
        <v>3</v>
      </c>
      <c r="AD8" s="7">
        <v>3</v>
      </c>
      <c r="AE8" s="314"/>
      <c r="AF8" s="313">
        <v>8</v>
      </c>
      <c r="AG8" s="7"/>
      <c r="AH8" s="314"/>
      <c r="AI8" s="313">
        <v>6</v>
      </c>
      <c r="AJ8" s="7"/>
      <c r="AK8" s="314">
        <f t="shared" si="0"/>
        <v>3</v>
      </c>
      <c r="AL8" s="4" t="s">
        <v>16</v>
      </c>
      <c r="AM8" s="7"/>
      <c r="AN8" s="7"/>
    </row>
    <row r="9" spans="1:40" x14ac:dyDescent="0.15">
      <c r="A9" s="4" t="s">
        <v>35</v>
      </c>
      <c r="B9" s="313">
        <v>4</v>
      </c>
      <c r="C9" s="7"/>
      <c r="D9" s="314"/>
      <c r="E9" s="313">
        <v>1</v>
      </c>
      <c r="F9" s="7"/>
      <c r="G9" s="314"/>
      <c r="H9" s="313">
        <v>6</v>
      </c>
      <c r="I9" s="7"/>
      <c r="J9" s="314"/>
      <c r="K9" s="313">
        <v>6</v>
      </c>
      <c r="L9" s="7"/>
      <c r="M9" s="314"/>
      <c r="N9" s="313">
        <v>3</v>
      </c>
      <c r="O9" s="7"/>
      <c r="P9" s="314"/>
      <c r="Q9" s="313">
        <v>3</v>
      </c>
      <c r="R9" s="7"/>
      <c r="S9" s="314"/>
      <c r="T9" s="313">
        <v>9</v>
      </c>
      <c r="U9" s="7"/>
      <c r="V9" s="314"/>
      <c r="W9" s="313">
        <v>6</v>
      </c>
      <c r="X9" s="7"/>
      <c r="Y9" s="314"/>
      <c r="Z9" s="313">
        <v>1</v>
      </c>
      <c r="AA9" s="7">
        <v>1</v>
      </c>
      <c r="AB9" s="314"/>
      <c r="AC9" s="313">
        <v>4</v>
      </c>
      <c r="AD9" s="7"/>
      <c r="AE9" s="314"/>
      <c r="AF9" s="313">
        <v>7</v>
      </c>
      <c r="AG9" s="7"/>
      <c r="AH9" s="314"/>
      <c r="AI9" s="313">
        <v>7</v>
      </c>
      <c r="AJ9" s="7"/>
      <c r="AK9" s="314">
        <f t="shared" si="0"/>
        <v>3.5</v>
      </c>
      <c r="AL9" s="4" t="s">
        <v>35</v>
      </c>
      <c r="AM9" s="7"/>
      <c r="AN9" s="7"/>
    </row>
    <row r="10" spans="1:40" x14ac:dyDescent="0.15">
      <c r="A10" s="4" t="s">
        <v>164</v>
      </c>
      <c r="B10" s="313">
        <v>7</v>
      </c>
      <c r="C10" s="7"/>
      <c r="D10" s="314"/>
      <c r="E10" s="313">
        <v>9</v>
      </c>
      <c r="F10" s="7"/>
      <c r="G10" s="314"/>
      <c r="H10" s="313">
        <v>8</v>
      </c>
      <c r="I10" s="7"/>
      <c r="J10" s="314"/>
      <c r="K10" s="313">
        <v>8</v>
      </c>
      <c r="L10" s="7"/>
      <c r="M10" s="314"/>
      <c r="N10" s="313">
        <v>6</v>
      </c>
      <c r="O10" s="7"/>
      <c r="P10" s="314"/>
      <c r="Q10" s="313">
        <v>7</v>
      </c>
      <c r="R10" s="7">
        <v>1</v>
      </c>
      <c r="S10" s="314"/>
      <c r="T10" s="313">
        <v>2</v>
      </c>
      <c r="U10" s="7">
        <v>1</v>
      </c>
      <c r="V10" s="314"/>
      <c r="W10" s="313">
        <v>8</v>
      </c>
      <c r="X10" s="7">
        <v>3</v>
      </c>
      <c r="Y10" s="314"/>
      <c r="Z10" s="313">
        <v>8</v>
      </c>
      <c r="AA10" s="7"/>
      <c r="AB10" s="314"/>
      <c r="AC10" s="313">
        <v>7</v>
      </c>
      <c r="AD10" s="7"/>
      <c r="AE10" s="314"/>
      <c r="AF10" s="313">
        <v>6</v>
      </c>
      <c r="AG10" s="7">
        <v>3</v>
      </c>
      <c r="AH10" s="314"/>
      <c r="AI10" s="313">
        <v>5</v>
      </c>
      <c r="AJ10" s="7">
        <v>3</v>
      </c>
      <c r="AK10" s="314">
        <f t="shared" si="0"/>
        <v>4</v>
      </c>
      <c r="AL10" s="4" t="s">
        <v>164</v>
      </c>
      <c r="AM10" s="7"/>
      <c r="AN10" s="7"/>
    </row>
    <row r="11" spans="1:40" x14ac:dyDescent="0.15">
      <c r="A11" s="4" t="s">
        <v>165</v>
      </c>
      <c r="B11" s="313">
        <v>3</v>
      </c>
      <c r="C11" s="7">
        <v>3</v>
      </c>
      <c r="D11" s="314"/>
      <c r="E11" s="313">
        <v>5</v>
      </c>
      <c r="F11" s="7"/>
      <c r="G11" s="314"/>
      <c r="H11" s="313">
        <v>2</v>
      </c>
      <c r="I11" s="7">
        <v>1</v>
      </c>
      <c r="J11" s="314"/>
      <c r="K11" s="313">
        <v>1</v>
      </c>
      <c r="L11" s="7">
        <v>1</v>
      </c>
      <c r="M11" s="314"/>
      <c r="N11" s="313">
        <v>7</v>
      </c>
      <c r="O11" s="7">
        <v>2</v>
      </c>
      <c r="P11" s="314"/>
      <c r="Q11" s="313">
        <v>6</v>
      </c>
      <c r="R11" s="7"/>
      <c r="S11" s="314"/>
      <c r="T11" s="313">
        <v>3</v>
      </c>
      <c r="U11" s="7"/>
      <c r="V11" s="314"/>
      <c r="W11" s="313">
        <v>7</v>
      </c>
      <c r="X11" s="7"/>
      <c r="Y11" s="314"/>
      <c r="Z11" s="313">
        <v>5</v>
      </c>
      <c r="AA11" s="7"/>
      <c r="AB11" s="314"/>
      <c r="AC11" s="313">
        <v>8</v>
      </c>
      <c r="AD11" s="7"/>
      <c r="AE11" s="314"/>
      <c r="AF11" s="313">
        <v>2</v>
      </c>
      <c r="AG11" s="7"/>
      <c r="AH11" s="314"/>
      <c r="AI11" s="313">
        <v>3</v>
      </c>
      <c r="AJ11" s="7"/>
      <c r="AK11" s="314">
        <f t="shared" si="0"/>
        <v>1.5</v>
      </c>
      <c r="AL11" s="4" t="s">
        <v>165</v>
      </c>
      <c r="AM11" s="7"/>
      <c r="AN11" s="7"/>
    </row>
    <row r="12" spans="1:40" ht="14" thickBot="1" x14ac:dyDescent="0.2">
      <c r="A12" s="4" t="s">
        <v>166</v>
      </c>
      <c r="B12" s="315">
        <v>8</v>
      </c>
      <c r="C12" s="316"/>
      <c r="D12" s="317"/>
      <c r="E12" s="315">
        <v>8</v>
      </c>
      <c r="F12" s="316">
        <v>2</v>
      </c>
      <c r="G12" s="317"/>
      <c r="H12" s="315">
        <v>7</v>
      </c>
      <c r="I12" s="316"/>
      <c r="J12" s="317"/>
      <c r="K12" s="315">
        <v>5</v>
      </c>
      <c r="L12" s="316">
        <v>3</v>
      </c>
      <c r="M12" s="317"/>
      <c r="N12" s="315">
        <v>5</v>
      </c>
      <c r="O12" s="316"/>
      <c r="P12" s="317"/>
      <c r="Q12" s="315">
        <v>5</v>
      </c>
      <c r="R12" s="316"/>
      <c r="S12" s="317"/>
      <c r="T12" s="315">
        <v>1</v>
      </c>
      <c r="U12" s="316">
        <v>2</v>
      </c>
      <c r="V12" s="317"/>
      <c r="W12" s="315">
        <v>4</v>
      </c>
      <c r="X12" s="316"/>
      <c r="Y12" s="317"/>
      <c r="Z12" s="315">
        <v>7</v>
      </c>
      <c r="AA12" s="316"/>
      <c r="AB12" s="317"/>
      <c r="AC12" s="315">
        <v>6</v>
      </c>
      <c r="AD12" s="316"/>
      <c r="AE12" s="317"/>
      <c r="AF12" s="315">
        <v>5</v>
      </c>
      <c r="AG12" s="316">
        <v>2</v>
      </c>
      <c r="AH12" s="317"/>
      <c r="AI12" s="315">
        <v>4</v>
      </c>
      <c r="AJ12" s="316"/>
      <c r="AK12" s="317">
        <f t="shared" si="0"/>
        <v>2</v>
      </c>
      <c r="AL12" s="4" t="s">
        <v>166</v>
      </c>
      <c r="AM12" s="7"/>
      <c r="AN12" s="7"/>
    </row>
    <row r="13" spans="1:40" ht="14" thickBot="1" x14ac:dyDescent="0.2">
      <c r="AF13" s="4" t="s">
        <v>6</v>
      </c>
    </row>
    <row r="14" spans="1:40" hidden="1" x14ac:dyDescent="0.15">
      <c r="B14" s="7">
        <v>37</v>
      </c>
      <c r="C14" s="7">
        <v>36</v>
      </c>
      <c r="D14" s="7"/>
      <c r="E14" s="7">
        <v>34</v>
      </c>
      <c r="F14" s="7">
        <v>33</v>
      </c>
      <c r="G14" s="7"/>
      <c r="H14" s="7">
        <v>31</v>
      </c>
      <c r="I14" s="7">
        <v>30</v>
      </c>
      <c r="J14" s="7"/>
      <c r="K14" s="7">
        <v>28</v>
      </c>
      <c r="L14" s="7">
        <v>27</v>
      </c>
      <c r="M14" s="7"/>
      <c r="N14" s="7">
        <v>25</v>
      </c>
      <c r="O14" s="7">
        <v>24</v>
      </c>
      <c r="P14" s="7"/>
      <c r="Q14" s="7">
        <v>22</v>
      </c>
      <c r="R14" s="7">
        <v>21</v>
      </c>
      <c r="S14" s="7"/>
      <c r="T14" s="7">
        <v>19</v>
      </c>
      <c r="U14" s="7">
        <v>18</v>
      </c>
      <c r="V14" s="7"/>
      <c r="W14" s="7">
        <v>16</v>
      </c>
      <c r="X14" s="7">
        <v>15</v>
      </c>
      <c r="Y14" s="7"/>
      <c r="Z14" s="7">
        <v>13</v>
      </c>
      <c r="AA14" s="7">
        <v>12</v>
      </c>
      <c r="AB14" s="7"/>
      <c r="AC14" s="7">
        <v>10</v>
      </c>
      <c r="AD14" s="7">
        <v>9</v>
      </c>
      <c r="AE14" s="7"/>
      <c r="AF14" s="7">
        <v>7</v>
      </c>
      <c r="AG14" s="7">
        <v>6</v>
      </c>
      <c r="AH14" s="7"/>
      <c r="AI14" s="7">
        <v>4</v>
      </c>
      <c r="AJ14" s="7">
        <v>3</v>
      </c>
      <c r="AK14" s="7"/>
    </row>
    <row r="15" spans="1:40" ht="14" thickBot="1" x14ac:dyDescent="0.2">
      <c r="A15" s="4" t="s">
        <v>167</v>
      </c>
      <c r="B15" s="320" t="str">
        <f>B3</f>
        <v>Player 1</v>
      </c>
      <c r="C15" s="321"/>
      <c r="D15" s="322"/>
      <c r="E15" s="320" t="str">
        <f>E3</f>
        <v>Player 2</v>
      </c>
      <c r="F15" s="321"/>
      <c r="G15" s="322"/>
      <c r="H15" s="320" t="str">
        <f>H3</f>
        <v>Player 3</v>
      </c>
      <c r="I15" s="321"/>
      <c r="J15" s="322"/>
      <c r="K15" s="320" t="str">
        <f>K3</f>
        <v>Player 4</v>
      </c>
      <c r="L15" s="321"/>
      <c r="M15" s="322"/>
      <c r="N15" s="320" t="str">
        <f>N3</f>
        <v>Player 5</v>
      </c>
      <c r="O15" s="321"/>
      <c r="P15" s="322"/>
      <c r="Q15" s="320" t="str">
        <f>Q3</f>
        <v>Player 6</v>
      </c>
      <c r="R15" s="321"/>
      <c r="S15" s="322"/>
      <c r="T15" s="320" t="str">
        <f>T3</f>
        <v>Player 7</v>
      </c>
      <c r="U15" s="321"/>
      <c r="V15" s="322"/>
      <c r="W15" s="320" t="str">
        <f>W3</f>
        <v>Player 8</v>
      </c>
      <c r="X15" s="321"/>
      <c r="Y15" s="322"/>
      <c r="Z15" s="320" t="str">
        <f>Z3</f>
        <v>Player 9</v>
      </c>
      <c r="AA15" s="321"/>
      <c r="AB15" s="322"/>
      <c r="AC15" s="320" t="str">
        <f>AC3</f>
        <v>Player 10</v>
      </c>
      <c r="AD15" s="321"/>
      <c r="AE15" s="322"/>
      <c r="AF15" s="320" t="str">
        <f>AF3</f>
        <v>Player 11</v>
      </c>
      <c r="AG15" s="321"/>
      <c r="AH15" s="322"/>
      <c r="AI15" s="320">
        <f>AI3</f>
        <v>0</v>
      </c>
      <c r="AJ15" s="321"/>
      <c r="AK15" s="7"/>
    </row>
    <row r="16" spans="1:40" x14ac:dyDescent="0.15">
      <c r="A16" s="4">
        <v>1</v>
      </c>
      <c r="B16" s="4" t="str">
        <f t="shared" ref="B16:AJ16" si="1">VLOOKUP($A16,B$4:AM$12,B$14,FALSE)</f>
        <v>Pitcher</v>
      </c>
      <c r="C16" s="4" t="str">
        <f t="shared" si="1"/>
        <v>3rd</v>
      </c>
      <c r="D16" s="4" t="e">
        <f t="shared" si="1"/>
        <v>#N/A</v>
      </c>
      <c r="E16" s="4" t="str">
        <f>VLOOKUP($A16,E$4:AP$12,E$14,FALSE)</f>
        <v>SS</v>
      </c>
      <c r="F16" s="4" t="str">
        <f>VLOOKUP($A16,F$4:AQ$12,F$14,FALSE)</f>
        <v>3rd</v>
      </c>
      <c r="G16" s="4" t="e">
        <f t="shared" si="1"/>
        <v>#N/A</v>
      </c>
      <c r="H16" s="4" t="str">
        <f t="shared" si="1"/>
        <v>2nd</v>
      </c>
      <c r="I16" s="4" t="str">
        <f t="shared" si="1"/>
        <v>CF</v>
      </c>
      <c r="J16" s="4" t="e">
        <f t="shared" si="1"/>
        <v>#N/A</v>
      </c>
      <c r="K16" s="4" t="str">
        <f t="shared" si="1"/>
        <v>CF</v>
      </c>
      <c r="L16" s="4" t="str">
        <f t="shared" si="1"/>
        <v>CF</v>
      </c>
      <c r="M16" s="4" t="e">
        <f t="shared" si="1"/>
        <v>#N/A</v>
      </c>
      <c r="N16" s="4" t="str">
        <f t="shared" si="1"/>
        <v>Pitcher</v>
      </c>
      <c r="O16" s="4" t="str">
        <f t="shared" si="1"/>
        <v>2nd</v>
      </c>
      <c r="P16" s="4" t="e">
        <f t="shared" si="1"/>
        <v>#N/A</v>
      </c>
      <c r="Q16" s="4" t="str">
        <f>VLOOKUP($A16,Q$4:BB$12,Q$14,FALSE)</f>
        <v>Pitcher</v>
      </c>
      <c r="R16" s="4" t="str">
        <f t="shared" si="1"/>
        <v>RF</v>
      </c>
      <c r="S16" s="4" t="e">
        <f t="shared" si="1"/>
        <v>#N/A</v>
      </c>
      <c r="T16" s="4" t="str">
        <f t="shared" si="1"/>
        <v>LF</v>
      </c>
      <c r="U16" s="4" t="str">
        <f t="shared" si="1"/>
        <v>RF</v>
      </c>
      <c r="V16" s="4" t="e">
        <f t="shared" si="1"/>
        <v>#N/A</v>
      </c>
      <c r="W16" s="4" t="str">
        <f t="shared" si="1"/>
        <v>1st</v>
      </c>
      <c r="X16" s="4" t="str">
        <f t="shared" si="1"/>
        <v>1st</v>
      </c>
      <c r="Y16" s="4" t="e">
        <f t="shared" si="1"/>
        <v>#N/A</v>
      </c>
      <c r="Z16" s="4" t="str">
        <f t="shared" si="1"/>
        <v>SS</v>
      </c>
      <c r="AA16" s="4" t="str">
        <f t="shared" si="1"/>
        <v>SS</v>
      </c>
      <c r="AB16" s="4" t="e">
        <f t="shared" si="1"/>
        <v>#N/A</v>
      </c>
      <c r="AC16" s="4" t="str">
        <f t="shared" si="1"/>
        <v>1st</v>
      </c>
      <c r="AD16" s="4" t="str">
        <f t="shared" si="1"/>
        <v>Pitcher</v>
      </c>
      <c r="AE16" s="4" t="e">
        <f t="shared" si="1"/>
        <v>#N/A</v>
      </c>
      <c r="AF16" s="4" t="str">
        <f t="shared" si="1"/>
        <v>Catcher</v>
      </c>
      <c r="AG16" s="4" t="str">
        <f t="shared" si="1"/>
        <v>Catcher</v>
      </c>
      <c r="AH16" s="4" t="e">
        <f t="shared" si="1"/>
        <v>#N/A</v>
      </c>
      <c r="AI16" s="4" t="str">
        <f t="shared" si="1"/>
        <v>Pitcher</v>
      </c>
      <c r="AJ16" s="4" t="str">
        <f t="shared" si="1"/>
        <v>Pitcher</v>
      </c>
    </row>
    <row r="17" spans="1:36" x14ac:dyDescent="0.15">
      <c r="A17" s="4">
        <v>2</v>
      </c>
      <c r="B17" s="4" t="str">
        <f t="shared" ref="B17:B24" si="2">VLOOKUP($A17,B$4:AM$12,B$14,FALSE)</f>
        <v>3rd</v>
      </c>
      <c r="C17" s="4" t="str">
        <f t="shared" ref="C17:C24" si="3">VLOOKUP($A17,C$4:AN$12,C$14,FALSE)</f>
        <v>Pitcher</v>
      </c>
      <c r="D17" s="4" t="e">
        <f t="shared" ref="D17:D24" si="4">VLOOKUP($A17,D$4:AO$12,D$14,FALSE)</f>
        <v>#N/A</v>
      </c>
      <c r="E17" s="4" t="str">
        <f t="shared" ref="E17:E24" si="5">VLOOKUP($A17,E$4:AP$12,E$14,FALSE)</f>
        <v>2nd</v>
      </c>
      <c r="F17" s="4" t="str">
        <f t="shared" ref="F17:F24" si="6">VLOOKUP($A17,F$4:AQ$12,F$14,FALSE)</f>
        <v>LF</v>
      </c>
      <c r="G17" s="4" t="e">
        <f t="shared" ref="G17:G24" si="7">VLOOKUP($A17,G$4:AR$12,G$14,FALSE)</f>
        <v>#N/A</v>
      </c>
      <c r="H17" s="4" t="str">
        <f t="shared" ref="H17:H24" si="8">VLOOKUP($A17,H$4:AS$12,H$14,FALSE)</f>
        <v>CF</v>
      </c>
      <c r="I17" s="4" t="str">
        <f t="shared" ref="I17:I24" si="9">VLOOKUP($A17,I$4:AT$12,I$14,FALSE)</f>
        <v>3rd</v>
      </c>
      <c r="J17" s="4" t="e">
        <f t="shared" ref="J17:J24" si="10">VLOOKUP($A17,J$4:AU$12,J$14,FALSE)</f>
        <v>#N/A</v>
      </c>
      <c r="K17" s="4" t="str">
        <f t="shared" ref="K17:K24" si="11">VLOOKUP($A17,K$4:AV$12,K$14,FALSE)</f>
        <v>2nd</v>
      </c>
      <c r="L17" s="4" t="str">
        <f t="shared" ref="L17:L24" si="12">VLOOKUP($A17,L$4:AW$12,L$14,FALSE)</f>
        <v>2nd</v>
      </c>
      <c r="M17" s="4" t="e">
        <f t="shared" ref="M17:M24" si="13">VLOOKUP($A17,M$4:AX$12,M$14,FALSE)</f>
        <v>#N/A</v>
      </c>
      <c r="N17" s="4" t="str">
        <f t="shared" ref="N17:N24" si="14">VLOOKUP($A17,N$4:AY$12,N$14,FALSE)</f>
        <v>2nd</v>
      </c>
      <c r="O17" s="4" t="str">
        <f t="shared" ref="O17:O24" si="15">VLOOKUP($A17,O$4:AZ$12,O$14,FALSE)</f>
        <v>CF</v>
      </c>
      <c r="P17" s="4" t="e">
        <f t="shared" ref="P17:P24" si="16">VLOOKUP($A17,P$4:BA$12,P$14,FALSE)</f>
        <v>#N/A</v>
      </c>
      <c r="Q17" s="4" t="str">
        <f t="shared" ref="Q17:Q24" si="17">VLOOKUP($A17,Q$4:BB$12,Q$14,FALSE)</f>
        <v>3rd</v>
      </c>
      <c r="R17" s="4" t="str">
        <f t="shared" ref="R17:R24" si="18">VLOOKUP($A17,R$4:BC$12,R$14,FALSE)</f>
        <v>Pitcher</v>
      </c>
      <c r="S17" s="4" t="e">
        <f t="shared" ref="S17:S24" si="19">VLOOKUP($A17,S$4:BD$12,S$14,FALSE)</f>
        <v>#N/A</v>
      </c>
      <c r="T17" s="4" t="str">
        <f t="shared" ref="T17:T24" si="20">VLOOKUP($A17,T$4:BE$12,T$14,FALSE)</f>
        <v>RF</v>
      </c>
      <c r="U17" s="4" t="str">
        <f t="shared" ref="U17:U24" si="21">VLOOKUP($A17,U$4:BF$12,U$14,FALSE)</f>
        <v>LF</v>
      </c>
      <c r="V17" s="4" t="e">
        <f t="shared" ref="V17:V24" si="22">VLOOKUP($A17,V$4:BG$12,V$14,FALSE)</f>
        <v>#N/A</v>
      </c>
      <c r="W17" s="4" t="str">
        <f t="shared" ref="W17:W24" si="23">VLOOKUP($A17,W$4:BH$12,W$14,FALSE)</f>
        <v>Pitcher</v>
      </c>
      <c r="X17" s="4" t="str">
        <f t="shared" ref="X17:X24" si="24">VLOOKUP($A17,X$4:BI$12,X$14,FALSE)</f>
        <v>Pitcher</v>
      </c>
      <c r="Y17" s="4" t="e">
        <f t="shared" ref="Y17:Y24" si="25">VLOOKUP($A17,Y$4:BJ$12,Y$14,FALSE)</f>
        <v>#N/A</v>
      </c>
      <c r="Z17" s="4" t="str">
        <f t="shared" ref="Z17:Z24" si="26">VLOOKUP($A17,Z$4:BK$12,Z$14,FALSE)</f>
        <v>3rd</v>
      </c>
      <c r="AA17" s="4" t="str">
        <f t="shared" ref="AA17:AA24" si="27">VLOOKUP($A17,AA$4:BL$12,AA$14,FALSE)</f>
        <v>3rd</v>
      </c>
      <c r="AB17" s="4" t="e">
        <f t="shared" ref="AB17:AB24" si="28">VLOOKUP($A17,AB$4:BM$12,AB$14,FALSE)</f>
        <v>#N/A</v>
      </c>
      <c r="AC17" s="4" t="str">
        <f t="shared" ref="AC17:AC24" si="29">VLOOKUP($A17,AC$4:BN$12,AC$14,FALSE)</f>
        <v>Pitcher</v>
      </c>
      <c r="AD17" s="4" t="str">
        <f t="shared" ref="AD17:AD24" si="30">VLOOKUP($A17,AD$4:BO$12,AD$14,FALSE)</f>
        <v>1st</v>
      </c>
      <c r="AE17" s="4" t="e">
        <f t="shared" ref="AE17:AE24" si="31">VLOOKUP($A17,AE$4:BP$12,AE$14,FALSE)</f>
        <v>#N/A</v>
      </c>
      <c r="AF17" s="4" t="str">
        <f t="shared" ref="AF17:AF24" si="32">VLOOKUP($A17,AF$4:BQ$12,AF$14,FALSE)</f>
        <v>CF</v>
      </c>
      <c r="AG17" s="4" t="str">
        <f t="shared" ref="AG17:AG24" si="33">VLOOKUP($A17,AG$4:BR$12,AG$14,FALSE)</f>
        <v>LF</v>
      </c>
      <c r="AH17" s="4" t="e">
        <f t="shared" ref="AH17:AH24" si="34">VLOOKUP($A17,AH$4:BS$12,AH$14,FALSE)</f>
        <v>#N/A</v>
      </c>
      <c r="AI17" s="4" t="str">
        <f t="shared" ref="AI17:AI24" si="35">VLOOKUP($A17,AI$4:BT$12,AI$14,FALSE)</f>
        <v>Catcher</v>
      </c>
      <c r="AJ17" s="4" t="str">
        <f t="shared" ref="AJ17:AJ24" si="36">VLOOKUP($A17,AJ$4:BU$12,AJ$14,FALSE)</f>
        <v>Catcher</v>
      </c>
    </row>
    <row r="18" spans="1:36" x14ac:dyDescent="0.15">
      <c r="A18" s="4">
        <v>3</v>
      </c>
      <c r="B18" s="4" t="str">
        <f t="shared" si="2"/>
        <v>CF</v>
      </c>
      <c r="C18" s="4" t="str">
        <f t="shared" si="3"/>
        <v>CF</v>
      </c>
      <c r="D18" s="4" t="e">
        <f t="shared" si="4"/>
        <v>#N/A</v>
      </c>
      <c r="E18" s="4" t="str">
        <f t="shared" si="5"/>
        <v>Catcher</v>
      </c>
      <c r="F18" s="4" t="str">
        <f t="shared" si="6"/>
        <v>Catcher</v>
      </c>
      <c r="G18" s="4" t="e">
        <f t="shared" si="7"/>
        <v>#N/A</v>
      </c>
      <c r="H18" s="4" t="str">
        <f t="shared" si="8"/>
        <v>3rd</v>
      </c>
      <c r="I18" s="4" t="str">
        <f t="shared" si="9"/>
        <v>Pitcher</v>
      </c>
      <c r="J18" s="4" t="e">
        <f t="shared" si="10"/>
        <v>#N/A</v>
      </c>
      <c r="K18" s="4" t="str">
        <f t="shared" si="11"/>
        <v>Pitcher</v>
      </c>
      <c r="L18" s="4" t="str">
        <f t="shared" si="12"/>
        <v>LF</v>
      </c>
      <c r="M18" s="4" t="e">
        <f t="shared" si="13"/>
        <v>#N/A</v>
      </c>
      <c r="N18" s="4" t="str">
        <f t="shared" si="14"/>
        <v>SS</v>
      </c>
      <c r="O18" s="4" t="str">
        <f t="shared" si="15"/>
        <v>Pitcher</v>
      </c>
      <c r="P18" s="4" t="e">
        <f t="shared" si="16"/>
        <v>#N/A</v>
      </c>
      <c r="Q18" s="4" t="str">
        <f t="shared" si="17"/>
        <v>SS</v>
      </c>
      <c r="R18" s="4" t="str">
        <f t="shared" si="18"/>
        <v>3rd</v>
      </c>
      <c r="S18" s="4" t="e">
        <f t="shared" si="19"/>
        <v>#N/A</v>
      </c>
      <c r="T18" s="4" t="str">
        <f t="shared" si="20"/>
        <v>CF</v>
      </c>
      <c r="U18" s="4" t="str">
        <f t="shared" si="21"/>
        <v>1st</v>
      </c>
      <c r="V18" s="4" t="e">
        <f t="shared" si="22"/>
        <v>#N/A</v>
      </c>
      <c r="W18" s="4" t="str">
        <f t="shared" si="23"/>
        <v>3rd</v>
      </c>
      <c r="X18" s="4" t="str">
        <f t="shared" si="24"/>
        <v>RF</v>
      </c>
      <c r="Y18" s="4" t="e">
        <f t="shared" si="25"/>
        <v>#N/A</v>
      </c>
      <c r="Z18" s="4" t="str">
        <f t="shared" si="26"/>
        <v>Pitcher</v>
      </c>
      <c r="AA18" s="4" t="str">
        <f t="shared" si="27"/>
        <v>1st</v>
      </c>
      <c r="AB18" s="4" t="e">
        <f t="shared" si="28"/>
        <v>#N/A</v>
      </c>
      <c r="AC18" s="4" t="str">
        <f t="shared" si="29"/>
        <v>3rd</v>
      </c>
      <c r="AD18" s="4" t="str">
        <f t="shared" si="30"/>
        <v>3rd</v>
      </c>
      <c r="AE18" s="4" t="e">
        <f t="shared" si="31"/>
        <v>#N/A</v>
      </c>
      <c r="AF18" s="4" t="str">
        <f t="shared" si="32"/>
        <v>Pitcher</v>
      </c>
      <c r="AG18" s="4" t="str">
        <f t="shared" si="33"/>
        <v>RF</v>
      </c>
      <c r="AH18" s="4" t="e">
        <f t="shared" si="34"/>
        <v>#N/A</v>
      </c>
      <c r="AI18" s="4" t="str">
        <f t="shared" si="35"/>
        <v>CF</v>
      </c>
      <c r="AJ18" s="4" t="str">
        <f t="shared" si="36"/>
        <v>RF</v>
      </c>
    </row>
    <row r="19" spans="1:36" x14ac:dyDescent="0.15">
      <c r="A19" s="4">
        <v>4</v>
      </c>
      <c r="B19" s="4" t="str">
        <f t="shared" si="2"/>
        <v>SS</v>
      </c>
      <c r="C19" s="4" t="e">
        <f t="shared" si="3"/>
        <v>#N/A</v>
      </c>
      <c r="D19" s="4" t="e">
        <f t="shared" si="4"/>
        <v>#N/A</v>
      </c>
      <c r="E19" s="4" t="str">
        <f t="shared" si="5"/>
        <v>3rd</v>
      </c>
      <c r="F19" s="4" t="e">
        <f t="shared" si="6"/>
        <v>#N/A</v>
      </c>
      <c r="G19" s="4" t="e">
        <f t="shared" si="7"/>
        <v>#N/A</v>
      </c>
      <c r="H19" s="4" t="str">
        <f t="shared" si="8"/>
        <v>1st</v>
      </c>
      <c r="I19" s="4" t="e">
        <f t="shared" si="9"/>
        <v>#N/A</v>
      </c>
      <c r="J19" s="4" t="e">
        <f t="shared" si="10"/>
        <v>#N/A</v>
      </c>
      <c r="K19" s="4" t="str">
        <f t="shared" si="11"/>
        <v>3rd</v>
      </c>
      <c r="L19" s="4" t="e">
        <f t="shared" si="12"/>
        <v>#N/A</v>
      </c>
      <c r="M19" s="4" t="e">
        <f t="shared" si="13"/>
        <v>#N/A</v>
      </c>
      <c r="N19" s="4" t="str">
        <f t="shared" si="14"/>
        <v>3rd</v>
      </c>
      <c r="O19" s="4" t="e">
        <f t="shared" si="15"/>
        <v>#N/A</v>
      </c>
      <c r="P19" s="4" t="e">
        <f t="shared" si="16"/>
        <v>#N/A</v>
      </c>
      <c r="Q19" s="4" t="str">
        <f t="shared" si="17"/>
        <v>2nd</v>
      </c>
      <c r="R19" s="4" t="e">
        <f t="shared" si="18"/>
        <v>#N/A</v>
      </c>
      <c r="S19" s="4" t="e">
        <f t="shared" si="19"/>
        <v>#N/A</v>
      </c>
      <c r="T19" s="4" t="str">
        <f t="shared" si="20"/>
        <v>1st</v>
      </c>
      <c r="U19" s="4" t="e">
        <f t="shared" si="21"/>
        <v>#N/A</v>
      </c>
      <c r="V19" s="4" t="e">
        <f t="shared" si="22"/>
        <v>#N/A</v>
      </c>
      <c r="W19" s="4" t="str">
        <f t="shared" si="23"/>
        <v>LF</v>
      </c>
      <c r="X19" s="4" t="e">
        <f t="shared" si="24"/>
        <v>#N/A</v>
      </c>
      <c r="Y19" s="4" t="e">
        <f t="shared" si="25"/>
        <v>#N/A</v>
      </c>
      <c r="Z19" s="4" t="str">
        <f t="shared" si="26"/>
        <v>2nd</v>
      </c>
      <c r="AA19" s="4" t="e">
        <f t="shared" si="27"/>
        <v>#N/A</v>
      </c>
      <c r="AB19" s="4" t="e">
        <f t="shared" si="28"/>
        <v>#N/A</v>
      </c>
      <c r="AC19" s="4" t="str">
        <f t="shared" si="29"/>
        <v>SS</v>
      </c>
      <c r="AD19" s="4" t="e">
        <f t="shared" si="30"/>
        <v>#N/A</v>
      </c>
      <c r="AE19" s="4" t="e">
        <f t="shared" si="31"/>
        <v>#N/A</v>
      </c>
      <c r="AF19" s="4" t="str">
        <f t="shared" si="32"/>
        <v>2nd</v>
      </c>
      <c r="AG19" s="4" t="e">
        <f t="shared" si="33"/>
        <v>#N/A</v>
      </c>
      <c r="AH19" s="4" t="e">
        <f t="shared" si="34"/>
        <v>#N/A</v>
      </c>
      <c r="AI19" s="4" t="str">
        <f t="shared" si="35"/>
        <v>LF</v>
      </c>
      <c r="AJ19" s="4" t="e">
        <f t="shared" si="36"/>
        <v>#N/A</v>
      </c>
    </row>
    <row r="20" spans="1:36" x14ac:dyDescent="0.15">
      <c r="A20" s="4">
        <v>5</v>
      </c>
      <c r="B20" s="4" t="str">
        <f t="shared" si="2"/>
        <v>2nd</v>
      </c>
      <c r="C20" s="4" t="e">
        <f t="shared" si="3"/>
        <v>#N/A</v>
      </c>
      <c r="D20" s="4" t="e">
        <f t="shared" si="4"/>
        <v>#N/A</v>
      </c>
      <c r="E20" s="4" t="str">
        <f t="shared" si="5"/>
        <v>CF</v>
      </c>
      <c r="F20" s="4" t="e">
        <f t="shared" si="6"/>
        <v>#N/A</v>
      </c>
      <c r="G20" s="4" t="e">
        <f t="shared" si="7"/>
        <v>#N/A</v>
      </c>
      <c r="H20" s="4" t="str">
        <f t="shared" si="8"/>
        <v>Pitcher</v>
      </c>
      <c r="I20" s="4" t="e">
        <f t="shared" si="9"/>
        <v>#N/A</v>
      </c>
      <c r="J20" s="4" t="e">
        <f t="shared" si="10"/>
        <v>#N/A</v>
      </c>
      <c r="K20" s="4" t="str">
        <f t="shared" si="11"/>
        <v>LF</v>
      </c>
      <c r="L20" s="4" t="e">
        <f t="shared" si="12"/>
        <v>#N/A</v>
      </c>
      <c r="M20" s="4" t="e">
        <f t="shared" si="13"/>
        <v>#N/A</v>
      </c>
      <c r="N20" s="4" t="str">
        <f t="shared" si="14"/>
        <v>LF</v>
      </c>
      <c r="O20" s="4" t="e">
        <f t="shared" si="15"/>
        <v>#N/A</v>
      </c>
      <c r="P20" s="4" t="e">
        <f t="shared" si="16"/>
        <v>#N/A</v>
      </c>
      <c r="Q20" s="4" t="str">
        <f t="shared" si="17"/>
        <v>LF</v>
      </c>
      <c r="R20" s="4" t="e">
        <f t="shared" si="18"/>
        <v>#N/A</v>
      </c>
      <c r="S20" s="4" t="e">
        <f t="shared" si="19"/>
        <v>#N/A</v>
      </c>
      <c r="T20" s="4" t="str">
        <f t="shared" si="20"/>
        <v>Pitcher</v>
      </c>
      <c r="U20" s="4" t="e">
        <f t="shared" si="21"/>
        <v>#N/A</v>
      </c>
      <c r="V20" s="4" t="e">
        <f t="shared" si="22"/>
        <v>#N/A</v>
      </c>
      <c r="W20" s="4" t="str">
        <f t="shared" si="23"/>
        <v>2nd</v>
      </c>
      <c r="X20" s="4" t="e">
        <f t="shared" si="24"/>
        <v>#N/A</v>
      </c>
      <c r="Y20" s="4" t="e">
        <f t="shared" si="25"/>
        <v>#N/A</v>
      </c>
      <c r="Z20" s="4" t="str">
        <f t="shared" si="26"/>
        <v>CF</v>
      </c>
      <c r="AA20" s="4" t="e">
        <f t="shared" si="27"/>
        <v>#N/A</v>
      </c>
      <c r="AB20" s="4" t="e">
        <f t="shared" si="28"/>
        <v>#N/A</v>
      </c>
      <c r="AC20" s="4" t="str">
        <f t="shared" si="29"/>
        <v>2nd</v>
      </c>
      <c r="AD20" s="4" t="e">
        <f t="shared" si="30"/>
        <v>#N/A</v>
      </c>
      <c r="AE20" s="4" t="e">
        <f t="shared" si="31"/>
        <v>#N/A</v>
      </c>
      <c r="AF20" s="4" t="str">
        <f t="shared" si="32"/>
        <v>LF</v>
      </c>
      <c r="AG20" s="4" t="e">
        <f t="shared" si="33"/>
        <v>#N/A</v>
      </c>
      <c r="AH20" s="4" t="e">
        <f t="shared" si="34"/>
        <v>#N/A</v>
      </c>
      <c r="AI20" s="4" t="str">
        <f t="shared" si="35"/>
        <v>RF</v>
      </c>
      <c r="AJ20" s="4" t="e">
        <f t="shared" si="36"/>
        <v>#N/A</v>
      </c>
    </row>
    <row r="21" spans="1:36" x14ac:dyDescent="0.15">
      <c r="A21" s="4">
        <v>6</v>
      </c>
      <c r="B21" s="4" t="str">
        <f t="shared" si="2"/>
        <v>1st</v>
      </c>
      <c r="C21" s="4" t="e">
        <f t="shared" si="3"/>
        <v>#N/A</v>
      </c>
      <c r="D21" s="4" t="e">
        <f t="shared" si="4"/>
        <v>#N/A</v>
      </c>
      <c r="E21" s="4" t="str">
        <f t="shared" si="5"/>
        <v>Pitcher</v>
      </c>
      <c r="F21" s="4" t="e">
        <f t="shared" si="6"/>
        <v>#N/A</v>
      </c>
      <c r="G21" s="4" t="e">
        <f t="shared" si="7"/>
        <v>#N/A</v>
      </c>
      <c r="H21" s="4" t="str">
        <f t="shared" si="8"/>
        <v>SS</v>
      </c>
      <c r="I21" s="4" t="e">
        <f t="shared" si="9"/>
        <v>#N/A</v>
      </c>
      <c r="J21" s="4" t="e">
        <f t="shared" si="10"/>
        <v>#N/A</v>
      </c>
      <c r="K21" s="4" t="str">
        <f t="shared" si="11"/>
        <v>SS</v>
      </c>
      <c r="L21" s="4" t="e">
        <f t="shared" si="12"/>
        <v>#N/A</v>
      </c>
      <c r="M21" s="4" t="e">
        <f t="shared" si="13"/>
        <v>#N/A</v>
      </c>
      <c r="N21" s="4" t="str">
        <f t="shared" si="14"/>
        <v>RF</v>
      </c>
      <c r="O21" s="4" t="e">
        <f t="shared" si="15"/>
        <v>#N/A</v>
      </c>
      <c r="P21" s="4" t="e">
        <f t="shared" si="16"/>
        <v>#N/A</v>
      </c>
      <c r="Q21" s="4" t="str">
        <f t="shared" si="17"/>
        <v>CF</v>
      </c>
      <c r="R21" s="4" t="e">
        <f t="shared" si="18"/>
        <v>#N/A</v>
      </c>
      <c r="S21" s="4" t="e">
        <f t="shared" si="19"/>
        <v>#N/A</v>
      </c>
      <c r="T21" s="4" t="str">
        <f t="shared" si="20"/>
        <v>3rd</v>
      </c>
      <c r="U21" s="4" t="e">
        <f t="shared" si="21"/>
        <v>#N/A</v>
      </c>
      <c r="V21" s="4" t="e">
        <f t="shared" si="22"/>
        <v>#N/A</v>
      </c>
      <c r="W21" s="4" t="str">
        <f t="shared" si="23"/>
        <v>SS</v>
      </c>
      <c r="X21" s="4" t="e">
        <f t="shared" si="24"/>
        <v>#N/A</v>
      </c>
      <c r="Y21" s="4" t="e">
        <f t="shared" si="25"/>
        <v>#N/A</v>
      </c>
      <c r="Z21" s="4" t="str">
        <f t="shared" si="26"/>
        <v>1st</v>
      </c>
      <c r="AA21" s="4" t="e">
        <f t="shared" si="27"/>
        <v>#N/A</v>
      </c>
      <c r="AB21" s="4" t="e">
        <f t="shared" si="28"/>
        <v>#N/A</v>
      </c>
      <c r="AC21" s="4" t="str">
        <f t="shared" si="29"/>
        <v>LF</v>
      </c>
      <c r="AD21" s="4" t="e">
        <f t="shared" si="30"/>
        <v>#N/A</v>
      </c>
      <c r="AE21" s="4" t="e">
        <f t="shared" si="31"/>
        <v>#N/A</v>
      </c>
      <c r="AF21" s="4" t="str">
        <f t="shared" si="32"/>
        <v>RF</v>
      </c>
      <c r="AG21" s="4" t="e">
        <f t="shared" si="33"/>
        <v>#N/A</v>
      </c>
      <c r="AH21" s="4" t="e">
        <f t="shared" si="34"/>
        <v>#N/A</v>
      </c>
      <c r="AI21" s="4" t="str">
        <f t="shared" si="35"/>
        <v>3rd</v>
      </c>
      <c r="AJ21" s="4" t="e">
        <f t="shared" si="36"/>
        <v>#N/A</v>
      </c>
    </row>
    <row r="22" spans="1:36" x14ac:dyDescent="0.15">
      <c r="A22" s="4">
        <v>7</v>
      </c>
      <c r="B22" s="4" t="str">
        <f t="shared" si="2"/>
        <v>RF</v>
      </c>
      <c r="C22" s="4" t="e">
        <f t="shared" si="3"/>
        <v>#N/A</v>
      </c>
      <c r="D22" s="4" t="e">
        <f t="shared" si="4"/>
        <v>#N/A</v>
      </c>
      <c r="E22" s="4" t="str">
        <f t="shared" si="5"/>
        <v>1st</v>
      </c>
      <c r="F22" s="4" t="e">
        <f t="shared" si="6"/>
        <v>#N/A</v>
      </c>
      <c r="G22" s="4" t="e">
        <f t="shared" si="7"/>
        <v>#N/A</v>
      </c>
      <c r="H22" s="4" t="str">
        <f t="shared" si="8"/>
        <v>LF</v>
      </c>
      <c r="I22" s="4" t="e">
        <f t="shared" si="9"/>
        <v>#N/A</v>
      </c>
      <c r="J22" s="4" t="e">
        <f t="shared" si="10"/>
        <v>#N/A</v>
      </c>
      <c r="K22" s="4" t="str">
        <f t="shared" si="11"/>
        <v>Catcher</v>
      </c>
      <c r="L22" s="4" t="e">
        <f t="shared" si="12"/>
        <v>#N/A</v>
      </c>
      <c r="M22" s="4" t="e">
        <f t="shared" si="13"/>
        <v>#N/A</v>
      </c>
      <c r="N22" s="4" t="str">
        <f t="shared" si="14"/>
        <v>CF</v>
      </c>
      <c r="O22" s="4" t="e">
        <f t="shared" si="15"/>
        <v>#N/A</v>
      </c>
      <c r="P22" s="4" t="e">
        <f t="shared" si="16"/>
        <v>#N/A</v>
      </c>
      <c r="Q22" s="4" t="str">
        <f t="shared" si="17"/>
        <v>RF</v>
      </c>
      <c r="R22" s="4" t="e">
        <f t="shared" si="18"/>
        <v>#N/A</v>
      </c>
      <c r="S22" s="4" t="e">
        <f t="shared" si="19"/>
        <v>#N/A</v>
      </c>
      <c r="T22" s="4" t="str">
        <f t="shared" si="20"/>
        <v>Catcher</v>
      </c>
      <c r="U22" s="4" t="e">
        <f t="shared" si="21"/>
        <v>#N/A</v>
      </c>
      <c r="V22" s="4" t="e">
        <f t="shared" si="22"/>
        <v>#N/A</v>
      </c>
      <c r="W22" s="4" t="str">
        <f t="shared" si="23"/>
        <v>CF</v>
      </c>
      <c r="X22" s="4" t="e">
        <f t="shared" si="24"/>
        <v>#N/A</v>
      </c>
      <c r="Y22" s="4" t="e">
        <f t="shared" si="25"/>
        <v>#N/A</v>
      </c>
      <c r="Z22" s="4" t="str">
        <f t="shared" si="26"/>
        <v>LF</v>
      </c>
      <c r="AA22" s="4" t="e">
        <f t="shared" si="27"/>
        <v>#N/A</v>
      </c>
      <c r="AB22" s="4" t="e">
        <f t="shared" si="28"/>
        <v>#N/A</v>
      </c>
      <c r="AC22" s="4" t="str">
        <f t="shared" si="29"/>
        <v>RF</v>
      </c>
      <c r="AD22" s="4" t="e">
        <f t="shared" si="30"/>
        <v>#N/A</v>
      </c>
      <c r="AE22" s="4" t="e">
        <f t="shared" si="31"/>
        <v>#N/A</v>
      </c>
      <c r="AF22" s="4" t="str">
        <f t="shared" si="32"/>
        <v>SS</v>
      </c>
      <c r="AG22" s="4" t="e">
        <f t="shared" si="33"/>
        <v>#N/A</v>
      </c>
      <c r="AH22" s="4" t="e">
        <f t="shared" si="34"/>
        <v>#N/A</v>
      </c>
      <c r="AI22" s="4" t="str">
        <f t="shared" si="35"/>
        <v>SS</v>
      </c>
      <c r="AJ22" s="4" t="e">
        <f t="shared" si="36"/>
        <v>#N/A</v>
      </c>
    </row>
    <row r="23" spans="1:36" x14ac:dyDescent="0.15">
      <c r="A23" s="4">
        <v>8</v>
      </c>
      <c r="B23" s="4" t="str">
        <f t="shared" si="2"/>
        <v>LF</v>
      </c>
      <c r="C23" s="4" t="e">
        <f t="shared" si="3"/>
        <v>#N/A</v>
      </c>
      <c r="D23" s="4" t="e">
        <f t="shared" si="4"/>
        <v>#N/A</v>
      </c>
      <c r="E23" s="4" t="str">
        <f t="shared" si="5"/>
        <v>LF</v>
      </c>
      <c r="F23" s="4" t="e">
        <f t="shared" si="6"/>
        <v>#N/A</v>
      </c>
      <c r="G23" s="4" t="e">
        <f t="shared" si="7"/>
        <v>#N/A</v>
      </c>
      <c r="H23" s="4" t="str">
        <f t="shared" si="8"/>
        <v>RF</v>
      </c>
      <c r="I23" s="4" t="e">
        <f t="shared" si="9"/>
        <v>#N/A</v>
      </c>
      <c r="J23" s="4" t="e">
        <f t="shared" si="10"/>
        <v>#N/A</v>
      </c>
      <c r="K23" s="4" t="str">
        <f t="shared" si="11"/>
        <v>RF</v>
      </c>
      <c r="L23" s="4" t="e">
        <f t="shared" si="12"/>
        <v>#N/A</v>
      </c>
      <c r="M23" s="4" t="e">
        <f t="shared" si="13"/>
        <v>#N/A</v>
      </c>
      <c r="N23" s="4" t="str">
        <f t="shared" si="14"/>
        <v>1st</v>
      </c>
      <c r="O23" s="4" t="e">
        <f t="shared" si="15"/>
        <v>#N/A</v>
      </c>
      <c r="P23" s="4" t="e">
        <f t="shared" si="16"/>
        <v>#N/A</v>
      </c>
      <c r="Q23" s="4" t="str">
        <f t="shared" si="17"/>
        <v>1st</v>
      </c>
      <c r="R23" s="4" t="e">
        <f t="shared" si="18"/>
        <v>#N/A</v>
      </c>
      <c r="S23" s="4" t="e">
        <f t="shared" si="19"/>
        <v>#N/A</v>
      </c>
      <c r="T23" s="4" t="str">
        <f t="shared" si="20"/>
        <v>2nd</v>
      </c>
      <c r="U23" s="4" t="e">
        <f t="shared" si="21"/>
        <v>#N/A</v>
      </c>
      <c r="V23" s="4" t="e">
        <f t="shared" si="22"/>
        <v>#N/A</v>
      </c>
      <c r="W23" s="4" t="str">
        <f t="shared" si="23"/>
        <v>RF</v>
      </c>
      <c r="X23" s="4" t="e">
        <f t="shared" si="24"/>
        <v>#N/A</v>
      </c>
      <c r="Y23" s="4" t="e">
        <f t="shared" si="25"/>
        <v>#N/A</v>
      </c>
      <c r="Z23" s="4" t="str">
        <f t="shared" si="26"/>
        <v>RF</v>
      </c>
      <c r="AA23" s="4" t="e">
        <f t="shared" si="27"/>
        <v>#N/A</v>
      </c>
      <c r="AB23" s="4" t="e">
        <f t="shared" si="28"/>
        <v>#N/A</v>
      </c>
      <c r="AC23" s="4" t="str">
        <f t="shared" si="29"/>
        <v>CF</v>
      </c>
      <c r="AD23" s="4" t="e">
        <f t="shared" si="30"/>
        <v>#N/A</v>
      </c>
      <c r="AE23" s="4" t="e">
        <f t="shared" si="31"/>
        <v>#N/A</v>
      </c>
      <c r="AF23" s="4" t="str">
        <f t="shared" si="32"/>
        <v>3rd</v>
      </c>
      <c r="AG23" s="4" t="e">
        <f t="shared" si="33"/>
        <v>#N/A</v>
      </c>
      <c r="AH23" s="4" t="e">
        <f t="shared" si="34"/>
        <v>#N/A</v>
      </c>
      <c r="AI23" s="4" t="str">
        <f t="shared" si="35"/>
        <v>1st</v>
      </c>
      <c r="AJ23" s="4" t="e">
        <f t="shared" si="36"/>
        <v>#N/A</v>
      </c>
    </row>
    <row r="24" spans="1:36" x14ac:dyDescent="0.15">
      <c r="A24" s="4">
        <v>9</v>
      </c>
      <c r="B24" s="4" t="str">
        <f t="shared" si="2"/>
        <v>Catcher</v>
      </c>
      <c r="C24" s="4" t="e">
        <f t="shared" si="3"/>
        <v>#N/A</v>
      </c>
      <c r="D24" s="4" t="e">
        <f t="shared" si="4"/>
        <v>#N/A</v>
      </c>
      <c r="E24" s="4" t="str">
        <f t="shared" si="5"/>
        <v>RF</v>
      </c>
      <c r="F24" s="4" t="e">
        <f t="shared" si="6"/>
        <v>#N/A</v>
      </c>
      <c r="G24" s="4" t="e">
        <f t="shared" si="7"/>
        <v>#N/A</v>
      </c>
      <c r="H24" s="4" t="str">
        <f t="shared" si="8"/>
        <v>Catcher</v>
      </c>
      <c r="I24" s="4" t="e">
        <f t="shared" si="9"/>
        <v>#N/A</v>
      </c>
      <c r="J24" s="4" t="e">
        <f t="shared" si="10"/>
        <v>#N/A</v>
      </c>
      <c r="K24" s="4" t="str">
        <f t="shared" si="11"/>
        <v>1st</v>
      </c>
      <c r="L24" s="4" t="e">
        <f t="shared" si="12"/>
        <v>#N/A</v>
      </c>
      <c r="M24" s="4" t="e">
        <f t="shared" si="13"/>
        <v>#N/A</v>
      </c>
      <c r="N24" s="4" t="str">
        <f t="shared" si="14"/>
        <v>Catcher</v>
      </c>
      <c r="O24" s="4" t="e">
        <f t="shared" si="15"/>
        <v>#N/A</v>
      </c>
      <c r="P24" s="4" t="e">
        <f t="shared" si="16"/>
        <v>#N/A</v>
      </c>
      <c r="Q24" s="4" t="str">
        <f t="shared" si="17"/>
        <v>Catcher</v>
      </c>
      <c r="R24" s="4" t="e">
        <f t="shared" si="18"/>
        <v>#N/A</v>
      </c>
      <c r="S24" s="4" t="e">
        <f t="shared" si="19"/>
        <v>#N/A</v>
      </c>
      <c r="T24" s="4" t="str">
        <f t="shared" si="20"/>
        <v>SS</v>
      </c>
      <c r="U24" s="4" t="e">
        <f t="shared" si="21"/>
        <v>#N/A</v>
      </c>
      <c r="V24" s="4" t="e">
        <f t="shared" si="22"/>
        <v>#N/A</v>
      </c>
      <c r="W24" s="4" t="str">
        <f t="shared" si="23"/>
        <v>Catcher</v>
      </c>
      <c r="X24" s="4" t="e">
        <f t="shared" si="24"/>
        <v>#N/A</v>
      </c>
      <c r="Y24" s="4" t="e">
        <f t="shared" si="25"/>
        <v>#N/A</v>
      </c>
      <c r="Z24" s="4" t="str">
        <f t="shared" si="26"/>
        <v>Catcher</v>
      </c>
      <c r="AA24" s="4" t="e">
        <f t="shared" si="27"/>
        <v>#N/A</v>
      </c>
      <c r="AB24" s="4" t="e">
        <f t="shared" si="28"/>
        <v>#N/A</v>
      </c>
      <c r="AC24" s="4" t="str">
        <f t="shared" si="29"/>
        <v>Catcher</v>
      </c>
      <c r="AD24" s="4" t="e">
        <f t="shared" si="30"/>
        <v>#N/A</v>
      </c>
      <c r="AE24" s="4" t="e">
        <f t="shared" si="31"/>
        <v>#N/A</v>
      </c>
      <c r="AF24" s="4" t="str">
        <f t="shared" si="32"/>
        <v>1st</v>
      </c>
      <c r="AG24" s="4" t="e">
        <f t="shared" si="33"/>
        <v>#N/A</v>
      </c>
      <c r="AH24" s="4" t="e">
        <f t="shared" si="34"/>
        <v>#N/A</v>
      </c>
      <c r="AI24" s="4" t="str">
        <f t="shared" si="35"/>
        <v>2nd</v>
      </c>
      <c r="AJ24" s="4" t="e">
        <f t="shared" si="36"/>
        <v>#N/A</v>
      </c>
    </row>
    <row r="26" spans="1:36" x14ac:dyDescent="0.15">
      <c r="A26" s="450" t="s">
        <v>260</v>
      </c>
      <c r="B26" s="4" t="s">
        <v>20</v>
      </c>
    </row>
    <row r="28" spans="1:36" x14ac:dyDescent="0.15">
      <c r="A28" s="4" t="s">
        <v>18</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row>
    <row r="29" spans="1:36" x14ac:dyDescent="0.15">
      <c r="A29" s="4" t="s">
        <v>17</v>
      </c>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row>
    <row r="30" spans="1:36" x14ac:dyDescent="0.15">
      <c r="A30" s="4" t="s">
        <v>16</v>
      </c>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row>
    <row r="31" spans="1:36" x14ac:dyDescent="0.15">
      <c r="A31" s="4" t="s">
        <v>267</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row>
    <row r="32" spans="1:36" x14ac:dyDescent="0.15">
      <c r="A32" s="4" t="s">
        <v>268</v>
      </c>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row>
    <row r="33" spans="3:35" x14ac:dyDescent="0.15">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row>
    <row r="36" spans="3:35" x14ac:dyDescent="0.15">
      <c r="E36"/>
      <c r="F36"/>
      <c r="G36"/>
      <c r="H36"/>
      <c r="I36"/>
      <c r="J36"/>
      <c r="K36"/>
      <c r="L36"/>
      <c r="M36"/>
      <c r="N36"/>
      <c r="O36"/>
      <c r="P36"/>
      <c r="Q36"/>
      <c r="R36"/>
      <c r="S36"/>
      <c r="T36"/>
      <c r="U36"/>
    </row>
    <row r="37" spans="3:35" x14ac:dyDescent="0.15">
      <c r="E37"/>
      <c r="F37"/>
      <c r="G37"/>
      <c r="H37"/>
      <c r="I37"/>
      <c r="J37"/>
      <c r="K37"/>
      <c r="L37"/>
      <c r="M37"/>
      <c r="N37"/>
      <c r="O37"/>
      <c r="P37"/>
      <c r="Q37"/>
      <c r="R37"/>
      <c r="S37"/>
      <c r="T37"/>
      <c r="U37"/>
    </row>
    <row r="38" spans="3:35" x14ac:dyDescent="0.15">
      <c r="E38"/>
      <c r="F38"/>
      <c r="G38"/>
      <c r="H38"/>
      <c r="I38"/>
      <c r="J38"/>
      <c r="K38"/>
      <c r="L38"/>
      <c r="M38"/>
      <c r="N38"/>
      <c r="O38"/>
      <c r="P38"/>
      <c r="Q38"/>
      <c r="R38"/>
      <c r="S38"/>
      <c r="T38"/>
      <c r="U38"/>
    </row>
    <row r="39" spans="3:35" x14ac:dyDescent="0.15">
      <c r="E39"/>
      <c r="F39"/>
      <c r="G39"/>
      <c r="H39"/>
      <c r="I39"/>
      <c r="J39"/>
      <c r="K39"/>
      <c r="L39"/>
      <c r="M39"/>
      <c r="N39"/>
      <c r="O39"/>
      <c r="P39"/>
      <c r="Q39"/>
      <c r="R39"/>
      <c r="S39"/>
      <c r="T39"/>
      <c r="U39"/>
    </row>
    <row r="40" spans="3:35" x14ac:dyDescent="0.15">
      <c r="E40"/>
      <c r="F40"/>
      <c r="G40"/>
      <c r="H40"/>
      <c r="I40"/>
      <c r="J40"/>
      <c r="K40"/>
      <c r="L40"/>
      <c r="M40"/>
      <c r="N40"/>
      <c r="O40"/>
      <c r="P40"/>
      <c r="Q40"/>
      <c r="R40"/>
      <c r="S40"/>
      <c r="T40"/>
      <c r="U40"/>
    </row>
    <row r="41" spans="3:35" x14ac:dyDescent="0.15">
      <c r="E41"/>
      <c r="F41"/>
      <c r="G41"/>
      <c r="H41"/>
      <c r="I41"/>
      <c r="J41"/>
      <c r="K41"/>
      <c r="L41"/>
      <c r="M41"/>
      <c r="N41"/>
      <c r="O41"/>
      <c r="P41"/>
      <c r="Q41"/>
      <c r="R41"/>
      <c r="S41"/>
      <c r="T41"/>
      <c r="U41"/>
    </row>
    <row r="42" spans="3:35" x14ac:dyDescent="0.15">
      <c r="E42"/>
      <c r="F42"/>
      <c r="G42"/>
      <c r="H42"/>
      <c r="I42"/>
      <c r="J42"/>
      <c r="K42"/>
      <c r="L42"/>
      <c r="M42"/>
      <c r="N42"/>
      <c r="O42"/>
      <c r="P42"/>
      <c r="Q42"/>
      <c r="R42"/>
      <c r="S42"/>
      <c r="T42"/>
      <c r="U42"/>
    </row>
    <row r="43" spans="3:35" x14ac:dyDescent="0.15">
      <c r="E43"/>
      <c r="F43"/>
      <c r="G43"/>
      <c r="H43"/>
      <c r="I43"/>
      <c r="J43"/>
      <c r="K43"/>
      <c r="L43"/>
      <c r="M43"/>
      <c r="N43"/>
      <c r="O43"/>
      <c r="P43"/>
      <c r="Q43"/>
      <c r="R43"/>
      <c r="S43"/>
      <c r="T43"/>
      <c r="U43"/>
    </row>
    <row r="44" spans="3:35" x14ac:dyDescent="0.15">
      <c r="E44"/>
      <c r="F44"/>
      <c r="G44"/>
      <c r="H44"/>
      <c r="I44"/>
      <c r="J44"/>
      <c r="K44"/>
      <c r="L44"/>
      <c r="M44"/>
      <c r="N44"/>
      <c r="O44"/>
      <c r="P44"/>
      <c r="Q44"/>
      <c r="R44"/>
      <c r="S44"/>
      <c r="T44"/>
      <c r="U44"/>
    </row>
    <row r="45" spans="3:35" x14ac:dyDescent="0.15">
      <c r="E45"/>
      <c r="F45"/>
      <c r="G45"/>
      <c r="H45"/>
      <c r="I45"/>
      <c r="J45"/>
      <c r="K45"/>
      <c r="L45"/>
      <c r="M45"/>
      <c r="N45"/>
      <c r="O45"/>
      <c r="P45"/>
      <c r="Q45"/>
      <c r="R45"/>
      <c r="S45"/>
      <c r="T45"/>
      <c r="U45"/>
    </row>
    <row r="46" spans="3:35" x14ac:dyDescent="0.15">
      <c r="E46"/>
      <c r="F46"/>
      <c r="G46"/>
      <c r="H46"/>
      <c r="I46"/>
      <c r="J46"/>
      <c r="K46"/>
      <c r="L46"/>
      <c r="M46"/>
      <c r="N46"/>
      <c r="O46"/>
      <c r="P46"/>
      <c r="Q46"/>
      <c r="R46"/>
      <c r="S46"/>
      <c r="T46"/>
      <c r="U46"/>
    </row>
    <row r="47" spans="3:35" x14ac:dyDescent="0.15">
      <c r="E47"/>
      <c r="F47"/>
      <c r="G47"/>
      <c r="H47"/>
      <c r="I47"/>
      <c r="J47"/>
      <c r="K47"/>
      <c r="L47"/>
      <c r="M47"/>
      <c r="N47"/>
      <c r="O47"/>
      <c r="P47"/>
      <c r="Q47"/>
      <c r="R47"/>
      <c r="S47"/>
      <c r="T47"/>
      <c r="U47"/>
    </row>
  </sheetData>
  <phoneticPr fontId="2" type="noConversion"/>
  <conditionalFormatting sqref="B16:B24 D16:E24 G16:H24 J16:K24 M16:N24 P16:Q24 S16:T24 V16:W24 Y16:Z24 AB16:AC24 AE16:AF24 AH16:AI24">
    <cfRule type="cellIs" dxfId="1" priority="1" stopIfTrue="1" operator="equal">
      <formula>$B$26</formula>
    </cfRule>
  </conditionalFormatting>
  <conditionalFormatting sqref="C16:C24 F16:F24 I16:I24 L16:L24 O16:O24 R16:R24 U16:U24 X16:X24 AA16:AA24 AD16:AD24 AG16:AG24 AJ16:AJ24">
    <cfRule type="cellIs" dxfId="0" priority="2" stopIfTrue="1" operator="equal">
      <formula>$B$26</formula>
    </cfRule>
  </conditionalFormatting>
  <pageMargins left="0.75" right="0.75" top="1" bottom="1" header="0.5" footer="0.5"/>
  <pageSetup scale="52" orientation="landscape" verticalDpi="96"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22"/>
  <sheetViews>
    <sheetView workbookViewId="0">
      <selection activeCell="B6" sqref="B6"/>
    </sheetView>
  </sheetViews>
  <sheetFormatPr baseColWidth="10" defaultColWidth="8.83203125" defaultRowHeight="13" x14ac:dyDescent="0.15"/>
  <cols>
    <col min="1" max="1" width="13.6640625" customWidth="1"/>
    <col min="2" max="2" width="21.83203125" bestFit="1" customWidth="1"/>
    <col min="3" max="3" width="15.5" style="727" bestFit="1" customWidth="1"/>
    <col min="4" max="4" width="34.1640625" bestFit="1" customWidth="1"/>
    <col min="5" max="5" width="18.83203125" customWidth="1"/>
    <col min="6" max="6" width="16.5" style="777" bestFit="1" customWidth="1"/>
  </cols>
  <sheetData>
    <row r="1" spans="1:6" ht="20" x14ac:dyDescent="0.2">
      <c r="A1" s="782" t="str">
        <f>Input!A1</f>
        <v>Rochester Junior Legion Patriots</v>
      </c>
    </row>
    <row r="2" spans="1:6" ht="20" x14ac:dyDescent="0.2">
      <c r="A2" s="782" t="str">
        <f>Input!F1</f>
        <v xml:space="preserve">Coach: Ryan Goll </v>
      </c>
    </row>
    <row r="3" spans="1:6" ht="23.25" customHeight="1" x14ac:dyDescent="0.2">
      <c r="A3" s="782" t="s">
        <v>409</v>
      </c>
      <c r="B3" s="782" t="str">
        <f>CONCATENATE(Input!C22," ", Input!D22)</f>
        <v xml:space="preserve">16 </v>
      </c>
    </row>
    <row r="4" spans="1:6" s="125" customFormat="1" ht="48" customHeight="1" x14ac:dyDescent="0.2">
      <c r="A4" s="778" t="str">
        <f>Input!A2</f>
        <v>Number</v>
      </c>
      <c r="B4" s="778" t="str">
        <f>Input!B2</f>
        <v>Name</v>
      </c>
      <c r="C4" s="779" t="s">
        <v>238</v>
      </c>
      <c r="D4" s="778" t="str">
        <f>Input!H2</f>
        <v>Address</v>
      </c>
      <c r="E4" s="778" t="str">
        <f>Input!I2</f>
        <v>City</v>
      </c>
      <c r="F4" s="778" t="str">
        <f>Input!J2</f>
        <v>Zip</v>
      </c>
    </row>
    <row r="5" spans="1:6" s="125" customFormat="1" ht="48" customHeight="1" x14ac:dyDescent="0.2">
      <c r="A5" s="122">
        <f>Input!A3</f>
        <v>2</v>
      </c>
      <c r="B5" s="123" t="str">
        <f>Input!B3</f>
        <v>Player 1</v>
      </c>
      <c r="C5" s="780">
        <f>Input!G3</f>
        <v>0</v>
      </c>
      <c r="D5" s="123">
        <f>Input!H3</f>
        <v>0</v>
      </c>
      <c r="E5" s="123">
        <f>Input!I3</f>
        <v>0</v>
      </c>
      <c r="F5" s="781">
        <f>Input!J3</f>
        <v>0</v>
      </c>
    </row>
    <row r="6" spans="1:6" s="125" customFormat="1" ht="48" customHeight="1" x14ac:dyDescent="0.2">
      <c r="A6" s="122">
        <f>Input!A4</f>
        <v>3</v>
      </c>
      <c r="B6" s="123" t="str">
        <f>Input!B4</f>
        <v>Player 2</v>
      </c>
      <c r="C6" s="780">
        <f>Input!G4</f>
        <v>0</v>
      </c>
      <c r="D6" s="123">
        <f>Input!H4</f>
        <v>0</v>
      </c>
      <c r="E6" s="123">
        <f>Input!I4</f>
        <v>0</v>
      </c>
      <c r="F6" s="781">
        <f>Input!J4</f>
        <v>0</v>
      </c>
    </row>
    <row r="7" spans="1:6" s="125" customFormat="1" ht="48" customHeight="1" x14ac:dyDescent="0.2">
      <c r="A7" s="122">
        <f>Input!A5</f>
        <v>5</v>
      </c>
      <c r="B7" s="123" t="str">
        <f>Input!B5</f>
        <v>Player 3</v>
      </c>
      <c r="C7" s="780">
        <f>Input!G5</f>
        <v>0</v>
      </c>
      <c r="D7" s="123">
        <f>Input!H5</f>
        <v>0</v>
      </c>
      <c r="E7" s="123">
        <f>Input!I5</f>
        <v>0</v>
      </c>
      <c r="F7" s="781">
        <f>Input!J5</f>
        <v>0</v>
      </c>
    </row>
    <row r="8" spans="1:6" s="125" customFormat="1" ht="48" customHeight="1" x14ac:dyDescent="0.2">
      <c r="A8" s="122">
        <f>Input!A6</f>
        <v>9</v>
      </c>
      <c r="B8" s="123" t="str">
        <f>Input!B6</f>
        <v>Player 4</v>
      </c>
      <c r="C8" s="780">
        <f>Input!G6</f>
        <v>0</v>
      </c>
      <c r="D8" s="123">
        <f>Input!H6</f>
        <v>0</v>
      </c>
      <c r="E8" s="123">
        <f>Input!I6</f>
        <v>0</v>
      </c>
      <c r="F8" s="781">
        <f>Input!J6</f>
        <v>0</v>
      </c>
    </row>
    <row r="9" spans="1:6" s="125" customFormat="1" ht="48" customHeight="1" x14ac:dyDescent="0.2">
      <c r="A9" s="122">
        <f>Input!A7</f>
        <v>1</v>
      </c>
      <c r="B9" s="123" t="str">
        <f>Input!B7</f>
        <v>Player 5</v>
      </c>
      <c r="C9" s="780">
        <f>Input!G7</f>
        <v>0</v>
      </c>
      <c r="D9" s="123">
        <f>Input!H7</f>
        <v>0</v>
      </c>
      <c r="E9" s="123">
        <f>Input!I7</f>
        <v>0</v>
      </c>
      <c r="F9" s="781">
        <f>Input!J7</f>
        <v>0</v>
      </c>
    </row>
    <row r="10" spans="1:6" s="125" customFormat="1" ht="48" customHeight="1" x14ac:dyDescent="0.2">
      <c r="A10" s="122">
        <f>Input!A8</f>
        <v>14</v>
      </c>
      <c r="B10" s="123" t="str">
        <f>Input!B8</f>
        <v>Player 6</v>
      </c>
      <c r="C10" s="780">
        <f>Input!G8</f>
        <v>0</v>
      </c>
      <c r="D10" s="123">
        <f>Input!H8</f>
        <v>0</v>
      </c>
      <c r="E10" s="123">
        <f>Input!I8</f>
        <v>0</v>
      </c>
      <c r="F10" s="781">
        <f>Input!J8</f>
        <v>0</v>
      </c>
    </row>
    <row r="11" spans="1:6" s="125" customFormat="1" ht="48" customHeight="1" x14ac:dyDescent="0.2">
      <c r="A11" s="122">
        <f>Input!A9</f>
        <v>15</v>
      </c>
      <c r="B11" s="123" t="str">
        <f>Input!B9</f>
        <v>Player 7</v>
      </c>
      <c r="C11" s="780">
        <f>Input!G9</f>
        <v>0</v>
      </c>
      <c r="D11" s="123">
        <f>Input!H9</f>
        <v>0</v>
      </c>
      <c r="E11" s="123">
        <f>Input!I9</f>
        <v>0</v>
      </c>
      <c r="F11" s="781">
        <f>Input!J9</f>
        <v>0</v>
      </c>
    </row>
    <row r="12" spans="1:6" s="125" customFormat="1" ht="48" customHeight="1" x14ac:dyDescent="0.2">
      <c r="A12" s="122">
        <f>Input!A10</f>
        <v>22</v>
      </c>
      <c r="B12" s="123" t="str">
        <f>Input!B10</f>
        <v>Player 8</v>
      </c>
      <c r="C12" s="780">
        <f>Input!G10</f>
        <v>0</v>
      </c>
      <c r="D12" s="123">
        <f>Input!H10</f>
        <v>0</v>
      </c>
      <c r="E12" s="123">
        <f>Input!I10</f>
        <v>0</v>
      </c>
      <c r="F12" s="781">
        <f>Input!J10</f>
        <v>0</v>
      </c>
    </row>
    <row r="13" spans="1:6" s="125" customFormat="1" ht="48" customHeight="1" x14ac:dyDescent="0.2">
      <c r="A13" s="122">
        <f>Input!A11</f>
        <v>23</v>
      </c>
      <c r="B13" s="123" t="str">
        <f>Input!B11</f>
        <v>Player 9</v>
      </c>
      <c r="C13" s="780">
        <f>Input!G11</f>
        <v>0</v>
      </c>
      <c r="D13" s="123">
        <f>Input!H11</f>
        <v>0</v>
      </c>
      <c r="E13" s="123">
        <f>Input!I11</f>
        <v>0</v>
      </c>
      <c r="F13" s="781">
        <f>Input!J11</f>
        <v>0</v>
      </c>
    </row>
    <row r="14" spans="1:6" s="125" customFormat="1" ht="48" customHeight="1" x14ac:dyDescent="0.2">
      <c r="A14" s="122">
        <f>Input!A12</f>
        <v>24</v>
      </c>
      <c r="B14" s="123" t="str">
        <f>Input!B12</f>
        <v>Player 10</v>
      </c>
      <c r="C14" s="780">
        <f>Input!G12</f>
        <v>0</v>
      </c>
      <c r="D14" s="123">
        <f>Input!H12</f>
        <v>0</v>
      </c>
      <c r="E14" s="123">
        <f>Input!I12</f>
        <v>0</v>
      </c>
      <c r="F14" s="781">
        <f>Input!J12</f>
        <v>0</v>
      </c>
    </row>
    <row r="15" spans="1:6" s="125" customFormat="1" ht="48" customHeight="1" x14ac:dyDescent="0.2">
      <c r="A15" s="122">
        <f>Input!A13</f>
        <v>25</v>
      </c>
      <c r="B15" s="123" t="str">
        <f>Input!B13</f>
        <v>Player 11</v>
      </c>
      <c r="C15" s="780">
        <f>Input!G13</f>
        <v>0</v>
      </c>
      <c r="D15" s="123">
        <f>Input!H13</f>
        <v>0</v>
      </c>
      <c r="E15" s="123">
        <f>Input!I13</f>
        <v>0</v>
      </c>
      <c r="F15" s="781">
        <f>Input!J13</f>
        <v>0</v>
      </c>
    </row>
    <row r="16" spans="1:6" s="125" customFormat="1" ht="48" customHeight="1" x14ac:dyDescent="0.2">
      <c r="A16" s="122">
        <f>Input!A14</f>
        <v>29</v>
      </c>
      <c r="B16" s="123" t="str">
        <f>Input!B14</f>
        <v>Player 12</v>
      </c>
      <c r="C16" s="780">
        <f>Input!G14</f>
        <v>0</v>
      </c>
      <c r="D16" s="123">
        <f>Input!H14</f>
        <v>0</v>
      </c>
      <c r="E16" s="123">
        <f>Input!I14</f>
        <v>0</v>
      </c>
      <c r="F16" s="781">
        <f>Input!J14</f>
        <v>0</v>
      </c>
    </row>
    <row r="17" spans="1:6" s="125" customFormat="1" ht="48" hidden="1" customHeight="1" x14ac:dyDescent="0.2">
      <c r="A17" s="122">
        <f>Input!A15</f>
        <v>30</v>
      </c>
      <c r="B17" s="123" t="str">
        <f>Input!B15</f>
        <v>Player 13</v>
      </c>
      <c r="C17" s="780">
        <f>Input!G15</f>
        <v>0</v>
      </c>
      <c r="D17" s="123">
        <f>Input!H15</f>
        <v>0</v>
      </c>
      <c r="E17" s="123">
        <f>Input!I15</f>
        <v>0</v>
      </c>
      <c r="F17" s="781">
        <f>Input!J15</f>
        <v>0</v>
      </c>
    </row>
    <row r="18" spans="1:6" s="125" customFormat="1" ht="48" hidden="1" customHeight="1" x14ac:dyDescent="0.2">
      <c r="A18" s="122">
        <f>Input!A16</f>
        <v>32</v>
      </c>
      <c r="B18" s="123" t="str">
        <f>Input!B16</f>
        <v>Player 14</v>
      </c>
      <c r="C18" s="780">
        <f>Input!G16</f>
        <v>0</v>
      </c>
      <c r="D18" s="123">
        <f>Input!H16</f>
        <v>0</v>
      </c>
      <c r="E18" s="123">
        <f>Input!I16</f>
        <v>0</v>
      </c>
      <c r="F18" s="781">
        <f>Input!J16</f>
        <v>0</v>
      </c>
    </row>
    <row r="19" spans="1:6" s="125" customFormat="1" ht="48" hidden="1" customHeight="1" x14ac:dyDescent="0.2">
      <c r="A19" s="122">
        <f>Input!A17</f>
        <v>0</v>
      </c>
      <c r="B19" s="123">
        <f>Input!B17</f>
        <v>0</v>
      </c>
      <c r="C19" s="780">
        <f>Input!G17</f>
        <v>0</v>
      </c>
      <c r="D19" s="123">
        <f>Input!H17</f>
        <v>0</v>
      </c>
      <c r="E19" s="123">
        <f>Input!I17</f>
        <v>0</v>
      </c>
      <c r="F19" s="781">
        <f>Input!J17</f>
        <v>0</v>
      </c>
    </row>
    <row r="20" spans="1:6" s="125" customFormat="1" ht="48" hidden="1" customHeight="1" x14ac:dyDescent="0.2">
      <c r="A20" s="122">
        <f>Input!A18</f>
        <v>0</v>
      </c>
      <c r="B20" s="123">
        <f>Input!B18</f>
        <v>0</v>
      </c>
      <c r="C20" s="780">
        <f>Input!G18</f>
        <v>0</v>
      </c>
      <c r="D20" s="123">
        <f>Input!H18</f>
        <v>0</v>
      </c>
      <c r="E20" s="123">
        <f>Input!I18</f>
        <v>0</v>
      </c>
      <c r="F20" s="781">
        <f>Input!J18</f>
        <v>0</v>
      </c>
    </row>
    <row r="21" spans="1:6" s="125" customFormat="1" ht="48" hidden="1" customHeight="1" x14ac:dyDescent="0.2">
      <c r="A21" s="122">
        <f>Input!A19</f>
        <v>0</v>
      </c>
      <c r="B21" s="123">
        <f>Input!B19</f>
        <v>0</v>
      </c>
      <c r="C21" s="780">
        <f>Input!G19</f>
        <v>0</v>
      </c>
      <c r="D21" s="123">
        <f>Input!H19</f>
        <v>0</v>
      </c>
      <c r="E21" s="123">
        <f>Input!I19</f>
        <v>0</v>
      </c>
      <c r="F21" s="781">
        <f>Input!J19</f>
        <v>0</v>
      </c>
    </row>
    <row r="22" spans="1:6" s="125" customFormat="1" ht="48" hidden="1" customHeight="1" x14ac:dyDescent="0.2">
      <c r="A22" s="122">
        <f>Input!A20</f>
        <v>0</v>
      </c>
      <c r="B22" s="123">
        <f>Input!B20</f>
        <v>0</v>
      </c>
      <c r="C22" s="780">
        <f>Input!G20</f>
        <v>0</v>
      </c>
      <c r="D22" s="123">
        <f>Input!H20</f>
        <v>0</v>
      </c>
      <c r="E22" s="123">
        <f>Input!I20</f>
        <v>0</v>
      </c>
      <c r="F22" s="781">
        <f>Input!J20</f>
        <v>0</v>
      </c>
    </row>
  </sheetData>
  <sheetProtection sheet="1" objects="1" scenarios="1"/>
  <phoneticPr fontId="2" type="noConversion"/>
  <pageMargins left="0.75" right="0.75" top="1" bottom="1" header="0.5" footer="0.5"/>
  <pageSetup scale="74"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33" workbookViewId="0">
      <pane xSplit="2" topLeftCell="G1" activePane="topRight" state="frozen"/>
      <selection activeCell="J53" sqref="J53"/>
      <selection pane="topRight" activeCell="AD28" sqref="AD28"/>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SUM(T1E:T1S!E2)</f>
        <v>0</v>
      </c>
      <c r="G2" s="439">
        <f>SUM(T1E:T1S!F2)</f>
        <v>0</v>
      </c>
      <c r="H2" s="199"/>
      <c r="I2" s="384" t="s">
        <v>111</v>
      </c>
      <c r="J2" s="440">
        <f>SUM(T1E:T1S!W1)</f>
        <v>0</v>
      </c>
      <c r="K2" s="199"/>
      <c r="L2" s="384" t="s">
        <v>111</v>
      </c>
      <c r="M2" s="440">
        <f>SUM(T1E:T1S!T1)</f>
        <v>0</v>
      </c>
      <c r="N2" s="199"/>
      <c r="O2" s="384" t="s">
        <v>111</v>
      </c>
      <c r="P2" s="440">
        <f>SUM(T1E:T1S!M1)</f>
        <v>0</v>
      </c>
      <c r="Q2" s="199"/>
      <c r="R2" s="384" t="s">
        <v>111</v>
      </c>
      <c r="S2" s="440">
        <f>SUM(T1E:T1S!Q1)</f>
        <v>0</v>
      </c>
      <c r="T2" s="199"/>
      <c r="U2" s="384" t="s">
        <v>111</v>
      </c>
      <c r="V2" s="440">
        <f>SUM(T1E:T1S!J1)</f>
        <v>0</v>
      </c>
      <c r="W2" s="199"/>
      <c r="X2" s="384" t="s">
        <v>111</v>
      </c>
      <c r="Y2" s="440">
        <f>SUM(T1E:T1S!Z1)</f>
        <v>0</v>
      </c>
      <c r="Z2" s="298"/>
    </row>
    <row r="3" spans="1:33" ht="14" thickBot="1" x14ac:dyDescent="0.2">
      <c r="A3" s="6"/>
      <c r="B3" s="1061" t="s">
        <v>90</v>
      </c>
      <c r="C3" s="1062"/>
      <c r="D3" s="305">
        <f>L46</f>
        <v>0</v>
      </c>
      <c r="E3" s="162">
        <f>K46</f>
        <v>0</v>
      </c>
      <c r="F3" s="439">
        <f>SUM(T1E:T1S!E3)</f>
        <v>0</v>
      </c>
      <c r="G3" s="439">
        <f>SUM(T1E:T1S!F3)</f>
        <v>0</v>
      </c>
      <c r="H3" s="199"/>
      <c r="I3" s="384" t="s">
        <v>112</v>
      </c>
      <c r="J3" s="440">
        <f>SUM(T1E:T1S!W2)</f>
        <v>0</v>
      </c>
      <c r="K3" s="199"/>
      <c r="L3" s="384" t="s">
        <v>112</v>
      </c>
      <c r="M3" s="440">
        <f>SUM(T1E:T1S!T2)</f>
        <v>0</v>
      </c>
      <c r="N3" s="199"/>
      <c r="O3" s="384" t="s">
        <v>112</v>
      </c>
      <c r="P3" s="440">
        <f>SUM(T1E:T1S!M2)</f>
        <v>0</v>
      </c>
      <c r="Q3" s="199"/>
      <c r="R3" s="384" t="s">
        <v>112</v>
      </c>
      <c r="S3" s="440">
        <f>SUM(T1E:T1S!Q2)</f>
        <v>0</v>
      </c>
      <c r="T3" s="199"/>
      <c r="U3" s="384" t="s">
        <v>112</v>
      </c>
      <c r="V3" s="440">
        <f>SUM(T1E:T1S!J2)</f>
        <v>0</v>
      </c>
      <c r="W3" s="199"/>
      <c r="X3" s="384" t="s">
        <v>112</v>
      </c>
      <c r="Y3" s="440">
        <f>SUM(T1E:T1S!Z2)</f>
        <v>0</v>
      </c>
      <c r="Z3" s="298"/>
      <c r="AA3" s="27" t="s">
        <v>87</v>
      </c>
      <c r="AB3" s="27" t="s">
        <v>86</v>
      </c>
      <c r="AC3" s="27" t="s">
        <v>85</v>
      </c>
      <c r="AD3" s="25" t="s">
        <v>85</v>
      </c>
    </row>
    <row r="4" spans="1:33" x14ac:dyDescent="0.15">
      <c r="A4" s="6"/>
      <c r="B4" s="1063"/>
      <c r="C4" s="1063"/>
      <c r="D4" s="387"/>
      <c r="E4" s="387"/>
      <c r="F4" s="388"/>
      <c r="G4" s="388"/>
      <c r="H4" s="199"/>
      <c r="I4" s="384" t="s">
        <v>189</v>
      </c>
      <c r="J4" s="440">
        <f>SUM(T1E:T1S!W3)</f>
        <v>0</v>
      </c>
      <c r="K4" s="199"/>
      <c r="L4" s="384" t="s">
        <v>189</v>
      </c>
      <c r="M4" s="440">
        <f>SUM(T1E:T1S!T3)</f>
        <v>0</v>
      </c>
      <c r="N4" s="199"/>
      <c r="O4" s="384" t="s">
        <v>189</v>
      </c>
      <c r="P4" s="440">
        <f>SUM(T1E:T1S!M3)</f>
        <v>0</v>
      </c>
      <c r="Q4" s="199"/>
      <c r="R4" s="384" t="s">
        <v>189</v>
      </c>
      <c r="S4" s="440">
        <f>SUM(T1E:T1S!Q3)</f>
        <v>0</v>
      </c>
      <c r="T4" s="199"/>
      <c r="U4" s="384" t="s">
        <v>189</v>
      </c>
      <c r="V4" s="440">
        <f>SUM(T1E:T1S!J3)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SUM(T1E:T1S!D8)</f>
        <v>0</v>
      </c>
      <c r="E7" s="63">
        <f>SUM(T1E:T1S!E8)</f>
        <v>0</v>
      </c>
      <c r="F7" s="63">
        <f>SUM(T1E:T1S!F8)</f>
        <v>0</v>
      </c>
      <c r="G7" s="63">
        <f>SUM(T1E:T1S!G8)</f>
        <v>0</v>
      </c>
      <c r="H7" s="63">
        <f>SUM(T1E:T1S!H8)</f>
        <v>0</v>
      </c>
      <c r="I7" s="63">
        <f>SUM(T1E:T1S!I8)</f>
        <v>0</v>
      </c>
      <c r="J7" s="63">
        <f>SUM(T1E:T1S!J8)</f>
        <v>0</v>
      </c>
      <c r="K7" s="63">
        <f>SUM(T1E:T1S!K8)</f>
        <v>0</v>
      </c>
      <c r="L7" s="63">
        <f>SUM(T1E:T1S!L8)</f>
        <v>0</v>
      </c>
      <c r="M7" s="63">
        <f>SUM(T1E:T1S!M8)</f>
        <v>0</v>
      </c>
      <c r="N7" s="63">
        <f>SUM(T1E:T1S!N8)</f>
        <v>0</v>
      </c>
      <c r="O7" s="63">
        <f>SUM(T1E:T1S!O8)</f>
        <v>0</v>
      </c>
      <c r="P7" s="63">
        <f>SUM(T1E:T1S!P8)</f>
        <v>0</v>
      </c>
      <c r="Q7" s="63">
        <f>SUM(T1E:T1S!Q8)</f>
        <v>0</v>
      </c>
      <c r="R7" s="63">
        <f>SUM(T1E:T1S!R8)</f>
        <v>0</v>
      </c>
      <c r="S7" s="63">
        <f>SUM(T1E:T1S!S8)</f>
        <v>0</v>
      </c>
      <c r="T7" s="63">
        <f>SUM(T1E:T1S!T8)</f>
        <v>0</v>
      </c>
      <c r="U7" s="63">
        <f>SUM(T1E:T1S!U8)</f>
        <v>0</v>
      </c>
      <c r="V7" s="63">
        <f>SUM(T1E:T1S!V8)</f>
        <v>0</v>
      </c>
      <c r="W7" s="63">
        <f>SUM(T1E:T1S!W8)</f>
        <v>0</v>
      </c>
      <c r="X7" s="28">
        <f>IF(D7&gt;0,F7/D7,0)</f>
        <v>0</v>
      </c>
      <c r="Y7" s="28">
        <f t="shared" ref="Y7:Y25" si="0">IF(G7&gt;0,H7/G7,0)</f>
        <v>0</v>
      </c>
      <c r="Z7" s="28">
        <f t="shared" ref="Z7:Z25" si="1">IF(D7&gt;0,(F7+J7+K7+K7+L7+L7+L7)/D7,0)</f>
        <v>0</v>
      </c>
      <c r="AA7" s="28">
        <f t="shared" ref="AA7:AA24" si="2">IF(T7&gt;0,U7/T7,0)</f>
        <v>0</v>
      </c>
      <c r="AB7" s="52">
        <f t="shared" ref="AB7:AB25" si="3">IF(D7&gt;0,R7/D7,0)</f>
        <v>0</v>
      </c>
      <c r="AC7" s="52">
        <f t="shared" ref="AC7:AC25" si="4">IF(D7&gt;0,P7/D7,0)</f>
        <v>0</v>
      </c>
      <c r="AD7" s="52" t="str">
        <f t="shared" ref="AD7:AD25" si="5">IF(R7&gt;0,P7/R7,"-")</f>
        <v>-</v>
      </c>
      <c r="AE7" s="63">
        <f>SUM(T1E:T1S!AE8)</f>
        <v>0</v>
      </c>
      <c r="AF7" s="425"/>
    </row>
    <row r="8" spans="1:33" ht="18" customHeight="1" x14ac:dyDescent="0.15">
      <c r="A8" s="136">
        <f>Input!A4</f>
        <v>3</v>
      </c>
      <c r="B8" s="136" t="str">
        <f>Input!B4</f>
        <v>Player 2</v>
      </c>
      <c r="C8" s="73"/>
      <c r="D8" s="63">
        <f>SUM(T1E:T1S!D9)</f>
        <v>0</v>
      </c>
      <c r="E8" s="63">
        <f>SUM(T1E:T1S!E9)</f>
        <v>0</v>
      </c>
      <c r="F8" s="63">
        <f>SUM(T1E:T1S!F9)</f>
        <v>0</v>
      </c>
      <c r="G8" s="63">
        <f>SUM(T1E:T1S!G9)</f>
        <v>0</v>
      </c>
      <c r="H8" s="63">
        <f>SUM(T1E:T1S!H9)</f>
        <v>0</v>
      </c>
      <c r="I8" s="63">
        <f>SUM(T1E:T1S!I9)</f>
        <v>0</v>
      </c>
      <c r="J8" s="63">
        <f>SUM(T1E:T1S!J9)</f>
        <v>0</v>
      </c>
      <c r="K8" s="63">
        <f>SUM(T1E:T1S!K9)</f>
        <v>0</v>
      </c>
      <c r="L8" s="63">
        <f>SUM(T1E:T1S!L9)</f>
        <v>0</v>
      </c>
      <c r="M8" s="63">
        <f>SUM(T1E:T1S!M9)</f>
        <v>0</v>
      </c>
      <c r="N8" s="63">
        <f>SUM(T1E:T1S!N9)</f>
        <v>0</v>
      </c>
      <c r="O8" s="63">
        <f>SUM(T1E:T1S!O9)</f>
        <v>0</v>
      </c>
      <c r="P8" s="63">
        <f>SUM(T1E:T1S!P9)</f>
        <v>0</v>
      </c>
      <c r="Q8" s="63">
        <f>SUM(T1E:T1S!Q9)</f>
        <v>0</v>
      </c>
      <c r="R8" s="63">
        <f>SUM(T1E:T1S!R9)</f>
        <v>0</v>
      </c>
      <c r="S8" s="63">
        <f>SUM(T1E:T1S!S9)</f>
        <v>0</v>
      </c>
      <c r="T8" s="63">
        <f>SUM(T1E:T1S!T9)</f>
        <v>0</v>
      </c>
      <c r="U8" s="63">
        <f>SUM(T1E:T1S!U9)</f>
        <v>0</v>
      </c>
      <c r="V8" s="63">
        <f>SUM(T1E:T1S!V9)</f>
        <v>0</v>
      </c>
      <c r="W8" s="63">
        <f>SUM(T1E:T1S!W9)</f>
        <v>0</v>
      </c>
      <c r="X8" s="28">
        <f t="shared" ref="X8:X25" si="6">IF(D8&gt;0,F8/D8,0)</f>
        <v>0</v>
      </c>
      <c r="Y8" s="28">
        <f t="shared" si="0"/>
        <v>0</v>
      </c>
      <c r="Z8" s="28">
        <f t="shared" si="1"/>
        <v>0</v>
      </c>
      <c r="AA8" s="28">
        <f t="shared" si="2"/>
        <v>0</v>
      </c>
      <c r="AB8" s="52">
        <f t="shared" si="3"/>
        <v>0</v>
      </c>
      <c r="AC8" s="52">
        <f t="shared" si="4"/>
        <v>0</v>
      </c>
      <c r="AD8" s="52" t="str">
        <f t="shared" si="5"/>
        <v>-</v>
      </c>
      <c r="AE8" s="63">
        <f>SUM(T1E:T1S!AE9)</f>
        <v>0</v>
      </c>
      <c r="AF8" s="425"/>
    </row>
    <row r="9" spans="1:33" ht="18" customHeight="1" x14ac:dyDescent="0.15">
      <c r="A9" s="136">
        <f>Input!A5</f>
        <v>5</v>
      </c>
      <c r="B9" s="136" t="str">
        <f>Input!B5</f>
        <v>Player 3</v>
      </c>
      <c r="C9" s="73"/>
      <c r="D9" s="63">
        <f>SUM(T1E:T1S!D10)</f>
        <v>0</v>
      </c>
      <c r="E9" s="63">
        <f>SUM(T1E:T1S!E10)</f>
        <v>0</v>
      </c>
      <c r="F9" s="63">
        <f>SUM(T1E:T1S!F10)</f>
        <v>0</v>
      </c>
      <c r="G9" s="63">
        <f>SUM(T1E:T1S!G10)</f>
        <v>0</v>
      </c>
      <c r="H9" s="63">
        <f>SUM(T1E:T1S!H10)</f>
        <v>0</v>
      </c>
      <c r="I9" s="63">
        <f>SUM(T1E:T1S!I10)</f>
        <v>0</v>
      </c>
      <c r="J9" s="63">
        <f>SUM(T1E:T1S!J10)</f>
        <v>0</v>
      </c>
      <c r="K9" s="63">
        <f>SUM(T1E:T1S!K10)</f>
        <v>0</v>
      </c>
      <c r="L9" s="63">
        <f>SUM(T1E:T1S!L10)</f>
        <v>0</v>
      </c>
      <c r="M9" s="63">
        <f>SUM(T1E:T1S!M10)</f>
        <v>0</v>
      </c>
      <c r="N9" s="63">
        <f>SUM(T1E:T1S!N10)</f>
        <v>0</v>
      </c>
      <c r="O9" s="63">
        <f>SUM(T1E:T1S!O10)</f>
        <v>0</v>
      </c>
      <c r="P9" s="63">
        <f>SUM(T1E:T1S!P10)</f>
        <v>0</v>
      </c>
      <c r="Q9" s="63">
        <f>SUM(T1E:T1S!Q10)</f>
        <v>0</v>
      </c>
      <c r="R9" s="63">
        <f>SUM(T1E:T1S!R10)</f>
        <v>0</v>
      </c>
      <c r="S9" s="63">
        <f>SUM(T1E:T1S!S10)</f>
        <v>0</v>
      </c>
      <c r="T9" s="63">
        <f>SUM(T1E:T1S!T10)</f>
        <v>0</v>
      </c>
      <c r="U9" s="63">
        <f>SUM(T1E:T1S!U10)</f>
        <v>0</v>
      </c>
      <c r="V9" s="63">
        <f>SUM(T1E:T1S!V10)</f>
        <v>0</v>
      </c>
      <c r="W9" s="63">
        <f>SUM(T1E:T1S!W10)</f>
        <v>0</v>
      </c>
      <c r="X9" s="28">
        <f t="shared" si="6"/>
        <v>0</v>
      </c>
      <c r="Y9" s="28">
        <f t="shared" si="0"/>
        <v>0</v>
      </c>
      <c r="Z9" s="28">
        <f t="shared" si="1"/>
        <v>0</v>
      </c>
      <c r="AA9" s="28">
        <f t="shared" si="2"/>
        <v>0</v>
      </c>
      <c r="AB9" s="52">
        <f t="shared" si="3"/>
        <v>0</v>
      </c>
      <c r="AC9" s="52">
        <f t="shared" si="4"/>
        <v>0</v>
      </c>
      <c r="AD9" s="52" t="str">
        <f t="shared" si="5"/>
        <v>-</v>
      </c>
      <c r="AE9" s="63">
        <f>SUM(T1E:T1S!AE10)</f>
        <v>0</v>
      </c>
      <c r="AF9" s="425"/>
    </row>
    <row r="10" spans="1:33" ht="18" customHeight="1" x14ac:dyDescent="0.15">
      <c r="A10" s="136">
        <f>Input!A6</f>
        <v>9</v>
      </c>
      <c r="B10" s="136" t="str">
        <f>Input!B6</f>
        <v>Player 4</v>
      </c>
      <c r="C10" s="73"/>
      <c r="D10" s="63">
        <f>SUM(T1E:T1S!D11)</f>
        <v>0</v>
      </c>
      <c r="E10" s="63">
        <f>SUM(T1E:T1S!E11)</f>
        <v>0</v>
      </c>
      <c r="F10" s="63">
        <f>SUM(T1E:T1S!F11)</f>
        <v>0</v>
      </c>
      <c r="G10" s="63">
        <f>SUM(T1E:T1S!G11)</f>
        <v>0</v>
      </c>
      <c r="H10" s="63">
        <f>SUM(T1E:T1S!H11)</f>
        <v>0</v>
      </c>
      <c r="I10" s="63">
        <f>SUM(T1E:T1S!I11)</f>
        <v>0</v>
      </c>
      <c r="J10" s="63">
        <f>SUM(T1E:T1S!J11)</f>
        <v>0</v>
      </c>
      <c r="K10" s="63">
        <f>SUM(T1E:T1S!K11)</f>
        <v>0</v>
      </c>
      <c r="L10" s="63">
        <f>SUM(T1E:T1S!L11)</f>
        <v>0</v>
      </c>
      <c r="M10" s="63">
        <f>SUM(T1E:T1S!M11)</f>
        <v>0</v>
      </c>
      <c r="N10" s="63">
        <f>SUM(T1E:T1S!N11)</f>
        <v>0</v>
      </c>
      <c r="O10" s="63">
        <f>SUM(T1E:T1S!O11)</f>
        <v>0</v>
      </c>
      <c r="P10" s="63">
        <f>SUM(T1E:T1S!P11)</f>
        <v>0</v>
      </c>
      <c r="Q10" s="63">
        <f>SUM(T1E:T1S!Q11)</f>
        <v>0</v>
      </c>
      <c r="R10" s="63">
        <f>SUM(T1E:T1S!R11)</f>
        <v>0</v>
      </c>
      <c r="S10" s="63">
        <f>SUM(T1E:T1S!S11)</f>
        <v>0</v>
      </c>
      <c r="T10" s="63">
        <f>SUM(T1E:T1S!T11)</f>
        <v>0</v>
      </c>
      <c r="U10" s="63">
        <f>SUM(T1E:T1S!U11)</f>
        <v>0</v>
      </c>
      <c r="V10" s="63">
        <f>SUM(T1E:T1S!V11)</f>
        <v>0</v>
      </c>
      <c r="W10" s="63">
        <f>SUM(T1E:T1S!W11)</f>
        <v>0</v>
      </c>
      <c r="X10" s="28">
        <f t="shared" si="6"/>
        <v>0</v>
      </c>
      <c r="Y10" s="28">
        <f t="shared" si="0"/>
        <v>0</v>
      </c>
      <c r="Z10" s="28">
        <f t="shared" si="1"/>
        <v>0</v>
      </c>
      <c r="AA10" s="28">
        <f t="shared" si="2"/>
        <v>0</v>
      </c>
      <c r="AB10" s="52">
        <f t="shared" si="3"/>
        <v>0</v>
      </c>
      <c r="AC10" s="52">
        <f t="shared" si="4"/>
        <v>0</v>
      </c>
      <c r="AD10" s="52" t="str">
        <f t="shared" si="5"/>
        <v>-</v>
      </c>
      <c r="AE10" s="63">
        <f>SUM(T1E:T1S!AE11)</f>
        <v>0</v>
      </c>
      <c r="AF10" s="425"/>
    </row>
    <row r="11" spans="1:33" ht="18" customHeight="1" x14ac:dyDescent="0.15">
      <c r="A11" s="136">
        <f>Input!A7</f>
        <v>1</v>
      </c>
      <c r="B11" s="136" t="str">
        <f>Input!B7</f>
        <v>Player 5</v>
      </c>
      <c r="C11" s="73"/>
      <c r="D11" s="63">
        <f>SUM(T1E:T1S!D12)</f>
        <v>0</v>
      </c>
      <c r="E11" s="63">
        <f>SUM(T1E:T1S!E12)</f>
        <v>0</v>
      </c>
      <c r="F11" s="63">
        <f>SUM(T1E:T1S!F12)</f>
        <v>0</v>
      </c>
      <c r="G11" s="63">
        <f>SUM(T1E:T1S!G12)</f>
        <v>0</v>
      </c>
      <c r="H11" s="63">
        <f>SUM(T1E:T1S!H12)</f>
        <v>0</v>
      </c>
      <c r="I11" s="63">
        <f>SUM(T1E:T1S!I12)</f>
        <v>0</v>
      </c>
      <c r="J11" s="63">
        <f>SUM(T1E:T1S!J12)</f>
        <v>0</v>
      </c>
      <c r="K11" s="63">
        <f>SUM(T1E:T1S!K12)</f>
        <v>0</v>
      </c>
      <c r="L11" s="63">
        <f>SUM(T1E:T1S!L12)</f>
        <v>0</v>
      </c>
      <c r="M11" s="63">
        <f>SUM(T1E:T1S!M12)</f>
        <v>0</v>
      </c>
      <c r="N11" s="63">
        <f>SUM(T1E:T1S!N12)</f>
        <v>0</v>
      </c>
      <c r="O11" s="63">
        <f>SUM(T1E:T1S!O12)</f>
        <v>0</v>
      </c>
      <c r="P11" s="63">
        <f>SUM(T1E:T1S!P12)</f>
        <v>0</v>
      </c>
      <c r="Q11" s="63">
        <f>SUM(T1E:T1S!Q12)</f>
        <v>0</v>
      </c>
      <c r="R11" s="63">
        <f>SUM(T1E:T1S!R12)</f>
        <v>0</v>
      </c>
      <c r="S11" s="63">
        <f>SUM(T1E:T1S!S12)</f>
        <v>0</v>
      </c>
      <c r="T11" s="63">
        <f>SUM(T1E:T1S!T12)</f>
        <v>0</v>
      </c>
      <c r="U11" s="63">
        <f>SUM(T1E:T1S!U12)</f>
        <v>0</v>
      </c>
      <c r="V11" s="63">
        <f>SUM(T1E:T1S!V12)</f>
        <v>0</v>
      </c>
      <c r="W11" s="63">
        <f>SUM(T1E:T1S!W12)</f>
        <v>0</v>
      </c>
      <c r="X11" s="28">
        <f t="shared" si="6"/>
        <v>0</v>
      </c>
      <c r="Y11" s="28">
        <f t="shared" si="0"/>
        <v>0</v>
      </c>
      <c r="Z11" s="28">
        <f t="shared" si="1"/>
        <v>0</v>
      </c>
      <c r="AA11" s="28">
        <f t="shared" si="2"/>
        <v>0</v>
      </c>
      <c r="AB11" s="52">
        <f t="shared" si="3"/>
        <v>0</v>
      </c>
      <c r="AC11" s="52">
        <f t="shared" si="4"/>
        <v>0</v>
      </c>
      <c r="AD11" s="52" t="str">
        <f t="shared" si="5"/>
        <v>-</v>
      </c>
      <c r="AE11" s="63">
        <f>SUM(T1E:T1S!AE12)</f>
        <v>0</v>
      </c>
      <c r="AF11" s="425"/>
    </row>
    <row r="12" spans="1:33" ht="18" customHeight="1" x14ac:dyDescent="0.15">
      <c r="A12" s="136">
        <f>Input!A8</f>
        <v>14</v>
      </c>
      <c r="B12" s="136" t="str">
        <f>Input!B8</f>
        <v>Player 6</v>
      </c>
      <c r="C12" s="73"/>
      <c r="D12" s="63">
        <f>SUM(T1E:T1S!D13)</f>
        <v>0</v>
      </c>
      <c r="E12" s="63">
        <f>SUM(T1E:T1S!E13)</f>
        <v>0</v>
      </c>
      <c r="F12" s="63">
        <f>SUM(T1E:T1S!F13)</f>
        <v>0</v>
      </c>
      <c r="G12" s="63">
        <f>SUM(T1E:T1S!G13)</f>
        <v>0</v>
      </c>
      <c r="H12" s="63">
        <f>SUM(T1E:T1S!H13)</f>
        <v>0</v>
      </c>
      <c r="I12" s="63">
        <f>SUM(T1E:T1S!I13)</f>
        <v>0</v>
      </c>
      <c r="J12" s="63">
        <f>SUM(T1E:T1S!J13)</f>
        <v>0</v>
      </c>
      <c r="K12" s="63">
        <f>SUM(T1E:T1S!K13)</f>
        <v>0</v>
      </c>
      <c r="L12" s="63">
        <f>SUM(T1E:T1S!L13)</f>
        <v>0</v>
      </c>
      <c r="M12" s="63">
        <f>SUM(T1E:T1S!M13)</f>
        <v>0</v>
      </c>
      <c r="N12" s="63">
        <f>SUM(T1E:T1S!N13)</f>
        <v>0</v>
      </c>
      <c r="O12" s="63">
        <f>SUM(T1E:T1S!O13)</f>
        <v>0</v>
      </c>
      <c r="P12" s="63">
        <f>SUM(T1E:T1S!P13)</f>
        <v>0</v>
      </c>
      <c r="Q12" s="63">
        <f>SUM(T1E:T1S!Q13)</f>
        <v>0</v>
      </c>
      <c r="R12" s="63">
        <f>SUM(T1E:T1S!R13)</f>
        <v>0</v>
      </c>
      <c r="S12" s="63">
        <f>SUM(T1E:T1S!S13)</f>
        <v>0</v>
      </c>
      <c r="T12" s="63">
        <f>SUM(T1E:T1S!T13)</f>
        <v>0</v>
      </c>
      <c r="U12" s="63">
        <f>SUM(T1E:T1S!U13)</f>
        <v>0</v>
      </c>
      <c r="V12" s="63">
        <f>SUM(T1E:T1S!V13)</f>
        <v>0</v>
      </c>
      <c r="W12" s="63">
        <f>SUM(T1E:T1S!W13)</f>
        <v>0</v>
      </c>
      <c r="X12" s="28">
        <f t="shared" si="6"/>
        <v>0</v>
      </c>
      <c r="Y12" s="28">
        <f t="shared" si="0"/>
        <v>0</v>
      </c>
      <c r="Z12" s="28">
        <f t="shared" si="1"/>
        <v>0</v>
      </c>
      <c r="AA12" s="28">
        <f t="shared" si="2"/>
        <v>0</v>
      </c>
      <c r="AB12" s="52">
        <f t="shared" si="3"/>
        <v>0</v>
      </c>
      <c r="AC12" s="52">
        <f t="shared" si="4"/>
        <v>0</v>
      </c>
      <c r="AD12" s="52" t="str">
        <f t="shared" si="5"/>
        <v>-</v>
      </c>
      <c r="AE12" s="63">
        <f>SUM(T1E:T1S!AE13)</f>
        <v>0</v>
      </c>
      <c r="AF12" s="425"/>
    </row>
    <row r="13" spans="1:33" ht="18" customHeight="1" x14ac:dyDescent="0.15">
      <c r="A13" s="136">
        <f>Input!A9</f>
        <v>15</v>
      </c>
      <c r="B13" s="136" t="str">
        <f>Input!B9</f>
        <v>Player 7</v>
      </c>
      <c r="C13" s="73"/>
      <c r="D13" s="63">
        <f>SUM(T1E:T1S!D14)</f>
        <v>0</v>
      </c>
      <c r="E13" s="63">
        <f>SUM(T1E:T1S!E14)</f>
        <v>0</v>
      </c>
      <c r="F13" s="63">
        <f>SUM(T1E:T1S!F14)</f>
        <v>0</v>
      </c>
      <c r="G13" s="63">
        <f>SUM(T1E:T1S!G14)</f>
        <v>0</v>
      </c>
      <c r="H13" s="63">
        <f>SUM(T1E:T1S!H14)</f>
        <v>0</v>
      </c>
      <c r="I13" s="63">
        <f>SUM(T1E:T1S!I14)</f>
        <v>0</v>
      </c>
      <c r="J13" s="63">
        <f>SUM(T1E:T1S!J14)</f>
        <v>0</v>
      </c>
      <c r="K13" s="63">
        <f>SUM(T1E:T1S!K14)</f>
        <v>0</v>
      </c>
      <c r="L13" s="63">
        <f>SUM(T1E:T1S!L14)</f>
        <v>0</v>
      </c>
      <c r="M13" s="63">
        <f>SUM(T1E:T1S!M14)</f>
        <v>0</v>
      </c>
      <c r="N13" s="63">
        <f>SUM(T1E:T1S!N14)</f>
        <v>0</v>
      </c>
      <c r="O13" s="63">
        <f>SUM(T1E:T1S!O14)</f>
        <v>0</v>
      </c>
      <c r="P13" s="63">
        <f>SUM(T1E:T1S!P14)</f>
        <v>0</v>
      </c>
      <c r="Q13" s="63">
        <f>SUM(T1E:T1S!Q14)</f>
        <v>0</v>
      </c>
      <c r="R13" s="63">
        <f>SUM(T1E:T1S!R14)</f>
        <v>0</v>
      </c>
      <c r="S13" s="63">
        <f>SUM(T1E:T1S!S14)</f>
        <v>0</v>
      </c>
      <c r="T13" s="63">
        <f>SUM(T1E:T1S!T14)</f>
        <v>0</v>
      </c>
      <c r="U13" s="63">
        <f>SUM(T1E:T1S!U14)</f>
        <v>0</v>
      </c>
      <c r="V13" s="63">
        <f>SUM(T1E:T1S!V14)</f>
        <v>0</v>
      </c>
      <c r="W13" s="63">
        <f>SUM(T1E:T1S!W14)</f>
        <v>0</v>
      </c>
      <c r="X13" s="28">
        <f t="shared" si="6"/>
        <v>0</v>
      </c>
      <c r="Y13" s="28">
        <f t="shared" si="0"/>
        <v>0</v>
      </c>
      <c r="Z13" s="28">
        <f t="shared" si="1"/>
        <v>0</v>
      </c>
      <c r="AA13" s="28">
        <f t="shared" si="2"/>
        <v>0</v>
      </c>
      <c r="AB13" s="52">
        <f t="shared" si="3"/>
        <v>0</v>
      </c>
      <c r="AC13" s="52">
        <f t="shared" si="4"/>
        <v>0</v>
      </c>
      <c r="AD13" s="52" t="str">
        <f t="shared" si="5"/>
        <v>-</v>
      </c>
      <c r="AE13" s="63">
        <f>SUM(T1E:T1S!AE14)</f>
        <v>0</v>
      </c>
      <c r="AF13" s="425"/>
    </row>
    <row r="14" spans="1:33" ht="18" customHeight="1" x14ac:dyDescent="0.15">
      <c r="A14" s="136">
        <f>Input!A10</f>
        <v>22</v>
      </c>
      <c r="B14" s="136" t="str">
        <f>Input!B10</f>
        <v>Player 8</v>
      </c>
      <c r="C14" s="73"/>
      <c r="D14" s="63">
        <f>SUM(T1E:T1S!D15)</f>
        <v>0</v>
      </c>
      <c r="E14" s="63">
        <f>SUM(T1E:T1S!E15)</f>
        <v>0</v>
      </c>
      <c r="F14" s="63">
        <f>SUM(T1E:T1S!F15)</f>
        <v>0</v>
      </c>
      <c r="G14" s="63">
        <f>SUM(T1E:T1S!G15)</f>
        <v>0</v>
      </c>
      <c r="H14" s="63">
        <f>SUM(T1E:T1S!H15)</f>
        <v>0</v>
      </c>
      <c r="I14" s="63">
        <f>SUM(T1E:T1S!I15)</f>
        <v>0</v>
      </c>
      <c r="J14" s="63">
        <f>SUM(T1E:T1S!J15)</f>
        <v>0</v>
      </c>
      <c r="K14" s="63">
        <f>SUM(T1E:T1S!K15)</f>
        <v>0</v>
      </c>
      <c r="L14" s="63">
        <f>SUM(T1E:T1S!L15)</f>
        <v>0</v>
      </c>
      <c r="M14" s="63">
        <f>SUM(T1E:T1S!M15)</f>
        <v>0</v>
      </c>
      <c r="N14" s="63">
        <f>SUM(T1E:T1S!N15)</f>
        <v>0</v>
      </c>
      <c r="O14" s="63">
        <f>SUM(T1E:T1S!O15)</f>
        <v>0</v>
      </c>
      <c r="P14" s="63">
        <f>SUM(T1E:T1S!P15)</f>
        <v>0</v>
      </c>
      <c r="Q14" s="63">
        <f>SUM(T1E:T1S!Q15)</f>
        <v>0</v>
      </c>
      <c r="R14" s="63">
        <f>SUM(T1E:T1S!R15)</f>
        <v>0</v>
      </c>
      <c r="S14" s="63">
        <f>SUM(T1E:T1S!S15)</f>
        <v>0</v>
      </c>
      <c r="T14" s="63">
        <f>SUM(T1E:T1S!T15)</f>
        <v>0</v>
      </c>
      <c r="U14" s="63">
        <f>SUM(T1E:T1S!U15)</f>
        <v>0</v>
      </c>
      <c r="V14" s="63">
        <f>SUM(T1E:T1S!V15)</f>
        <v>0</v>
      </c>
      <c r="W14" s="63">
        <f>SUM(T1E:T1S!W15)</f>
        <v>0</v>
      </c>
      <c r="X14" s="28">
        <f t="shared" si="6"/>
        <v>0</v>
      </c>
      <c r="Y14" s="28">
        <f t="shared" si="0"/>
        <v>0</v>
      </c>
      <c r="Z14" s="28">
        <f t="shared" si="1"/>
        <v>0</v>
      </c>
      <c r="AA14" s="28">
        <f t="shared" si="2"/>
        <v>0</v>
      </c>
      <c r="AB14" s="52">
        <f t="shared" si="3"/>
        <v>0</v>
      </c>
      <c r="AC14" s="52">
        <f t="shared" si="4"/>
        <v>0</v>
      </c>
      <c r="AD14" s="52" t="str">
        <f t="shared" si="5"/>
        <v>-</v>
      </c>
      <c r="AE14" s="63">
        <f>SUM(T1E:T1S!AE15)</f>
        <v>0</v>
      </c>
      <c r="AF14" s="425"/>
    </row>
    <row r="15" spans="1:33" ht="18" customHeight="1" x14ac:dyDescent="0.15">
      <c r="A15" s="136">
        <f>Input!A11</f>
        <v>23</v>
      </c>
      <c r="B15" s="136" t="str">
        <f>Input!B11</f>
        <v>Player 9</v>
      </c>
      <c r="C15" s="73"/>
      <c r="D15" s="63">
        <f>SUM(T1E:T1S!D16)</f>
        <v>0</v>
      </c>
      <c r="E15" s="63">
        <f>SUM(T1E:T1S!E16)</f>
        <v>0</v>
      </c>
      <c r="F15" s="63">
        <f>SUM(T1E:T1S!F16)</f>
        <v>0</v>
      </c>
      <c r="G15" s="63">
        <f>SUM(T1E:T1S!G16)</f>
        <v>0</v>
      </c>
      <c r="H15" s="63">
        <f>SUM(T1E:T1S!H16)</f>
        <v>0</v>
      </c>
      <c r="I15" s="63">
        <f>SUM(T1E:T1S!I16)</f>
        <v>0</v>
      </c>
      <c r="J15" s="63">
        <f>SUM(T1E:T1S!J16)</f>
        <v>0</v>
      </c>
      <c r="K15" s="63">
        <f>SUM(T1E:T1S!K16)</f>
        <v>0</v>
      </c>
      <c r="L15" s="63">
        <f>SUM(T1E:T1S!L16)</f>
        <v>0</v>
      </c>
      <c r="M15" s="63">
        <f>SUM(T1E:T1S!M16)</f>
        <v>0</v>
      </c>
      <c r="N15" s="63">
        <f>SUM(T1E:T1S!N16)</f>
        <v>0</v>
      </c>
      <c r="O15" s="63">
        <f>SUM(T1E:T1S!O16)</f>
        <v>0</v>
      </c>
      <c r="P15" s="63">
        <f>SUM(T1E:T1S!P16)</f>
        <v>0</v>
      </c>
      <c r="Q15" s="63">
        <f>SUM(T1E:T1S!Q16)</f>
        <v>0</v>
      </c>
      <c r="R15" s="63">
        <f>SUM(T1E:T1S!R16)</f>
        <v>0</v>
      </c>
      <c r="S15" s="63">
        <f>SUM(T1E:T1S!S16)</f>
        <v>0</v>
      </c>
      <c r="T15" s="63">
        <f>SUM(T1E:T1S!T16)</f>
        <v>0</v>
      </c>
      <c r="U15" s="63">
        <f>SUM(T1E:T1S!U16)</f>
        <v>0</v>
      </c>
      <c r="V15" s="63">
        <f>SUM(T1E:T1S!V16)</f>
        <v>0</v>
      </c>
      <c r="W15" s="63">
        <f>SUM(T1E:T1S!W16)</f>
        <v>0</v>
      </c>
      <c r="X15" s="28">
        <f t="shared" si="6"/>
        <v>0</v>
      </c>
      <c r="Y15" s="28">
        <f t="shared" si="0"/>
        <v>0</v>
      </c>
      <c r="Z15" s="28">
        <f t="shared" si="1"/>
        <v>0</v>
      </c>
      <c r="AA15" s="28">
        <f t="shared" si="2"/>
        <v>0</v>
      </c>
      <c r="AB15" s="52">
        <f t="shared" si="3"/>
        <v>0</v>
      </c>
      <c r="AC15" s="52">
        <f t="shared" si="4"/>
        <v>0</v>
      </c>
      <c r="AD15" s="52" t="str">
        <f t="shared" si="5"/>
        <v>-</v>
      </c>
      <c r="AE15" s="63">
        <f>SUM(T1E:T1S!AE16)</f>
        <v>0</v>
      </c>
      <c r="AF15" s="425"/>
    </row>
    <row r="16" spans="1:33" ht="18" customHeight="1" x14ac:dyDescent="0.15">
      <c r="A16" s="136">
        <f>Input!A12</f>
        <v>24</v>
      </c>
      <c r="B16" s="136" t="str">
        <f>Input!B12</f>
        <v>Player 10</v>
      </c>
      <c r="C16" s="73"/>
      <c r="D16" s="63">
        <f>SUM(T1E:T1S!D17)</f>
        <v>0</v>
      </c>
      <c r="E16" s="63">
        <f>SUM(T1E:T1S!E17)</f>
        <v>0</v>
      </c>
      <c r="F16" s="63">
        <f>SUM(T1E:T1S!F17)</f>
        <v>0</v>
      </c>
      <c r="G16" s="63">
        <f>SUM(T1E:T1S!G17)</f>
        <v>0</v>
      </c>
      <c r="H16" s="63">
        <f>SUM(T1E:T1S!H17)</f>
        <v>0</v>
      </c>
      <c r="I16" s="63">
        <f>SUM(T1E:T1S!I17)</f>
        <v>0</v>
      </c>
      <c r="J16" s="63">
        <f>SUM(T1E:T1S!J17)</f>
        <v>0</v>
      </c>
      <c r="K16" s="63">
        <f>SUM(T1E:T1S!K17)</f>
        <v>0</v>
      </c>
      <c r="L16" s="63">
        <f>SUM(T1E:T1S!L17)</f>
        <v>0</v>
      </c>
      <c r="M16" s="63">
        <f>SUM(T1E:T1S!M17)</f>
        <v>0</v>
      </c>
      <c r="N16" s="63">
        <f>SUM(T1E:T1S!N17)</f>
        <v>0</v>
      </c>
      <c r="O16" s="63">
        <f>SUM(T1E:T1S!O17)</f>
        <v>0</v>
      </c>
      <c r="P16" s="63">
        <f>SUM(T1E:T1S!P17)</f>
        <v>0</v>
      </c>
      <c r="Q16" s="63">
        <f>SUM(T1E:T1S!Q17)</f>
        <v>0</v>
      </c>
      <c r="R16" s="63">
        <f>SUM(T1E:T1S!R17)</f>
        <v>0</v>
      </c>
      <c r="S16" s="63">
        <f>SUM(T1E:T1S!S17)</f>
        <v>0</v>
      </c>
      <c r="T16" s="63">
        <f>SUM(T1E:T1S!T17)</f>
        <v>0</v>
      </c>
      <c r="U16" s="63">
        <f>SUM(T1E:T1S!U17)</f>
        <v>0</v>
      </c>
      <c r="V16" s="63">
        <f>SUM(T1E:T1S!V17)</f>
        <v>0</v>
      </c>
      <c r="W16" s="63">
        <f>SUM(T1E:T1S!W17)</f>
        <v>0</v>
      </c>
      <c r="X16" s="28">
        <f t="shared" si="6"/>
        <v>0</v>
      </c>
      <c r="Y16" s="28">
        <f t="shared" si="0"/>
        <v>0</v>
      </c>
      <c r="Z16" s="28">
        <f t="shared" si="1"/>
        <v>0</v>
      </c>
      <c r="AA16" s="28">
        <f t="shared" si="2"/>
        <v>0</v>
      </c>
      <c r="AB16" s="52">
        <f t="shared" si="3"/>
        <v>0</v>
      </c>
      <c r="AC16" s="52">
        <f t="shared" si="4"/>
        <v>0</v>
      </c>
      <c r="AD16" s="52" t="str">
        <f t="shared" si="5"/>
        <v>-</v>
      </c>
      <c r="AE16" s="63">
        <f>SUM(T1E:T1S!AE17)</f>
        <v>0</v>
      </c>
      <c r="AF16" s="425"/>
    </row>
    <row r="17" spans="1:34" ht="18" customHeight="1" x14ac:dyDescent="0.15">
      <c r="A17" s="136">
        <f>Input!A13</f>
        <v>25</v>
      </c>
      <c r="B17" s="136" t="str">
        <f>Input!B13</f>
        <v>Player 11</v>
      </c>
      <c r="C17" s="73"/>
      <c r="D17" s="63">
        <f>SUM(T1E:T1S!D18)</f>
        <v>0</v>
      </c>
      <c r="E17" s="63">
        <f>SUM(T1E:T1S!E18)</f>
        <v>0</v>
      </c>
      <c r="F17" s="63">
        <f>SUM(T1E:T1S!F18)</f>
        <v>0</v>
      </c>
      <c r="G17" s="63">
        <f>SUM(T1E:T1S!G18)</f>
        <v>0</v>
      </c>
      <c r="H17" s="63">
        <f>SUM(T1E:T1S!H18)</f>
        <v>0</v>
      </c>
      <c r="I17" s="63">
        <f>SUM(T1E:T1S!I18)</f>
        <v>0</v>
      </c>
      <c r="J17" s="63">
        <f>SUM(T1E:T1S!J18)</f>
        <v>0</v>
      </c>
      <c r="K17" s="63">
        <f>SUM(T1E:T1S!K18)</f>
        <v>0</v>
      </c>
      <c r="L17" s="63">
        <f>SUM(T1E:T1S!L18)</f>
        <v>0</v>
      </c>
      <c r="M17" s="63">
        <f>SUM(T1E:T1S!M18)</f>
        <v>0</v>
      </c>
      <c r="N17" s="63">
        <f>SUM(T1E:T1S!N18)</f>
        <v>0</v>
      </c>
      <c r="O17" s="63">
        <f>SUM(T1E:T1S!O18)</f>
        <v>0</v>
      </c>
      <c r="P17" s="63">
        <f>SUM(T1E:T1S!P18)</f>
        <v>0</v>
      </c>
      <c r="Q17" s="63">
        <f>SUM(T1E:T1S!Q18)</f>
        <v>0</v>
      </c>
      <c r="R17" s="63">
        <f>SUM(T1E:T1S!R18)</f>
        <v>0</v>
      </c>
      <c r="S17" s="63">
        <f>SUM(T1E:T1S!S18)</f>
        <v>0</v>
      </c>
      <c r="T17" s="63">
        <f>SUM(T1E:T1S!T18)</f>
        <v>0</v>
      </c>
      <c r="U17" s="63">
        <f>SUM(T1E:T1S!U18)</f>
        <v>0</v>
      </c>
      <c r="V17" s="63">
        <f>SUM(T1E:T1S!V18)</f>
        <v>0</v>
      </c>
      <c r="W17" s="63">
        <f>SUM(T1E:T1S!W18)</f>
        <v>0</v>
      </c>
      <c r="X17" s="28">
        <f t="shared" si="6"/>
        <v>0</v>
      </c>
      <c r="Y17" s="28">
        <f t="shared" si="0"/>
        <v>0</v>
      </c>
      <c r="Z17" s="28">
        <f t="shared" si="1"/>
        <v>0</v>
      </c>
      <c r="AA17" s="28">
        <f t="shared" si="2"/>
        <v>0</v>
      </c>
      <c r="AB17" s="52">
        <f t="shared" si="3"/>
        <v>0</v>
      </c>
      <c r="AC17" s="52">
        <f t="shared" si="4"/>
        <v>0</v>
      </c>
      <c r="AD17" s="52" t="str">
        <f t="shared" si="5"/>
        <v>-</v>
      </c>
      <c r="AE17" s="63">
        <f>SUM(T1E:T1S!AE18)</f>
        <v>0</v>
      </c>
      <c r="AF17" s="425"/>
    </row>
    <row r="18" spans="1:34" ht="18" customHeight="1" x14ac:dyDescent="0.15">
      <c r="A18" s="136">
        <f>Input!A14</f>
        <v>29</v>
      </c>
      <c r="B18" s="136" t="str">
        <f>Input!B14</f>
        <v>Player 12</v>
      </c>
      <c r="C18" s="73"/>
      <c r="D18" s="63">
        <f>SUM(T1E:T1S!D19)</f>
        <v>0</v>
      </c>
      <c r="E18" s="63">
        <f>SUM(T1E:T1S!E19)</f>
        <v>0</v>
      </c>
      <c r="F18" s="63">
        <f>SUM(T1E:T1S!F19)</f>
        <v>0</v>
      </c>
      <c r="G18" s="63">
        <f>SUM(T1E:T1S!G19)</f>
        <v>0</v>
      </c>
      <c r="H18" s="63">
        <f>SUM(T1E:T1S!H19)</f>
        <v>0</v>
      </c>
      <c r="I18" s="63">
        <f>SUM(T1E:T1S!I19)</f>
        <v>0</v>
      </c>
      <c r="J18" s="63">
        <f>SUM(T1E:T1S!J19)</f>
        <v>0</v>
      </c>
      <c r="K18" s="63">
        <f>SUM(T1E:T1S!K19)</f>
        <v>0</v>
      </c>
      <c r="L18" s="63">
        <f>SUM(T1E:T1S!L19)</f>
        <v>0</v>
      </c>
      <c r="M18" s="63">
        <f>SUM(T1E:T1S!M19)</f>
        <v>0</v>
      </c>
      <c r="N18" s="63">
        <f>SUM(T1E:T1S!N19)</f>
        <v>0</v>
      </c>
      <c r="O18" s="63">
        <f>SUM(T1E:T1S!O19)</f>
        <v>0</v>
      </c>
      <c r="P18" s="63">
        <f>SUM(T1E:T1S!P19)</f>
        <v>0</v>
      </c>
      <c r="Q18" s="63">
        <f>SUM(T1E:T1S!Q19)</f>
        <v>0</v>
      </c>
      <c r="R18" s="63">
        <f>SUM(T1E:T1S!R19)</f>
        <v>0</v>
      </c>
      <c r="S18" s="63">
        <f>SUM(T1E:T1S!S19)</f>
        <v>0</v>
      </c>
      <c r="T18" s="63">
        <f>SUM(T1E:T1S!T19)</f>
        <v>0</v>
      </c>
      <c r="U18" s="63">
        <f>SUM(T1E:T1S!U19)</f>
        <v>0</v>
      </c>
      <c r="V18" s="63">
        <f>SUM(T1E:T1S!V19)</f>
        <v>0</v>
      </c>
      <c r="W18" s="63">
        <f>SUM(T1E:T1S!W19)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SUM(T1E:T1S!AE19)</f>
        <v>0</v>
      </c>
      <c r="AF18" s="425"/>
    </row>
    <row r="19" spans="1:34" ht="18" customHeight="1" x14ac:dyDescent="0.15">
      <c r="A19" s="136">
        <f>Input!A15</f>
        <v>30</v>
      </c>
      <c r="B19" s="136" t="str">
        <f>Input!B15</f>
        <v>Player 13</v>
      </c>
      <c r="C19" s="73"/>
      <c r="D19" s="63">
        <f>SUM(T1E:T1S!D20)</f>
        <v>0</v>
      </c>
      <c r="E19" s="63">
        <f>SUM(T1E:T1S!E20)</f>
        <v>0</v>
      </c>
      <c r="F19" s="63">
        <f>SUM(T1E:T1S!F20)</f>
        <v>0</v>
      </c>
      <c r="G19" s="63">
        <f>SUM(T1E:T1S!G20)</f>
        <v>0</v>
      </c>
      <c r="H19" s="63">
        <f>SUM(T1E:T1S!H20)</f>
        <v>0</v>
      </c>
      <c r="I19" s="63">
        <f>SUM(T1E:T1S!I20)</f>
        <v>0</v>
      </c>
      <c r="J19" s="63">
        <f>SUM(T1E:T1S!J20)</f>
        <v>0</v>
      </c>
      <c r="K19" s="63">
        <f>SUM(T1E:T1S!K20)</f>
        <v>0</v>
      </c>
      <c r="L19" s="63">
        <f>SUM(T1E:T1S!L20)</f>
        <v>0</v>
      </c>
      <c r="M19" s="63">
        <f>SUM(T1E:T1S!M20)</f>
        <v>0</v>
      </c>
      <c r="N19" s="63">
        <f>SUM(T1E:T1S!N20)</f>
        <v>0</v>
      </c>
      <c r="O19" s="63">
        <f>SUM(T1E:T1S!O20)</f>
        <v>0</v>
      </c>
      <c r="P19" s="63">
        <f>SUM(T1E:T1S!P20)</f>
        <v>0</v>
      </c>
      <c r="Q19" s="63">
        <f>SUM(T1E:T1S!Q20)</f>
        <v>0</v>
      </c>
      <c r="R19" s="63">
        <f>SUM(T1E:T1S!R20)</f>
        <v>0</v>
      </c>
      <c r="S19" s="63">
        <f>SUM(T1E:T1S!S20)</f>
        <v>0</v>
      </c>
      <c r="T19" s="63">
        <f>SUM(T1E:T1S!T20)</f>
        <v>0</v>
      </c>
      <c r="U19" s="63">
        <f>SUM(T1E:T1S!U20)</f>
        <v>0</v>
      </c>
      <c r="V19" s="63">
        <f>SUM(T1E:T1S!V20)</f>
        <v>0</v>
      </c>
      <c r="W19" s="63">
        <f>SUM(T1E:T1S!W20)</f>
        <v>0</v>
      </c>
      <c r="X19" s="28">
        <f t="shared" si="7"/>
        <v>0</v>
      </c>
      <c r="Y19" s="28">
        <f t="shared" si="8"/>
        <v>0</v>
      </c>
      <c r="Z19" s="28">
        <f t="shared" si="9"/>
        <v>0</v>
      </c>
      <c r="AA19" s="28">
        <f t="shared" si="10"/>
        <v>0</v>
      </c>
      <c r="AB19" s="52">
        <f t="shared" si="11"/>
        <v>0</v>
      </c>
      <c r="AC19" s="52">
        <f t="shared" si="12"/>
        <v>0</v>
      </c>
      <c r="AD19" s="52" t="str">
        <f t="shared" si="13"/>
        <v>-</v>
      </c>
      <c r="AE19" s="63">
        <f>SUM(T1E:T1S!AE20)</f>
        <v>0</v>
      </c>
      <c r="AF19" s="425"/>
    </row>
    <row r="20" spans="1:34" ht="18" customHeight="1" x14ac:dyDescent="0.15">
      <c r="A20" s="136">
        <f>Input!A16</f>
        <v>32</v>
      </c>
      <c r="B20" s="136" t="str">
        <f>Input!B16</f>
        <v>Player 14</v>
      </c>
      <c r="C20" s="73"/>
      <c r="D20" s="63">
        <f>SUM(T1E:T1S!D21)</f>
        <v>0</v>
      </c>
      <c r="E20" s="63">
        <f>SUM(T1E:T1S!E21)</f>
        <v>0</v>
      </c>
      <c r="F20" s="63">
        <f>SUM(T1E:T1S!F21)</f>
        <v>0</v>
      </c>
      <c r="G20" s="63">
        <f>SUM(T1E:T1S!G21)</f>
        <v>0</v>
      </c>
      <c r="H20" s="63">
        <f>SUM(T1E:T1S!H21)</f>
        <v>0</v>
      </c>
      <c r="I20" s="63">
        <f>SUM(T1E:T1S!I21)</f>
        <v>0</v>
      </c>
      <c r="J20" s="63">
        <f>SUM(T1E:T1S!J21)</f>
        <v>0</v>
      </c>
      <c r="K20" s="63">
        <f>SUM(T1E:T1S!K21)</f>
        <v>0</v>
      </c>
      <c r="L20" s="63">
        <f>SUM(T1E:T1S!L21)</f>
        <v>0</v>
      </c>
      <c r="M20" s="63">
        <f>SUM(T1E:T1S!M21)</f>
        <v>0</v>
      </c>
      <c r="N20" s="63">
        <f>SUM(T1E:T1S!N21)</f>
        <v>0</v>
      </c>
      <c r="O20" s="63">
        <f>SUM(T1E:T1S!O21)</f>
        <v>0</v>
      </c>
      <c r="P20" s="63">
        <f>SUM(T1E:T1S!P21)</f>
        <v>0</v>
      </c>
      <c r="Q20" s="63">
        <f>SUM(T1E:T1S!Q21)</f>
        <v>0</v>
      </c>
      <c r="R20" s="63">
        <f>SUM(T1E:T1S!R21)</f>
        <v>0</v>
      </c>
      <c r="S20" s="63">
        <f>SUM(T1E:T1S!S21)</f>
        <v>0</v>
      </c>
      <c r="T20" s="63">
        <f>SUM(T1E:T1S!T21)</f>
        <v>0</v>
      </c>
      <c r="U20" s="63">
        <f>SUM(T1E:T1S!U21)</f>
        <v>0</v>
      </c>
      <c r="V20" s="63">
        <f>SUM(T1E:T1S!V21)</f>
        <v>0</v>
      </c>
      <c r="W20" s="63">
        <f>SUM(T1E:T1S!W21)</f>
        <v>0</v>
      </c>
      <c r="X20" s="28">
        <f t="shared" si="7"/>
        <v>0</v>
      </c>
      <c r="Y20" s="28">
        <f t="shared" si="8"/>
        <v>0</v>
      </c>
      <c r="Z20" s="28">
        <f t="shared" si="9"/>
        <v>0</v>
      </c>
      <c r="AA20" s="28">
        <f t="shared" si="10"/>
        <v>0</v>
      </c>
      <c r="AB20" s="52">
        <f t="shared" si="11"/>
        <v>0</v>
      </c>
      <c r="AC20" s="52">
        <f t="shared" si="12"/>
        <v>0</v>
      </c>
      <c r="AD20" s="52" t="str">
        <f t="shared" si="13"/>
        <v>-</v>
      </c>
      <c r="AE20" s="63">
        <f>SUM(T1E:T1S!AE21)</f>
        <v>0</v>
      </c>
      <c r="AF20" s="425"/>
    </row>
    <row r="21" spans="1:34" ht="18" customHeight="1" x14ac:dyDescent="0.15">
      <c r="A21" s="136">
        <f>Input!A17</f>
        <v>0</v>
      </c>
      <c r="B21" s="136">
        <f>Input!B17</f>
        <v>0</v>
      </c>
      <c r="C21" s="73"/>
      <c r="D21" s="63">
        <f>SUM(T1E:T1S!D22)</f>
        <v>0</v>
      </c>
      <c r="E21" s="63">
        <f>SUM(T1E:T1S!E22)</f>
        <v>0</v>
      </c>
      <c r="F21" s="63">
        <f>SUM(T1E:T1S!F22)</f>
        <v>0</v>
      </c>
      <c r="G21" s="63">
        <f>SUM(T1E:T1S!G22)</f>
        <v>0</v>
      </c>
      <c r="H21" s="63">
        <f>SUM(T1E:T1S!H22)</f>
        <v>0</v>
      </c>
      <c r="I21" s="63">
        <f>SUM(T1E:T1S!I22)</f>
        <v>0</v>
      </c>
      <c r="J21" s="63">
        <f>SUM(T1E:T1S!J22)</f>
        <v>0</v>
      </c>
      <c r="K21" s="63">
        <f>SUM(T1E:T1S!K22)</f>
        <v>0</v>
      </c>
      <c r="L21" s="63">
        <f>SUM(T1E:T1S!L22)</f>
        <v>0</v>
      </c>
      <c r="M21" s="63">
        <f>SUM(T1E:T1S!M22)</f>
        <v>0</v>
      </c>
      <c r="N21" s="63">
        <f>SUM(T1E:T1S!N22)</f>
        <v>0</v>
      </c>
      <c r="O21" s="63">
        <f>SUM(T1E:T1S!O22)</f>
        <v>0</v>
      </c>
      <c r="P21" s="63">
        <f>SUM(T1E:T1S!P22)</f>
        <v>0</v>
      </c>
      <c r="Q21" s="63">
        <f>SUM(T1E:T1S!Q22)</f>
        <v>0</v>
      </c>
      <c r="R21" s="63">
        <f>SUM(T1E:T1S!R22)</f>
        <v>0</v>
      </c>
      <c r="S21" s="63">
        <f>SUM(T1E:T1S!S22)</f>
        <v>0</v>
      </c>
      <c r="T21" s="63">
        <f>SUM(T1E:T1S!T22)</f>
        <v>0</v>
      </c>
      <c r="U21" s="63">
        <f>SUM(T1E:T1S!U22)</f>
        <v>0</v>
      </c>
      <c r="V21" s="63">
        <f>SUM(T1E:T1S!V22)</f>
        <v>0</v>
      </c>
      <c r="W21" s="63">
        <f>SUM(T1E:T1S!W22)</f>
        <v>0</v>
      </c>
      <c r="X21" s="28">
        <f t="shared" si="7"/>
        <v>0</v>
      </c>
      <c r="Y21" s="28">
        <f t="shared" si="8"/>
        <v>0</v>
      </c>
      <c r="Z21" s="28">
        <f t="shared" si="9"/>
        <v>0</v>
      </c>
      <c r="AA21" s="28">
        <f t="shared" si="10"/>
        <v>0</v>
      </c>
      <c r="AB21" s="52">
        <f t="shared" si="11"/>
        <v>0</v>
      </c>
      <c r="AC21" s="52">
        <f t="shared" si="12"/>
        <v>0</v>
      </c>
      <c r="AD21" s="52" t="str">
        <f t="shared" si="13"/>
        <v>-</v>
      </c>
      <c r="AE21" s="63">
        <f>SUM(T1E:T1S!AE22)</f>
        <v>0</v>
      </c>
      <c r="AF21" s="425"/>
    </row>
    <row r="22" spans="1:34" ht="18" customHeight="1" x14ac:dyDescent="0.15">
      <c r="A22" s="136">
        <f>Input!A18</f>
        <v>0</v>
      </c>
      <c r="B22" s="136">
        <f>Input!B18</f>
        <v>0</v>
      </c>
      <c r="C22" s="73"/>
      <c r="D22" s="63">
        <f>SUM(T1E:T1S!D23)</f>
        <v>0</v>
      </c>
      <c r="E22" s="63">
        <f>SUM(T1E:T1S!E23)</f>
        <v>0</v>
      </c>
      <c r="F22" s="63">
        <f>SUM(T1E:T1S!F23)</f>
        <v>0</v>
      </c>
      <c r="G22" s="63">
        <f>SUM(T1E:T1S!G23)</f>
        <v>0</v>
      </c>
      <c r="H22" s="63">
        <f>SUM(T1E:T1S!H23)</f>
        <v>0</v>
      </c>
      <c r="I22" s="63">
        <f>SUM(T1E:T1S!I23)</f>
        <v>0</v>
      </c>
      <c r="J22" s="63">
        <f>SUM(T1E:T1S!J23)</f>
        <v>0</v>
      </c>
      <c r="K22" s="63">
        <f>SUM(T1E:T1S!K23)</f>
        <v>0</v>
      </c>
      <c r="L22" s="63">
        <f>SUM(T1E:T1S!L23)</f>
        <v>0</v>
      </c>
      <c r="M22" s="63">
        <f>SUM(T1E:T1S!M23)</f>
        <v>0</v>
      </c>
      <c r="N22" s="63">
        <f>SUM(T1E:T1S!N23)</f>
        <v>0</v>
      </c>
      <c r="O22" s="63">
        <f>SUM(T1E:T1S!O23)</f>
        <v>0</v>
      </c>
      <c r="P22" s="63">
        <f>SUM(T1E:T1S!P23)</f>
        <v>0</v>
      </c>
      <c r="Q22" s="63">
        <f>SUM(T1E:T1S!Q23)</f>
        <v>0</v>
      </c>
      <c r="R22" s="63">
        <f>SUM(T1E:T1S!R23)</f>
        <v>0</v>
      </c>
      <c r="S22" s="63">
        <f>SUM(T1E:T1S!S23)</f>
        <v>0</v>
      </c>
      <c r="T22" s="63">
        <f>SUM(T1E:T1S!T23)</f>
        <v>0</v>
      </c>
      <c r="U22" s="63">
        <f>SUM(T1E:T1S!U23)</f>
        <v>0</v>
      </c>
      <c r="V22" s="63">
        <f>SUM(T1E:T1S!V23)</f>
        <v>0</v>
      </c>
      <c r="W22" s="63">
        <f>SUM(T1E:T1S!W23)</f>
        <v>0</v>
      </c>
      <c r="X22" s="28">
        <f t="shared" si="7"/>
        <v>0</v>
      </c>
      <c r="Y22" s="28">
        <f t="shared" si="8"/>
        <v>0</v>
      </c>
      <c r="Z22" s="28">
        <f t="shared" si="9"/>
        <v>0</v>
      </c>
      <c r="AA22" s="28">
        <f t="shared" si="10"/>
        <v>0</v>
      </c>
      <c r="AB22" s="52">
        <f t="shared" si="11"/>
        <v>0</v>
      </c>
      <c r="AC22" s="52">
        <f t="shared" si="12"/>
        <v>0</v>
      </c>
      <c r="AD22" s="52" t="str">
        <f t="shared" si="13"/>
        <v>-</v>
      </c>
      <c r="AE22" s="63">
        <f>SUM(T1E:T1S!AE23)</f>
        <v>0</v>
      </c>
      <c r="AF22" s="425"/>
    </row>
    <row r="23" spans="1:34" ht="18" customHeight="1" x14ac:dyDescent="0.15">
      <c r="A23" s="136">
        <f>Input!A19</f>
        <v>0</v>
      </c>
      <c r="B23" s="136">
        <f>Input!B19</f>
        <v>0</v>
      </c>
      <c r="C23" s="73"/>
      <c r="D23" s="63">
        <f>SUM(T1E:T1S!D24)</f>
        <v>0</v>
      </c>
      <c r="E23" s="63">
        <f>SUM(T1E:T1S!E24)</f>
        <v>0</v>
      </c>
      <c r="F23" s="63">
        <f>SUM(T1E:T1S!F24)</f>
        <v>0</v>
      </c>
      <c r="G23" s="63">
        <f>SUM(T1E:T1S!G24)</f>
        <v>0</v>
      </c>
      <c r="H23" s="63">
        <f>SUM(T1E:T1S!H24)</f>
        <v>0</v>
      </c>
      <c r="I23" s="63">
        <f>SUM(T1E:T1S!I24)</f>
        <v>0</v>
      </c>
      <c r="J23" s="63">
        <f>SUM(T1E:T1S!J24)</f>
        <v>0</v>
      </c>
      <c r="K23" s="63">
        <f>SUM(T1E:T1S!K24)</f>
        <v>0</v>
      </c>
      <c r="L23" s="63">
        <f>SUM(T1E:T1S!L24)</f>
        <v>0</v>
      </c>
      <c r="M23" s="63">
        <f>SUM(T1E:T1S!M24)</f>
        <v>0</v>
      </c>
      <c r="N23" s="63">
        <f>SUM(T1E:T1S!N24)</f>
        <v>0</v>
      </c>
      <c r="O23" s="63">
        <f>SUM(T1E:T1S!O24)</f>
        <v>0</v>
      </c>
      <c r="P23" s="63">
        <f>SUM(T1E:T1S!P24)</f>
        <v>0</v>
      </c>
      <c r="Q23" s="63">
        <f>SUM(T1E:T1S!Q24)</f>
        <v>0</v>
      </c>
      <c r="R23" s="63">
        <f>SUM(T1E:T1S!R24)</f>
        <v>0</v>
      </c>
      <c r="S23" s="63">
        <f>SUM(T1E:T1S!S24)</f>
        <v>0</v>
      </c>
      <c r="T23" s="63">
        <f>SUM(T1E:T1S!T24)</f>
        <v>0</v>
      </c>
      <c r="U23" s="63">
        <f>SUM(T1E:T1S!U24)</f>
        <v>0</v>
      </c>
      <c r="V23" s="63">
        <f>SUM(T1E:T1S!V24)</f>
        <v>0</v>
      </c>
      <c r="W23" s="63">
        <f>SUM(T1E:T1S!W24)</f>
        <v>0</v>
      </c>
      <c r="X23" s="28">
        <f t="shared" si="7"/>
        <v>0</v>
      </c>
      <c r="Y23" s="28">
        <f t="shared" si="8"/>
        <v>0</v>
      </c>
      <c r="Z23" s="28">
        <f t="shared" si="9"/>
        <v>0</v>
      </c>
      <c r="AA23" s="28">
        <f t="shared" si="10"/>
        <v>0</v>
      </c>
      <c r="AB23" s="52">
        <f t="shared" si="11"/>
        <v>0</v>
      </c>
      <c r="AC23" s="52">
        <f t="shared" si="12"/>
        <v>0</v>
      </c>
      <c r="AD23" s="52" t="str">
        <f t="shared" si="13"/>
        <v>-</v>
      </c>
      <c r="AE23" s="63">
        <f>SUM(T1E:T1S!AE24)</f>
        <v>0</v>
      </c>
      <c r="AF23" s="425"/>
    </row>
    <row r="24" spans="1:34" ht="18" customHeight="1" x14ac:dyDescent="0.15">
      <c r="A24" s="136">
        <f>Input!A20</f>
        <v>0</v>
      </c>
      <c r="B24" s="136">
        <f>Input!B20</f>
        <v>0</v>
      </c>
      <c r="C24" s="73"/>
      <c r="D24" s="63">
        <f>SUM(T1E:T1S!D25)</f>
        <v>0</v>
      </c>
      <c r="E24" s="63">
        <f>SUM(T1E:T1S!E25)</f>
        <v>0</v>
      </c>
      <c r="F24" s="63">
        <f>SUM(T1E:T1S!F25)</f>
        <v>0</v>
      </c>
      <c r="G24" s="63">
        <f>SUM(T1E:T1S!G25)</f>
        <v>0</v>
      </c>
      <c r="H24" s="63">
        <f>SUM(T1E:T1S!H25)</f>
        <v>0</v>
      </c>
      <c r="I24" s="63">
        <f>SUM(T1E:T1S!I25)</f>
        <v>0</v>
      </c>
      <c r="J24" s="63">
        <f>SUM(T1E:T1S!J25)</f>
        <v>0</v>
      </c>
      <c r="K24" s="63">
        <f>SUM(T1E:T1S!K25)</f>
        <v>0</v>
      </c>
      <c r="L24" s="63">
        <f>SUM(T1E:T1S!L25)</f>
        <v>0</v>
      </c>
      <c r="M24" s="63">
        <f>SUM(T1E:T1S!M25)</f>
        <v>0</v>
      </c>
      <c r="N24" s="63">
        <f>SUM(T1E:T1S!N25)</f>
        <v>0</v>
      </c>
      <c r="O24" s="63">
        <f>SUM(T1E:T1S!O25)</f>
        <v>0</v>
      </c>
      <c r="P24" s="63">
        <f>SUM(T1E:T1S!P25)</f>
        <v>0</v>
      </c>
      <c r="Q24" s="63">
        <f>SUM(T1E:T1S!Q25)</f>
        <v>0</v>
      </c>
      <c r="R24" s="63">
        <f>SUM(T1E:T1S!R25)</f>
        <v>0</v>
      </c>
      <c r="S24" s="63">
        <f>SUM(T1E:T1S!S25)</f>
        <v>0</v>
      </c>
      <c r="T24" s="63">
        <f>SUM(T1E:T1S!T25)</f>
        <v>0</v>
      </c>
      <c r="U24" s="63">
        <f>SUM(T1E:T1S!U25)</f>
        <v>0</v>
      </c>
      <c r="V24" s="63">
        <f>SUM(T1E:T1S!V25)</f>
        <v>0</v>
      </c>
      <c r="W24" s="63">
        <f>SUM(T1E:T1S!W25)</f>
        <v>0</v>
      </c>
      <c r="X24" s="28">
        <f t="shared" si="6"/>
        <v>0</v>
      </c>
      <c r="Y24" s="28">
        <f t="shared" si="0"/>
        <v>0</v>
      </c>
      <c r="Z24" s="28">
        <f t="shared" si="1"/>
        <v>0</v>
      </c>
      <c r="AA24" s="28">
        <f t="shared" si="2"/>
        <v>0</v>
      </c>
      <c r="AB24" s="52">
        <f t="shared" si="3"/>
        <v>0</v>
      </c>
      <c r="AC24" s="52">
        <f t="shared" si="4"/>
        <v>0</v>
      </c>
      <c r="AD24" s="52" t="str">
        <f t="shared" si="5"/>
        <v>-</v>
      </c>
      <c r="AE24" s="63">
        <f>SUM(T1E:T1S!AE25)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6"/>
        <v>0</v>
      </c>
      <c r="Y25" s="282">
        <f t="shared" si="0"/>
        <v>0</v>
      </c>
      <c r="Z25" s="282">
        <f t="shared" si="1"/>
        <v>0</v>
      </c>
      <c r="AA25" s="282" t="str">
        <f>IF(T25&gt;0,U25/T25,"-")</f>
        <v>-</v>
      </c>
      <c r="AB25" s="283">
        <f t="shared" si="3"/>
        <v>0</v>
      </c>
      <c r="AC25" s="283">
        <f t="shared" si="4"/>
        <v>0</v>
      </c>
      <c r="AD25" s="283" t="str">
        <f t="shared" si="5"/>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137</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SUM(T1E:T1S!D29)</f>
        <v>0</v>
      </c>
      <c r="D28" s="63">
        <f>SUM(T1E:T1S!E29)</f>
        <v>0</v>
      </c>
      <c r="E28" s="63">
        <f>SUM(T1E:T1S!F29)</f>
        <v>0</v>
      </c>
      <c r="F28" s="63">
        <f>SUM(T1E:T1S!G29)</f>
        <v>0</v>
      </c>
      <c r="G28" s="63">
        <f>SUM(T1E:T1S!H29)</f>
        <v>0</v>
      </c>
      <c r="H28" s="63">
        <f>SUM(T1E:T1S!I29)</f>
        <v>0</v>
      </c>
      <c r="I28" s="63">
        <f>SUM(T1E:T1S!J29)</f>
        <v>0</v>
      </c>
      <c r="J28" s="63">
        <f>SUM(T1E:T1S!K29)</f>
        <v>0</v>
      </c>
      <c r="K28" s="63">
        <f>SUM(T1E:T1S!L29)</f>
        <v>0</v>
      </c>
      <c r="L28" s="63">
        <f>SUM(T1E:T1S!M29)</f>
        <v>0</v>
      </c>
      <c r="M28" s="63">
        <f>SUM(T1E:T1S!N29)</f>
        <v>0</v>
      </c>
      <c r="N28" s="63">
        <f>SUM(T1E:T1S!O29)</f>
        <v>0</v>
      </c>
      <c r="O28" s="63">
        <f>SUM(T1E:T1S!P29)</f>
        <v>0</v>
      </c>
      <c r="P28" s="63">
        <f>SUM(T1E:T1S!Q29)</f>
        <v>0</v>
      </c>
      <c r="Q28" s="63">
        <f>SUM(T1E:T1S!R29)</f>
        <v>0</v>
      </c>
      <c r="R28" s="63">
        <f>SUM(T1E:T1S!S29)</f>
        <v>0</v>
      </c>
      <c r="S28" s="63">
        <f>SUM(T1E:T1S!T29)</f>
        <v>0</v>
      </c>
      <c r="T28" s="63">
        <f>SUM(T1E:T1S!U29)</f>
        <v>0</v>
      </c>
      <c r="U28" s="63">
        <f>SUM(T1E:T1S!V29)</f>
        <v>0</v>
      </c>
      <c r="V28" s="63">
        <f>SUM(T1E:T1S!W29)</f>
        <v>0</v>
      </c>
      <c r="W28" s="63">
        <f>SUM(T1E:T1S!X29)</f>
        <v>0</v>
      </c>
      <c r="X28" s="63">
        <f>SUM(T1E:T1S!Y29)</f>
        <v>0</v>
      </c>
      <c r="Y28" s="63">
        <f>SUM(T1E:T1S!Z29)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5" si="24">IF(S28&gt;0,T28/S28,"-")</f>
        <v>-</v>
      </c>
    </row>
    <row r="29" spans="1:34" ht="15.75" customHeight="1" x14ac:dyDescent="0.15">
      <c r="A29" s="136">
        <f t="shared" si="15"/>
        <v>3</v>
      </c>
      <c r="B29" s="136" t="str">
        <f t="shared" si="15"/>
        <v>Player 2</v>
      </c>
      <c r="C29" s="63">
        <f>SUM(T1E:T1S!D30)</f>
        <v>0</v>
      </c>
      <c r="D29" s="63">
        <f>SUM(T1E:T1S!E30)</f>
        <v>0</v>
      </c>
      <c r="E29" s="63">
        <f>SUM(T1E:T1S!F30)</f>
        <v>0</v>
      </c>
      <c r="F29" s="63">
        <f>SUM(T1E:T1S!G30)</f>
        <v>0</v>
      </c>
      <c r="G29" s="63">
        <f>SUM(T1E:T1S!H30)</f>
        <v>0</v>
      </c>
      <c r="H29" s="63">
        <f>SUM(T1E:T1S!I30)</f>
        <v>0</v>
      </c>
      <c r="I29" s="63">
        <f>SUM(T1E:T1S!J30)</f>
        <v>0</v>
      </c>
      <c r="J29" s="63">
        <f>SUM(T1E:T1S!K30)</f>
        <v>0</v>
      </c>
      <c r="K29" s="63">
        <f>SUM(T1E:T1S!L30)</f>
        <v>0</v>
      </c>
      <c r="L29" s="63">
        <f>SUM(T1E:T1S!M30)</f>
        <v>0</v>
      </c>
      <c r="M29" s="63">
        <f>SUM(T1E:T1S!N30)</f>
        <v>0</v>
      </c>
      <c r="N29" s="63">
        <f>SUM(T1E:T1S!O30)</f>
        <v>0</v>
      </c>
      <c r="O29" s="63">
        <f>SUM(T1E:T1S!P30)</f>
        <v>0</v>
      </c>
      <c r="P29" s="63">
        <f>SUM(T1E:T1S!Q30)</f>
        <v>0</v>
      </c>
      <c r="Q29" s="63">
        <f>SUM(T1E:T1S!R30)</f>
        <v>0</v>
      </c>
      <c r="R29" s="63">
        <f>SUM(T1E:T1S!S30)</f>
        <v>0</v>
      </c>
      <c r="S29" s="63">
        <f>SUM(T1E:T1S!T30)</f>
        <v>0</v>
      </c>
      <c r="T29" s="63">
        <f>SUM(T1E:T1S!U30)</f>
        <v>0</v>
      </c>
      <c r="U29" s="63">
        <f>SUM(T1E:T1S!V30)</f>
        <v>0</v>
      </c>
      <c r="V29" s="63">
        <f>SUM(T1E:T1S!W30)</f>
        <v>0</v>
      </c>
      <c r="W29" s="63">
        <f>SUM(T1E:T1S!X30)</f>
        <v>0</v>
      </c>
      <c r="X29" s="63">
        <f>SUM(T1E:T1S!Y30)</f>
        <v>0</v>
      </c>
      <c r="Y29" s="63">
        <f>SUM(T1E:T1S!Z30)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SUM(T1E:T1S!D31)</f>
        <v>0</v>
      </c>
      <c r="D30" s="63">
        <f>SUM(T1E:T1S!E31)</f>
        <v>0</v>
      </c>
      <c r="E30" s="63">
        <f>SUM(T1E:T1S!F31)</f>
        <v>0</v>
      </c>
      <c r="F30" s="63">
        <f>SUM(T1E:T1S!G31)</f>
        <v>0</v>
      </c>
      <c r="G30" s="63">
        <f>SUM(T1E:T1S!H31)</f>
        <v>0</v>
      </c>
      <c r="H30" s="63">
        <f>SUM(T1E:T1S!I31)</f>
        <v>0</v>
      </c>
      <c r="I30" s="63">
        <f>SUM(T1E:T1S!J31)</f>
        <v>0</v>
      </c>
      <c r="J30" s="63">
        <f>SUM(T1E:T1S!K31)</f>
        <v>0</v>
      </c>
      <c r="K30" s="63">
        <f>SUM(T1E:T1S!L31)</f>
        <v>0</v>
      </c>
      <c r="L30" s="63">
        <f>SUM(T1E:T1S!M31)</f>
        <v>0</v>
      </c>
      <c r="M30" s="63">
        <f>SUM(T1E:T1S!N31)</f>
        <v>0</v>
      </c>
      <c r="N30" s="63">
        <f>SUM(T1E:T1S!O31)</f>
        <v>0</v>
      </c>
      <c r="O30" s="63">
        <f>SUM(T1E:T1S!P31)</f>
        <v>0</v>
      </c>
      <c r="P30" s="63">
        <f>SUM(T1E:T1S!Q31)</f>
        <v>0</v>
      </c>
      <c r="Q30" s="63">
        <f>SUM(T1E:T1S!R31)</f>
        <v>0</v>
      </c>
      <c r="R30" s="63">
        <f>SUM(T1E:T1S!S31)</f>
        <v>0</v>
      </c>
      <c r="S30" s="63">
        <f>SUM(T1E:T1S!T31)</f>
        <v>0</v>
      </c>
      <c r="T30" s="63">
        <f>SUM(T1E:T1S!U31)</f>
        <v>0</v>
      </c>
      <c r="U30" s="63">
        <f>SUM(T1E:T1S!V31)</f>
        <v>0</v>
      </c>
      <c r="V30" s="63">
        <f>SUM(T1E:T1S!W31)</f>
        <v>0</v>
      </c>
      <c r="W30" s="63">
        <f>SUM(T1E:T1S!X31)</f>
        <v>0</v>
      </c>
      <c r="X30" s="63">
        <f>SUM(T1E:T1S!Y31)</f>
        <v>0</v>
      </c>
      <c r="Y30" s="63">
        <f>SUM(T1E:T1S!Z31)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SUM(T1E:T1S!D32)</f>
        <v>0</v>
      </c>
      <c r="D31" s="63">
        <f>SUM(T1E:T1S!E32)</f>
        <v>0</v>
      </c>
      <c r="E31" s="63">
        <f>SUM(T1E:T1S!F32)</f>
        <v>0</v>
      </c>
      <c r="F31" s="63">
        <f>SUM(T1E:T1S!G32)</f>
        <v>0</v>
      </c>
      <c r="G31" s="63">
        <f>SUM(T1E:T1S!H32)</f>
        <v>0</v>
      </c>
      <c r="H31" s="63">
        <f>SUM(T1E:T1S!I32)</f>
        <v>0</v>
      </c>
      <c r="I31" s="63">
        <f>SUM(T1E:T1S!J32)</f>
        <v>0</v>
      </c>
      <c r="J31" s="63">
        <f>SUM(T1E:T1S!K32)</f>
        <v>0</v>
      </c>
      <c r="K31" s="63">
        <f>SUM(T1E:T1S!L32)</f>
        <v>0</v>
      </c>
      <c r="L31" s="63">
        <f>SUM(T1E:T1S!M32)</f>
        <v>0</v>
      </c>
      <c r="M31" s="63">
        <f>SUM(T1E:T1S!N32)</f>
        <v>0</v>
      </c>
      <c r="N31" s="63">
        <f>SUM(T1E:T1S!O32)</f>
        <v>0</v>
      </c>
      <c r="O31" s="63">
        <f>SUM(T1E:T1S!P32)</f>
        <v>0</v>
      </c>
      <c r="P31" s="63">
        <f>SUM(T1E:T1S!Q32)</f>
        <v>0</v>
      </c>
      <c r="Q31" s="63">
        <f>SUM(T1E:T1S!R32)</f>
        <v>0</v>
      </c>
      <c r="R31" s="63">
        <f>SUM(T1E:T1S!S32)</f>
        <v>0</v>
      </c>
      <c r="S31" s="63">
        <f>SUM(T1E:T1S!T32)</f>
        <v>0</v>
      </c>
      <c r="T31" s="63">
        <f>SUM(T1E:T1S!U32)</f>
        <v>0</v>
      </c>
      <c r="U31" s="63">
        <f>SUM(T1E:T1S!V32)</f>
        <v>0</v>
      </c>
      <c r="V31" s="63">
        <f>SUM(T1E:T1S!W32)</f>
        <v>0</v>
      </c>
      <c r="W31" s="63">
        <f>SUM(T1E:T1S!X32)</f>
        <v>0</v>
      </c>
      <c r="X31" s="63">
        <f>SUM(T1E:T1S!Y32)</f>
        <v>0</v>
      </c>
      <c r="Y31" s="63">
        <f>SUM(T1E:T1S!Z32)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SUM(T1E:T1S!D33)</f>
        <v>0</v>
      </c>
      <c r="D32" s="63">
        <f>SUM(T1E:T1S!E33)</f>
        <v>0</v>
      </c>
      <c r="E32" s="63">
        <f>SUM(T1E:T1S!F33)</f>
        <v>0</v>
      </c>
      <c r="F32" s="63">
        <f>SUM(T1E:T1S!G33)</f>
        <v>0</v>
      </c>
      <c r="G32" s="63">
        <f>SUM(T1E:T1S!H33)</f>
        <v>0</v>
      </c>
      <c r="H32" s="63">
        <f>SUM(T1E:T1S!I33)</f>
        <v>0</v>
      </c>
      <c r="I32" s="63">
        <f>SUM(T1E:T1S!J33)</f>
        <v>0</v>
      </c>
      <c r="J32" s="63">
        <f>SUM(T1E:T1S!K33)</f>
        <v>0</v>
      </c>
      <c r="K32" s="63">
        <f>SUM(T1E:T1S!L33)</f>
        <v>0</v>
      </c>
      <c r="L32" s="63">
        <f>SUM(T1E:T1S!M33)</f>
        <v>0</v>
      </c>
      <c r="M32" s="63">
        <f>SUM(T1E:T1S!N33)</f>
        <v>0</v>
      </c>
      <c r="N32" s="63">
        <f>SUM(T1E:T1S!O33)</f>
        <v>0</v>
      </c>
      <c r="O32" s="63">
        <f>SUM(T1E:T1S!P33)</f>
        <v>0</v>
      </c>
      <c r="P32" s="63">
        <f>SUM(T1E:T1S!Q33)</f>
        <v>0</v>
      </c>
      <c r="Q32" s="63">
        <f>SUM(T1E:T1S!R33)</f>
        <v>0</v>
      </c>
      <c r="R32" s="63">
        <f>SUM(T1E:T1S!S33)</f>
        <v>0</v>
      </c>
      <c r="S32" s="63">
        <f>SUM(T1E:T1S!T33)</f>
        <v>0</v>
      </c>
      <c r="T32" s="63">
        <f>SUM(T1E:T1S!U33)</f>
        <v>0</v>
      </c>
      <c r="U32" s="63">
        <f>SUM(T1E:T1S!V33)</f>
        <v>0</v>
      </c>
      <c r="V32" s="63">
        <f>SUM(T1E:T1S!W33)</f>
        <v>0</v>
      </c>
      <c r="W32" s="63">
        <f>SUM(T1E:T1S!X33)</f>
        <v>0</v>
      </c>
      <c r="X32" s="63">
        <f>SUM(T1E:T1S!Y33)</f>
        <v>0</v>
      </c>
      <c r="Y32" s="63">
        <f>SUM(T1E:T1S!Z33)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SUM(T1E:T1S!D34)</f>
        <v>0</v>
      </c>
      <c r="D33" s="63">
        <f>SUM(T1E:T1S!E34)</f>
        <v>0</v>
      </c>
      <c r="E33" s="63">
        <f>SUM(T1E:T1S!F34)</f>
        <v>0</v>
      </c>
      <c r="F33" s="63">
        <f>SUM(T1E:T1S!G34)</f>
        <v>0</v>
      </c>
      <c r="G33" s="63">
        <f>SUM(T1E:T1S!H34)</f>
        <v>0</v>
      </c>
      <c r="H33" s="63">
        <f>SUM(T1E:T1S!I34)</f>
        <v>0</v>
      </c>
      <c r="I33" s="63">
        <f>SUM(T1E:T1S!J34)</f>
        <v>0</v>
      </c>
      <c r="J33" s="63">
        <f>SUM(T1E:T1S!K34)</f>
        <v>0</v>
      </c>
      <c r="K33" s="63">
        <f>SUM(T1E:T1S!L34)</f>
        <v>0</v>
      </c>
      <c r="L33" s="63">
        <f>SUM(T1E:T1S!M34)</f>
        <v>0</v>
      </c>
      <c r="M33" s="63">
        <f>SUM(T1E:T1S!N34)</f>
        <v>0</v>
      </c>
      <c r="N33" s="63">
        <f>SUM(T1E:T1S!O34)</f>
        <v>0</v>
      </c>
      <c r="O33" s="63">
        <f>SUM(T1E:T1S!P34)</f>
        <v>0</v>
      </c>
      <c r="P33" s="63">
        <f>SUM(T1E:T1S!Q34)</f>
        <v>0</v>
      </c>
      <c r="Q33" s="63">
        <f>SUM(T1E:T1S!R34)</f>
        <v>0</v>
      </c>
      <c r="R33" s="63">
        <f>SUM(T1E:T1S!S34)</f>
        <v>0</v>
      </c>
      <c r="S33" s="63">
        <f>SUM(T1E:T1S!T34)</f>
        <v>0</v>
      </c>
      <c r="T33" s="63">
        <f>SUM(T1E:T1S!U34)</f>
        <v>0</v>
      </c>
      <c r="U33" s="63">
        <f>SUM(T1E:T1S!V34)</f>
        <v>0</v>
      </c>
      <c r="V33" s="63">
        <f>SUM(T1E:T1S!W34)</f>
        <v>0</v>
      </c>
      <c r="W33" s="63">
        <f>SUM(T1E:T1S!X34)</f>
        <v>0</v>
      </c>
      <c r="X33" s="63">
        <f>SUM(T1E:T1S!Y34)</f>
        <v>0</v>
      </c>
      <c r="Y33" s="63">
        <f>SUM(T1E:T1S!Z34)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SUM(T1E:T1S!D35)</f>
        <v>0</v>
      </c>
      <c r="D34" s="63">
        <f>SUM(T1E:T1S!E35)</f>
        <v>0</v>
      </c>
      <c r="E34" s="63">
        <f>SUM(T1E:T1S!F35)</f>
        <v>0</v>
      </c>
      <c r="F34" s="63">
        <f>SUM(T1E:T1S!G35)</f>
        <v>0</v>
      </c>
      <c r="G34" s="63">
        <f>SUM(T1E:T1S!H35)</f>
        <v>0</v>
      </c>
      <c r="H34" s="63">
        <f>SUM(T1E:T1S!I35)</f>
        <v>0</v>
      </c>
      <c r="I34" s="63">
        <f>SUM(T1E:T1S!J35)</f>
        <v>0</v>
      </c>
      <c r="J34" s="63">
        <f>SUM(T1E:T1S!K35)</f>
        <v>0</v>
      </c>
      <c r="K34" s="63">
        <f>SUM(T1E:T1S!L35)</f>
        <v>0</v>
      </c>
      <c r="L34" s="63">
        <f>SUM(T1E:T1S!M35)</f>
        <v>0</v>
      </c>
      <c r="M34" s="63">
        <f>SUM(T1E:T1S!N35)</f>
        <v>0</v>
      </c>
      <c r="N34" s="63">
        <f>SUM(T1E:T1S!O35)</f>
        <v>0</v>
      </c>
      <c r="O34" s="63">
        <f>SUM(T1E:T1S!P35)</f>
        <v>0</v>
      </c>
      <c r="P34" s="63">
        <f>SUM(T1E:T1S!Q35)</f>
        <v>0</v>
      </c>
      <c r="Q34" s="63">
        <f>SUM(T1E:T1S!R35)</f>
        <v>0</v>
      </c>
      <c r="R34" s="63">
        <f>SUM(T1E:T1S!S35)</f>
        <v>0</v>
      </c>
      <c r="S34" s="63">
        <f>SUM(T1E:T1S!T35)</f>
        <v>0</v>
      </c>
      <c r="T34" s="63">
        <f>SUM(T1E:T1S!U35)</f>
        <v>0</v>
      </c>
      <c r="U34" s="63">
        <f>SUM(T1E:T1S!V35)</f>
        <v>0</v>
      </c>
      <c r="V34" s="63">
        <f>SUM(T1E:T1S!W35)</f>
        <v>0</v>
      </c>
      <c r="W34" s="63">
        <f>SUM(T1E:T1S!X35)</f>
        <v>0</v>
      </c>
      <c r="X34" s="63">
        <f>SUM(T1E:T1S!Y35)</f>
        <v>0</v>
      </c>
      <c r="Y34" s="63">
        <f>SUM(T1E:T1S!Z35)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SUM(T1E:T1S!D36)</f>
        <v>0</v>
      </c>
      <c r="D35" s="63">
        <f>SUM(T1E:T1S!E36)</f>
        <v>0</v>
      </c>
      <c r="E35" s="63">
        <f>SUM(T1E:T1S!F36)</f>
        <v>0</v>
      </c>
      <c r="F35" s="63">
        <f>SUM(T1E:T1S!G36)</f>
        <v>0</v>
      </c>
      <c r="G35" s="63">
        <f>SUM(T1E:T1S!H36)</f>
        <v>0</v>
      </c>
      <c r="H35" s="63">
        <f>SUM(T1E:T1S!I36)</f>
        <v>0</v>
      </c>
      <c r="I35" s="63">
        <f>SUM(T1E:T1S!J36)</f>
        <v>0</v>
      </c>
      <c r="J35" s="63">
        <f>SUM(T1E:T1S!K36)</f>
        <v>0</v>
      </c>
      <c r="K35" s="63">
        <f>SUM(T1E:T1S!L36)</f>
        <v>0</v>
      </c>
      <c r="L35" s="63">
        <f>SUM(T1E:T1S!M36)</f>
        <v>0</v>
      </c>
      <c r="M35" s="63">
        <f>SUM(T1E:T1S!N36)</f>
        <v>0</v>
      </c>
      <c r="N35" s="63">
        <f>SUM(T1E:T1S!O36)</f>
        <v>0</v>
      </c>
      <c r="O35" s="63">
        <f>SUM(T1E:T1S!P36)</f>
        <v>0</v>
      </c>
      <c r="P35" s="63">
        <f>SUM(T1E:T1S!Q36)</f>
        <v>0</v>
      </c>
      <c r="Q35" s="63">
        <f>SUM(T1E:T1S!R36)</f>
        <v>0</v>
      </c>
      <c r="R35" s="63">
        <f>SUM(T1E:T1S!S36)</f>
        <v>0</v>
      </c>
      <c r="S35" s="63">
        <f>SUM(T1E:T1S!T36)</f>
        <v>0</v>
      </c>
      <c r="T35" s="63">
        <f>SUM(T1E:T1S!U36)</f>
        <v>0</v>
      </c>
      <c r="U35" s="63">
        <f>SUM(T1E:T1S!V36)</f>
        <v>0</v>
      </c>
      <c r="V35" s="63">
        <f>SUM(T1E:T1S!W36)</f>
        <v>0</v>
      </c>
      <c r="W35" s="63">
        <f>SUM(T1E:T1S!X36)</f>
        <v>0</v>
      </c>
      <c r="X35" s="63">
        <f>SUM(T1E:T1S!Y36)</f>
        <v>0</v>
      </c>
      <c r="Y35" s="63">
        <f>SUM(T1E:T1S!Z36)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SUM(T1E:T1S!D37)</f>
        <v>0</v>
      </c>
      <c r="D36" s="63">
        <f>SUM(T1E:T1S!E37)</f>
        <v>0</v>
      </c>
      <c r="E36" s="63">
        <f>SUM(T1E:T1S!F37)</f>
        <v>0</v>
      </c>
      <c r="F36" s="63">
        <f>SUM(T1E:T1S!G37)</f>
        <v>0</v>
      </c>
      <c r="G36" s="63">
        <f>SUM(T1E:T1S!H37)</f>
        <v>0</v>
      </c>
      <c r="H36" s="63">
        <f>SUM(T1E:T1S!I37)</f>
        <v>0</v>
      </c>
      <c r="I36" s="63">
        <f>SUM(T1E:T1S!J37)</f>
        <v>0</v>
      </c>
      <c r="J36" s="63">
        <f>SUM(T1E:T1S!K37)</f>
        <v>0</v>
      </c>
      <c r="K36" s="63">
        <f>SUM(T1E:T1S!L37)</f>
        <v>0</v>
      </c>
      <c r="L36" s="63">
        <f>SUM(T1E:T1S!M37)</f>
        <v>0</v>
      </c>
      <c r="M36" s="63">
        <f>SUM(T1E:T1S!N37)</f>
        <v>0</v>
      </c>
      <c r="N36" s="63">
        <f>SUM(T1E:T1S!O37)</f>
        <v>0</v>
      </c>
      <c r="O36" s="63">
        <f>SUM(T1E:T1S!P37)</f>
        <v>0</v>
      </c>
      <c r="P36" s="63">
        <f>SUM(T1E:T1S!Q37)</f>
        <v>0</v>
      </c>
      <c r="Q36" s="63">
        <f>SUM(T1E:T1S!R37)</f>
        <v>0</v>
      </c>
      <c r="R36" s="63">
        <f>SUM(T1E:T1S!S37)</f>
        <v>0</v>
      </c>
      <c r="S36" s="63">
        <f>SUM(T1E:T1S!T37)</f>
        <v>0</v>
      </c>
      <c r="T36" s="63">
        <f>SUM(T1E:T1S!U37)</f>
        <v>0</v>
      </c>
      <c r="U36" s="63">
        <f>SUM(T1E:T1S!V37)</f>
        <v>0</v>
      </c>
      <c r="V36" s="63">
        <f>SUM(T1E:T1S!W37)</f>
        <v>0</v>
      </c>
      <c r="W36" s="63">
        <f>SUM(T1E:T1S!X37)</f>
        <v>0</v>
      </c>
      <c r="X36" s="63">
        <f>SUM(T1E:T1S!Y37)</f>
        <v>0</v>
      </c>
      <c r="Y36" s="63">
        <f>SUM(T1E:T1S!Z37)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SUM(T1E:T1S!D38)</f>
        <v>0</v>
      </c>
      <c r="D37" s="63">
        <f>SUM(T1E:T1S!E38)</f>
        <v>0</v>
      </c>
      <c r="E37" s="63">
        <f>SUM(T1E:T1S!F38)</f>
        <v>0</v>
      </c>
      <c r="F37" s="63">
        <f>SUM(T1E:T1S!G38)</f>
        <v>0</v>
      </c>
      <c r="G37" s="63">
        <f>SUM(T1E:T1S!H38)</f>
        <v>0</v>
      </c>
      <c r="H37" s="63">
        <f>SUM(T1E:T1S!I38)</f>
        <v>0</v>
      </c>
      <c r="I37" s="63">
        <f>SUM(T1E:T1S!J38)</f>
        <v>0</v>
      </c>
      <c r="J37" s="63">
        <f>SUM(T1E:T1S!K38)</f>
        <v>0</v>
      </c>
      <c r="K37" s="63">
        <f>SUM(T1E:T1S!L38)</f>
        <v>0</v>
      </c>
      <c r="L37" s="63">
        <f>SUM(T1E:T1S!M38)</f>
        <v>0</v>
      </c>
      <c r="M37" s="63">
        <f>SUM(T1E:T1S!N38)</f>
        <v>0</v>
      </c>
      <c r="N37" s="63">
        <f>SUM(T1E:T1S!O38)</f>
        <v>0</v>
      </c>
      <c r="O37" s="63">
        <f>SUM(T1E:T1S!P38)</f>
        <v>0</v>
      </c>
      <c r="P37" s="63">
        <f>SUM(T1E:T1S!Q38)</f>
        <v>0</v>
      </c>
      <c r="Q37" s="63">
        <f>SUM(T1E:T1S!R38)</f>
        <v>0</v>
      </c>
      <c r="R37" s="63">
        <f>SUM(T1E:T1S!S38)</f>
        <v>0</v>
      </c>
      <c r="S37" s="63">
        <f>SUM(T1E:T1S!T38)</f>
        <v>0</v>
      </c>
      <c r="T37" s="63">
        <f>SUM(T1E:T1S!U38)</f>
        <v>0</v>
      </c>
      <c r="U37" s="63">
        <f>SUM(T1E:T1S!V38)</f>
        <v>0</v>
      </c>
      <c r="V37" s="63">
        <f>SUM(T1E:T1S!W38)</f>
        <v>0</v>
      </c>
      <c r="W37" s="63">
        <f>SUM(T1E:T1S!X38)</f>
        <v>0</v>
      </c>
      <c r="X37" s="63">
        <f>SUM(T1E:T1S!Y38)</f>
        <v>0</v>
      </c>
      <c r="Y37" s="63">
        <f>SUM(T1E:T1S!Z38)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SUM(T1E:T1S!D39)</f>
        <v>0</v>
      </c>
      <c r="D38" s="63">
        <f>SUM(T1E:T1S!E39)</f>
        <v>0</v>
      </c>
      <c r="E38" s="63">
        <f>SUM(T1E:T1S!F39)</f>
        <v>0</v>
      </c>
      <c r="F38" s="63">
        <f>SUM(T1E:T1S!G39)</f>
        <v>0</v>
      </c>
      <c r="G38" s="63">
        <f>SUM(T1E:T1S!H39)</f>
        <v>0</v>
      </c>
      <c r="H38" s="63">
        <f>SUM(T1E:T1S!I39)</f>
        <v>0</v>
      </c>
      <c r="I38" s="63">
        <f>SUM(T1E:T1S!J39)</f>
        <v>0</v>
      </c>
      <c r="J38" s="63">
        <f>SUM(T1E:T1S!K39)</f>
        <v>0</v>
      </c>
      <c r="K38" s="63">
        <f>SUM(T1E:T1S!L39)</f>
        <v>0</v>
      </c>
      <c r="L38" s="63">
        <f>SUM(T1E:T1S!M39)</f>
        <v>0</v>
      </c>
      <c r="M38" s="63">
        <f>SUM(T1E:T1S!N39)</f>
        <v>0</v>
      </c>
      <c r="N38" s="63">
        <f>SUM(T1E:T1S!O39)</f>
        <v>0</v>
      </c>
      <c r="O38" s="63">
        <f>SUM(T1E:T1S!P39)</f>
        <v>0</v>
      </c>
      <c r="P38" s="63">
        <f>SUM(T1E:T1S!Q39)</f>
        <v>0</v>
      </c>
      <c r="Q38" s="63">
        <f>SUM(T1E:T1S!R39)</f>
        <v>0</v>
      </c>
      <c r="R38" s="63">
        <f>SUM(T1E:T1S!S39)</f>
        <v>0</v>
      </c>
      <c r="S38" s="63">
        <f>SUM(T1E:T1S!T39)</f>
        <v>0</v>
      </c>
      <c r="T38" s="63">
        <f>SUM(T1E:T1S!U39)</f>
        <v>0</v>
      </c>
      <c r="U38" s="63">
        <f>SUM(T1E:T1S!V39)</f>
        <v>0</v>
      </c>
      <c r="V38" s="63">
        <f>SUM(T1E:T1S!W39)</f>
        <v>0</v>
      </c>
      <c r="W38" s="63">
        <f>SUM(T1E:T1S!X39)</f>
        <v>0</v>
      </c>
      <c r="X38" s="63">
        <f>SUM(T1E:T1S!Y39)</f>
        <v>0</v>
      </c>
      <c r="Y38" s="63">
        <f>SUM(T1E:T1S!Z39)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SUM(T1E:T1S!D40)</f>
        <v>0</v>
      </c>
      <c r="D39" s="63">
        <f>SUM(T1E:T1S!E40)</f>
        <v>0</v>
      </c>
      <c r="E39" s="63">
        <f>SUM(T1E:T1S!F40)</f>
        <v>0</v>
      </c>
      <c r="F39" s="63">
        <f>SUM(T1E:T1S!G40)</f>
        <v>0</v>
      </c>
      <c r="G39" s="63">
        <f>SUM(T1E:T1S!H40)</f>
        <v>0</v>
      </c>
      <c r="H39" s="63">
        <f>SUM(T1E:T1S!I40)</f>
        <v>0</v>
      </c>
      <c r="I39" s="63">
        <f>SUM(T1E:T1S!J40)</f>
        <v>0</v>
      </c>
      <c r="J39" s="63">
        <f>SUM(T1E:T1S!K40)</f>
        <v>0</v>
      </c>
      <c r="K39" s="63">
        <f>SUM(T1E:T1S!L40)</f>
        <v>0</v>
      </c>
      <c r="L39" s="63">
        <f>SUM(T1E:T1S!M40)</f>
        <v>0</v>
      </c>
      <c r="M39" s="63">
        <f>SUM(T1E:T1S!N40)</f>
        <v>0</v>
      </c>
      <c r="N39" s="63">
        <f>SUM(T1E:T1S!O40)</f>
        <v>0</v>
      </c>
      <c r="O39" s="63">
        <f>SUM(T1E:T1S!P40)</f>
        <v>0</v>
      </c>
      <c r="P39" s="63">
        <f>SUM(T1E:T1S!Q40)</f>
        <v>0</v>
      </c>
      <c r="Q39" s="63">
        <f>SUM(T1E:T1S!R40)</f>
        <v>0</v>
      </c>
      <c r="R39" s="63">
        <f>SUM(T1E:T1S!S40)</f>
        <v>0</v>
      </c>
      <c r="S39" s="63">
        <f>SUM(T1E:T1S!T40)</f>
        <v>0</v>
      </c>
      <c r="T39" s="63">
        <f>SUM(T1E:T1S!U40)</f>
        <v>0</v>
      </c>
      <c r="U39" s="63">
        <f>SUM(T1E:T1S!V40)</f>
        <v>0</v>
      </c>
      <c r="V39" s="63">
        <f>SUM(T1E:T1S!W40)</f>
        <v>0</v>
      </c>
      <c r="W39" s="63">
        <f>SUM(T1E:T1S!X40)</f>
        <v>0</v>
      </c>
      <c r="X39" s="63">
        <f>SUM(T1E:T1S!Y40)</f>
        <v>0</v>
      </c>
      <c r="Y39" s="63">
        <f>SUM(T1E:T1S!Z40)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SUM(T1E:T1S!D41)</f>
        <v>0</v>
      </c>
      <c r="D40" s="63">
        <f>SUM(T1E:T1S!E41)</f>
        <v>0</v>
      </c>
      <c r="E40" s="63">
        <f>SUM(T1E:T1S!F41)</f>
        <v>0</v>
      </c>
      <c r="F40" s="63">
        <f>SUM(T1E:T1S!G41)</f>
        <v>0</v>
      </c>
      <c r="G40" s="63">
        <f>SUM(T1E:T1S!H41)</f>
        <v>0</v>
      </c>
      <c r="H40" s="63">
        <f>SUM(T1E:T1S!I41)</f>
        <v>0</v>
      </c>
      <c r="I40" s="63">
        <f>SUM(T1E:T1S!J41)</f>
        <v>0</v>
      </c>
      <c r="J40" s="63">
        <f>SUM(T1E:T1S!K41)</f>
        <v>0</v>
      </c>
      <c r="K40" s="63">
        <f>SUM(T1E:T1S!L41)</f>
        <v>0</v>
      </c>
      <c r="L40" s="63">
        <f>SUM(T1E:T1S!M41)</f>
        <v>0</v>
      </c>
      <c r="M40" s="63">
        <f>SUM(T1E:T1S!N41)</f>
        <v>0</v>
      </c>
      <c r="N40" s="63">
        <f>SUM(T1E:T1S!O41)</f>
        <v>0</v>
      </c>
      <c r="O40" s="63">
        <f>SUM(T1E:T1S!P41)</f>
        <v>0</v>
      </c>
      <c r="P40" s="63">
        <f>SUM(T1E:T1S!Q41)</f>
        <v>0</v>
      </c>
      <c r="Q40" s="63">
        <f>SUM(T1E:T1S!R41)</f>
        <v>0</v>
      </c>
      <c r="R40" s="63">
        <f>SUM(T1E:T1S!S41)</f>
        <v>0</v>
      </c>
      <c r="S40" s="63">
        <f>SUM(T1E:T1S!T41)</f>
        <v>0</v>
      </c>
      <c r="T40" s="63">
        <f>SUM(T1E:T1S!U41)</f>
        <v>0</v>
      </c>
      <c r="U40" s="63">
        <f>SUM(T1E:T1S!V41)</f>
        <v>0</v>
      </c>
      <c r="V40" s="63">
        <f>SUM(T1E:T1S!W41)</f>
        <v>0</v>
      </c>
      <c r="W40" s="63">
        <f>SUM(T1E:T1S!X41)</f>
        <v>0</v>
      </c>
      <c r="X40" s="63">
        <f>SUM(T1E:T1S!Y41)</f>
        <v>0</v>
      </c>
      <c r="Y40" s="63">
        <f>SUM(T1E:T1S!Z41)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SUM(T1E:T1S!D42)</f>
        <v>0</v>
      </c>
      <c r="D41" s="63">
        <f>SUM(T1E:T1S!E42)</f>
        <v>0</v>
      </c>
      <c r="E41" s="63">
        <f>SUM(T1E:T1S!F42)</f>
        <v>0</v>
      </c>
      <c r="F41" s="63">
        <f>SUM(T1E:T1S!G42)</f>
        <v>0</v>
      </c>
      <c r="G41" s="63">
        <f>SUM(T1E:T1S!H42)</f>
        <v>0</v>
      </c>
      <c r="H41" s="63">
        <f>SUM(T1E:T1S!I42)</f>
        <v>0</v>
      </c>
      <c r="I41" s="63">
        <f>SUM(T1E:T1S!J42)</f>
        <v>0</v>
      </c>
      <c r="J41" s="63">
        <f>SUM(T1E:T1S!K42)</f>
        <v>0</v>
      </c>
      <c r="K41" s="63">
        <f>SUM(T1E:T1S!L42)</f>
        <v>0</v>
      </c>
      <c r="L41" s="63">
        <f>SUM(T1E:T1S!M42)</f>
        <v>0</v>
      </c>
      <c r="M41" s="63">
        <f>SUM(T1E:T1S!N42)</f>
        <v>0</v>
      </c>
      <c r="N41" s="63">
        <f>SUM(T1E:T1S!O42)</f>
        <v>0</v>
      </c>
      <c r="O41" s="63">
        <f>SUM(T1E:T1S!P42)</f>
        <v>0</v>
      </c>
      <c r="P41" s="63">
        <f>SUM(T1E:T1S!Q42)</f>
        <v>0</v>
      </c>
      <c r="Q41" s="63">
        <f>SUM(T1E:T1S!R42)</f>
        <v>0</v>
      </c>
      <c r="R41" s="63">
        <f>SUM(T1E:T1S!S42)</f>
        <v>0</v>
      </c>
      <c r="S41" s="63">
        <f>SUM(T1E:T1S!T42)</f>
        <v>0</v>
      </c>
      <c r="T41" s="63">
        <f>SUM(T1E:T1S!U42)</f>
        <v>0</v>
      </c>
      <c r="U41" s="63">
        <f>SUM(T1E:T1S!V42)</f>
        <v>0</v>
      </c>
      <c r="V41" s="63">
        <f>SUM(T1E:T1S!W42)</f>
        <v>0</v>
      </c>
      <c r="W41" s="63">
        <f>SUM(T1E:T1S!X42)</f>
        <v>0</v>
      </c>
      <c r="X41" s="63">
        <f>SUM(T1E:T1S!Y42)</f>
        <v>0</v>
      </c>
      <c r="Y41" s="63">
        <f>SUM(T1E:T1S!Z42)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SUM(T1E:T1S!D43)</f>
        <v>0</v>
      </c>
      <c r="D42" s="63">
        <f>SUM(T1E:T1S!E43)</f>
        <v>0</v>
      </c>
      <c r="E42" s="63">
        <f>SUM(T1E:T1S!F43)</f>
        <v>0</v>
      </c>
      <c r="F42" s="63">
        <f>SUM(T1E:T1S!G43)</f>
        <v>0</v>
      </c>
      <c r="G42" s="63">
        <f>SUM(T1E:T1S!H43)</f>
        <v>0</v>
      </c>
      <c r="H42" s="63">
        <f>SUM(T1E:T1S!I43)</f>
        <v>0</v>
      </c>
      <c r="I42" s="63">
        <f>SUM(T1E:T1S!J43)</f>
        <v>0</v>
      </c>
      <c r="J42" s="63">
        <f>SUM(T1E:T1S!K43)</f>
        <v>0</v>
      </c>
      <c r="K42" s="63">
        <f>SUM(T1E:T1S!L43)</f>
        <v>0</v>
      </c>
      <c r="L42" s="63">
        <f>SUM(T1E:T1S!M43)</f>
        <v>0</v>
      </c>
      <c r="M42" s="63">
        <f>SUM(T1E:T1S!N43)</f>
        <v>0</v>
      </c>
      <c r="N42" s="63">
        <f>SUM(T1E:T1S!O43)</f>
        <v>0</v>
      </c>
      <c r="O42" s="63">
        <f>SUM(T1E:T1S!P43)</f>
        <v>0</v>
      </c>
      <c r="P42" s="63">
        <f>SUM(T1E:T1S!Q43)</f>
        <v>0</v>
      </c>
      <c r="Q42" s="63">
        <f>SUM(T1E:T1S!R43)</f>
        <v>0</v>
      </c>
      <c r="R42" s="63">
        <f>SUM(T1E:T1S!S43)</f>
        <v>0</v>
      </c>
      <c r="S42" s="63">
        <f>SUM(T1E:T1S!T43)</f>
        <v>0</v>
      </c>
      <c r="T42" s="63">
        <f>SUM(T1E:T1S!U43)</f>
        <v>0</v>
      </c>
      <c r="U42" s="63">
        <f>SUM(T1E:T1S!V43)</f>
        <v>0</v>
      </c>
      <c r="V42" s="63">
        <f>SUM(T1E:T1S!W43)</f>
        <v>0</v>
      </c>
      <c r="W42" s="63">
        <f>SUM(T1E:T1S!X43)</f>
        <v>0</v>
      </c>
      <c r="X42" s="63">
        <f>SUM(T1E:T1S!Y43)</f>
        <v>0</v>
      </c>
      <c r="Y42" s="63">
        <f>SUM(T1E:T1S!Z43)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SUM(T1E:T1S!D44)</f>
        <v>0</v>
      </c>
      <c r="D43" s="63">
        <f>SUM(T1E:T1S!E44)</f>
        <v>0</v>
      </c>
      <c r="E43" s="63">
        <f>SUM(T1E:T1S!F44)</f>
        <v>0</v>
      </c>
      <c r="F43" s="63">
        <f>SUM(T1E:T1S!G44)</f>
        <v>0</v>
      </c>
      <c r="G43" s="63">
        <f>SUM(T1E:T1S!H44)</f>
        <v>0</v>
      </c>
      <c r="H43" s="63">
        <f>SUM(T1E:T1S!I44)</f>
        <v>0</v>
      </c>
      <c r="I43" s="63">
        <f>SUM(T1E:T1S!J44)</f>
        <v>0</v>
      </c>
      <c r="J43" s="63">
        <f>SUM(T1E:T1S!K44)</f>
        <v>0</v>
      </c>
      <c r="K43" s="63">
        <f>SUM(T1E:T1S!L44)</f>
        <v>0</v>
      </c>
      <c r="L43" s="63">
        <f>SUM(T1E:T1S!M44)</f>
        <v>0</v>
      </c>
      <c r="M43" s="63">
        <f>SUM(T1E:T1S!N44)</f>
        <v>0</v>
      </c>
      <c r="N43" s="63">
        <f>SUM(T1E:T1S!O44)</f>
        <v>0</v>
      </c>
      <c r="O43" s="63">
        <f>SUM(T1E:T1S!P44)</f>
        <v>0</v>
      </c>
      <c r="P43" s="63">
        <f>SUM(T1E:T1S!Q44)</f>
        <v>0</v>
      </c>
      <c r="Q43" s="63">
        <f>SUM(T1E:T1S!R44)</f>
        <v>0</v>
      </c>
      <c r="R43" s="63">
        <f>SUM(T1E:T1S!S44)</f>
        <v>0</v>
      </c>
      <c r="S43" s="63">
        <f>SUM(T1E:T1S!T44)</f>
        <v>0</v>
      </c>
      <c r="T43" s="63">
        <f>SUM(T1E:T1S!U44)</f>
        <v>0</v>
      </c>
      <c r="U43" s="63">
        <f>SUM(T1E:T1S!V44)</f>
        <v>0</v>
      </c>
      <c r="V43" s="63">
        <f>SUM(T1E:T1S!W44)</f>
        <v>0</v>
      </c>
      <c r="W43" s="63">
        <f>SUM(T1E:T1S!X44)</f>
        <v>0</v>
      </c>
      <c r="X43" s="63">
        <f>SUM(T1E:T1S!Y44)</f>
        <v>0</v>
      </c>
      <c r="Y43" s="63">
        <f>SUM(T1E:T1S!Z44)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SUM(T1E:T1S!D45)</f>
        <v>0</v>
      </c>
      <c r="D44" s="63">
        <f>SUM(T1E:T1S!E45)</f>
        <v>0</v>
      </c>
      <c r="E44" s="63">
        <f>SUM(T1E:T1S!F45)</f>
        <v>0</v>
      </c>
      <c r="F44" s="63">
        <f>SUM(T1E:T1S!G45)</f>
        <v>0</v>
      </c>
      <c r="G44" s="63">
        <f>SUM(T1E:T1S!H45)</f>
        <v>0</v>
      </c>
      <c r="H44" s="63">
        <f>SUM(T1E:T1S!I45)</f>
        <v>0</v>
      </c>
      <c r="I44" s="63">
        <f>SUM(T1E:T1S!J45)</f>
        <v>0</v>
      </c>
      <c r="J44" s="63">
        <f>SUM(T1E:T1S!K45)</f>
        <v>0</v>
      </c>
      <c r="K44" s="63">
        <f>SUM(T1E:T1S!L45)</f>
        <v>0</v>
      </c>
      <c r="L44" s="63">
        <f>SUM(T1E:T1S!M45)</f>
        <v>0</v>
      </c>
      <c r="M44" s="63">
        <f>SUM(T1E:T1S!N45)</f>
        <v>0</v>
      </c>
      <c r="N44" s="63">
        <f>SUM(T1E:T1S!O45)</f>
        <v>0</v>
      </c>
      <c r="O44" s="63">
        <f>SUM(T1E:T1S!P45)</f>
        <v>0</v>
      </c>
      <c r="P44" s="63">
        <f>SUM(T1E:T1S!Q45)</f>
        <v>0</v>
      </c>
      <c r="Q44" s="63">
        <f>SUM(T1E:T1S!R45)</f>
        <v>0</v>
      </c>
      <c r="R44" s="63">
        <f>SUM(T1E:T1S!S45)</f>
        <v>0</v>
      </c>
      <c r="S44" s="63">
        <f>SUM(T1E:T1S!T45)</f>
        <v>0</v>
      </c>
      <c r="T44" s="63">
        <f>SUM(T1E:T1S!U45)</f>
        <v>0</v>
      </c>
      <c r="U44" s="63">
        <f>SUM(T1E:T1S!V45)</f>
        <v>0</v>
      </c>
      <c r="V44" s="63">
        <f>SUM(T1E:T1S!W45)</f>
        <v>0</v>
      </c>
      <c r="W44" s="63">
        <f>SUM(T1E:T1S!X45)</f>
        <v>0</v>
      </c>
      <c r="X44" s="63">
        <f>SUM(T1E:T1S!Y45)</f>
        <v>0</v>
      </c>
      <c r="Y44" s="63">
        <f>SUM(T1E:T1S!Z45)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SUM(T1E:T1S!D46)</f>
        <v>0</v>
      </c>
      <c r="D45" s="63">
        <f>SUM(T1E:T1S!E46)</f>
        <v>0</v>
      </c>
      <c r="E45" s="63">
        <f>SUM(T1E:T1S!F46)</f>
        <v>0</v>
      </c>
      <c r="F45" s="63">
        <f>SUM(T1E:T1S!G46)</f>
        <v>0</v>
      </c>
      <c r="G45" s="63">
        <f>SUM(T1E:T1S!H46)</f>
        <v>0</v>
      </c>
      <c r="H45" s="63">
        <f>SUM(T1E:T1S!I46)</f>
        <v>0</v>
      </c>
      <c r="I45" s="63">
        <f>SUM(T1E:T1S!J46)</f>
        <v>0</v>
      </c>
      <c r="J45" s="63">
        <f>SUM(T1E:T1S!K46)</f>
        <v>0</v>
      </c>
      <c r="K45" s="63">
        <f>SUM(T1E:T1S!L46)</f>
        <v>0</v>
      </c>
      <c r="L45" s="63">
        <f>SUM(T1E:T1S!M46)</f>
        <v>0</v>
      </c>
      <c r="M45" s="63">
        <f>SUM(T1E:T1S!N46)</f>
        <v>0</v>
      </c>
      <c r="N45" s="63">
        <f>SUM(T1E:T1S!O46)</f>
        <v>0</v>
      </c>
      <c r="O45" s="63">
        <f>SUM(T1E:T1S!P46)</f>
        <v>0</v>
      </c>
      <c r="P45" s="63">
        <f>SUM(T1E:T1S!Q46)</f>
        <v>0</v>
      </c>
      <c r="Q45" s="63">
        <f>SUM(T1E:T1S!R46)</f>
        <v>0</v>
      </c>
      <c r="R45" s="63">
        <f>SUM(T1E:T1S!S46)</f>
        <v>0</v>
      </c>
      <c r="S45" s="63">
        <f>SUM(T1E:T1S!T46)</f>
        <v>0</v>
      </c>
      <c r="T45" s="63">
        <f>SUM(T1E:T1S!U46)</f>
        <v>0</v>
      </c>
      <c r="U45" s="63">
        <f>SUM(T1E:T1S!V46)</f>
        <v>0</v>
      </c>
      <c r="V45" s="63">
        <f>SUM(T1E:T1S!W46)</f>
        <v>0</v>
      </c>
      <c r="W45" s="63">
        <f>SUM(T1E:T1S!X46)</f>
        <v>0</v>
      </c>
      <c r="X45" s="63">
        <f>SUM(T1E:T1S!Y46)</f>
        <v>0</v>
      </c>
      <c r="Y45" s="63">
        <f>SUM(T1E:T1S!Z46)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Y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9">
        <f t="shared" si="25"/>
        <v>0</v>
      </c>
      <c r="Y46" s="279">
        <f t="shared" si="25"/>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SUM(T1E:T1S!V51)</f>
        <v>0</v>
      </c>
      <c r="L49" s="63">
        <f>SUM(T1E:T1S!W51)</f>
        <v>0</v>
      </c>
      <c r="M49" s="63">
        <f>SUM(T1E:T1S!X51)</f>
        <v>0</v>
      </c>
      <c r="N49" s="63">
        <f>SUM(T1E:T1S!Y51)</f>
        <v>0</v>
      </c>
      <c r="O49" s="63">
        <f>SUM(T1E:T1S!Z51)</f>
        <v>0</v>
      </c>
      <c r="P49" s="63">
        <f>SUM(T1E:T1S!AA51)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SUM(T1E:T1S!V52)</f>
        <v>0</v>
      </c>
      <c r="L50" s="63">
        <f>SUM(T1E:T1S!W52)</f>
        <v>0</v>
      </c>
      <c r="M50" s="63">
        <f>SUM(T1E:T1S!X52)</f>
        <v>0</v>
      </c>
      <c r="N50" s="63">
        <f>SUM(T1E:T1S!Y52)</f>
        <v>0</v>
      </c>
      <c r="O50" s="63">
        <f>SUM(T1E:T1S!Z52)</f>
        <v>0</v>
      </c>
      <c r="P50" s="63">
        <f>SUM(T1E:T1S!AA52)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SUM(T1E:T1S!V53)</f>
        <v>0</v>
      </c>
      <c r="L51" s="63">
        <f>SUM(T1E:T1S!W53)</f>
        <v>0</v>
      </c>
      <c r="M51" s="63">
        <f>SUM(T1E:T1S!X53)</f>
        <v>0</v>
      </c>
      <c r="N51" s="63">
        <f>SUM(T1E:T1S!Y53)</f>
        <v>0</v>
      </c>
      <c r="O51" s="63">
        <f>SUM(T1E:T1S!Z53)</f>
        <v>0</v>
      </c>
      <c r="P51" s="63">
        <f>SUM(T1E:T1S!AA53)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SUM(T1E:T1S!V54)</f>
        <v>0</v>
      </c>
      <c r="L52" s="63">
        <f>SUM(T1E:T1S!W54)</f>
        <v>0</v>
      </c>
      <c r="M52" s="63">
        <f>SUM(T1E:T1S!X54)</f>
        <v>0</v>
      </c>
      <c r="N52" s="63">
        <f>SUM(T1E:T1S!Y54)</f>
        <v>0</v>
      </c>
      <c r="O52" s="63">
        <f>SUM(T1E:T1S!Z54)</f>
        <v>0</v>
      </c>
      <c r="P52" s="63">
        <f>SUM(T1E:T1S!AA54)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SUM(T1E:T1S!V55)</f>
        <v>0</v>
      </c>
      <c r="L53" s="63">
        <f>SUM(T1E:T1S!W55)</f>
        <v>0</v>
      </c>
      <c r="M53" s="63">
        <f>SUM(T1E:T1S!X55)</f>
        <v>0</v>
      </c>
      <c r="N53" s="63">
        <f>SUM(T1E:T1S!Y55)</f>
        <v>0</v>
      </c>
      <c r="O53" s="63">
        <f>SUM(T1E:T1S!Z55)</f>
        <v>0</v>
      </c>
      <c r="P53" s="63">
        <f>SUM(T1E:T1S!AA55)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SUM(T1E:T1S!V56)</f>
        <v>0</v>
      </c>
      <c r="L54" s="63">
        <f>SUM(T1E:T1S!W56)</f>
        <v>0</v>
      </c>
      <c r="M54" s="63">
        <f>SUM(T1E:T1S!X56)</f>
        <v>0</v>
      </c>
      <c r="N54" s="63">
        <f>SUM(T1E:T1S!Y56)</f>
        <v>0</v>
      </c>
      <c r="O54" s="63">
        <f>SUM(T1E:T1S!Z56)</f>
        <v>0</v>
      </c>
      <c r="P54" s="63">
        <f>SUM(T1E:T1S!AA56)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SUM(T1E:T1S!V57)</f>
        <v>0</v>
      </c>
      <c r="L55" s="63">
        <f>SUM(T1E:T1S!W57)</f>
        <v>0</v>
      </c>
      <c r="M55" s="63">
        <f>SUM(T1E:T1S!X57)</f>
        <v>0</v>
      </c>
      <c r="N55" s="63">
        <f>SUM(T1E:T1S!Y57)</f>
        <v>0</v>
      </c>
      <c r="O55" s="63">
        <f>SUM(T1E:T1S!Z57)</f>
        <v>0</v>
      </c>
      <c r="P55" s="63">
        <f>SUM(T1E:T1S!AA57)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SUM(T1E:T1S!V58)</f>
        <v>0</v>
      </c>
      <c r="L56" s="63">
        <f>SUM(T1E:T1S!W58)</f>
        <v>0</v>
      </c>
      <c r="M56" s="63">
        <f>SUM(T1E:T1S!X58)</f>
        <v>0</v>
      </c>
      <c r="N56" s="63">
        <f>SUM(T1E:T1S!Y58)</f>
        <v>0</v>
      </c>
      <c r="O56" s="63">
        <f>SUM(T1E:T1S!Z58)</f>
        <v>0</v>
      </c>
      <c r="P56" s="63">
        <f>SUM(T1E:T1S!AA58)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SUM(T1E:T1S!V59)</f>
        <v>0</v>
      </c>
      <c r="L57" s="63">
        <f>SUM(T1E:T1S!W59)</f>
        <v>0</v>
      </c>
      <c r="M57" s="63">
        <f>SUM(T1E:T1S!X59)</f>
        <v>0</v>
      </c>
      <c r="N57" s="63">
        <f>SUM(T1E:T1S!Y59)</f>
        <v>0</v>
      </c>
      <c r="O57" s="63">
        <f>SUM(T1E:T1S!Z59)</f>
        <v>0</v>
      </c>
      <c r="P57" s="63">
        <f>SUM(T1E:T1S!AA59)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SUM(T1E:T1S!V60)</f>
        <v>0</v>
      </c>
      <c r="L58" s="63">
        <f>SUM(T1E:T1S!W60)</f>
        <v>0</v>
      </c>
      <c r="M58" s="63">
        <f>SUM(T1E:T1S!X60)</f>
        <v>0</v>
      </c>
      <c r="N58" s="63">
        <f>SUM(T1E:T1S!Y60)</f>
        <v>0</v>
      </c>
      <c r="O58" s="63">
        <f>SUM(T1E:T1S!Z60)</f>
        <v>0</v>
      </c>
      <c r="P58" s="63">
        <f>SUM(T1E:T1S!AA60)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SUM(T1E:T1S!V61)</f>
        <v>0</v>
      </c>
      <c r="L59" s="63">
        <f>SUM(T1E:T1S!W61)</f>
        <v>0</v>
      </c>
      <c r="M59" s="63">
        <f>SUM(T1E:T1S!X61)</f>
        <v>0</v>
      </c>
      <c r="N59" s="63">
        <f>SUM(T1E:T1S!Y61)</f>
        <v>0</v>
      </c>
      <c r="O59" s="63">
        <f>SUM(T1E:T1S!Z61)</f>
        <v>0</v>
      </c>
      <c r="P59" s="63">
        <f>SUM(T1E:T1S!AA61)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SUM(T1E:T1S!V62)</f>
        <v>0</v>
      </c>
      <c r="L60" s="63">
        <f>SUM(T1E:T1S!W62)</f>
        <v>0</v>
      </c>
      <c r="M60" s="63">
        <f>SUM(T1E:T1S!X62)</f>
        <v>0</v>
      </c>
      <c r="N60" s="63">
        <f>SUM(T1E:T1S!Y62)</f>
        <v>0</v>
      </c>
      <c r="O60" s="63">
        <f>SUM(T1E:T1S!Z62)</f>
        <v>0</v>
      </c>
      <c r="P60" s="63">
        <f>SUM(T1E:T1S!AA62)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SUM(T1E:T1S!V63)</f>
        <v>0</v>
      </c>
      <c r="L61" s="63">
        <f>SUM(T1E:T1S!W63)</f>
        <v>0</v>
      </c>
      <c r="M61" s="63">
        <f>SUM(T1E:T1S!X63)</f>
        <v>0</v>
      </c>
      <c r="N61" s="63">
        <f>SUM(T1E:T1S!Y63)</f>
        <v>0</v>
      </c>
      <c r="O61" s="63">
        <f>SUM(T1E:T1S!Z63)</f>
        <v>0</v>
      </c>
      <c r="P61" s="63">
        <f>SUM(T1E:T1S!AA63)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SUM(T1E:T1S!V64)</f>
        <v>0</v>
      </c>
      <c r="L62" s="63">
        <f>SUM(T1E:T1S!W64)</f>
        <v>0</v>
      </c>
      <c r="M62" s="63">
        <f>SUM(T1E:T1S!X64)</f>
        <v>0</v>
      </c>
      <c r="N62" s="63">
        <f>SUM(T1E:T1S!Y64)</f>
        <v>0</v>
      </c>
      <c r="O62" s="63">
        <f>SUM(T1E:T1S!Z64)</f>
        <v>0</v>
      </c>
      <c r="P62" s="63">
        <f>SUM(T1E:T1S!AA64)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SUM(T1E:T1S!V65)</f>
        <v>0</v>
      </c>
      <c r="L63" s="63">
        <f>SUM(T1E:T1S!W65)</f>
        <v>0</v>
      </c>
      <c r="M63" s="63">
        <f>SUM(T1E:T1S!X65)</f>
        <v>0</v>
      </c>
      <c r="N63" s="63">
        <f>SUM(T1E:T1S!Y65)</f>
        <v>0</v>
      </c>
      <c r="O63" s="63">
        <f>SUM(T1E:T1S!Z65)</f>
        <v>0</v>
      </c>
      <c r="P63" s="63">
        <f>SUM(T1E:T1S!AA65)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SUM(T1E:T1S!V66)</f>
        <v>0</v>
      </c>
      <c r="L64" s="63">
        <f>SUM(T1E:T1S!W66)</f>
        <v>0</v>
      </c>
      <c r="M64" s="63">
        <f>SUM(T1E:T1S!X66)</f>
        <v>0</v>
      </c>
      <c r="N64" s="63">
        <f>SUM(T1E:T1S!Y66)</f>
        <v>0</v>
      </c>
      <c r="O64" s="63">
        <f>SUM(T1E:T1S!Z66)</f>
        <v>0</v>
      </c>
      <c r="P64" s="63">
        <f>SUM(T1E:T1S!AA66)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SUM(T1E:T1S!V67)</f>
        <v>0</v>
      </c>
      <c r="L65" s="63">
        <f>SUM(T1E:T1S!W67)</f>
        <v>0</v>
      </c>
      <c r="M65" s="63">
        <f>SUM(T1E:T1S!X67)</f>
        <v>0</v>
      </c>
      <c r="N65" s="63">
        <f>SUM(T1E:T1S!Y67)</f>
        <v>0</v>
      </c>
      <c r="O65" s="63">
        <f>SUM(T1E:T1S!Z67)</f>
        <v>0</v>
      </c>
      <c r="P65" s="63">
        <f>SUM(T1E:T1S!AA67)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SUM(T1E:T1S!V68)</f>
        <v>0</v>
      </c>
      <c r="L66" s="63">
        <f>SUM(T1E:T1S!W68)</f>
        <v>0</v>
      </c>
      <c r="M66" s="63">
        <f>SUM(T1E:T1S!X68)</f>
        <v>0</v>
      </c>
      <c r="N66" s="63">
        <f>SUM(T1E:T1S!Y68)</f>
        <v>0</v>
      </c>
      <c r="O66" s="63">
        <f>SUM(T1E:T1S!Z68)</f>
        <v>0</v>
      </c>
      <c r="P66" s="63">
        <f>SUM(T1E:T1S!AA68)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61"/>
  <sheetViews>
    <sheetView workbookViewId="0">
      <selection activeCell="Q429" sqref="Q429"/>
    </sheetView>
  </sheetViews>
  <sheetFormatPr baseColWidth="10" defaultColWidth="8.83203125" defaultRowHeight="13" x14ac:dyDescent="0.15"/>
  <cols>
    <col min="2" max="2" width="15.5" bestFit="1" customWidth="1"/>
    <col min="3" max="35" width="6.1640625" customWidth="1"/>
    <col min="36" max="36" width="6.33203125" customWidth="1"/>
    <col min="37" max="43" width="7.5" customWidth="1"/>
    <col min="44" max="50" width="7" customWidth="1"/>
    <col min="51" max="91" width="6.1640625" customWidth="1"/>
    <col min="92" max="92" width="6.83203125" customWidth="1"/>
  </cols>
  <sheetData>
    <row r="1" spans="1:93" ht="14" thickBot="1" x14ac:dyDescent="0.2">
      <c r="A1" s="17" t="s">
        <v>71</v>
      </c>
      <c r="B1" s="18" t="s">
        <v>22</v>
      </c>
      <c r="C1" s="1077" t="s">
        <v>131</v>
      </c>
      <c r="D1" s="1077"/>
      <c r="E1" s="1077"/>
      <c r="F1" s="1077"/>
      <c r="G1" s="1077"/>
      <c r="H1" s="1077"/>
      <c r="I1" s="1077"/>
      <c r="J1" s="1071" t="s">
        <v>99</v>
      </c>
      <c r="K1" s="1071"/>
      <c r="L1" s="1071"/>
      <c r="M1" s="1071"/>
      <c r="N1" s="1071"/>
      <c r="O1" s="1071"/>
      <c r="P1" s="1071"/>
      <c r="Q1" s="1074" t="s">
        <v>48</v>
      </c>
      <c r="R1" s="1074"/>
      <c r="S1" s="1074"/>
      <c r="T1" s="1074"/>
      <c r="U1" s="1074"/>
      <c r="V1" s="1074"/>
      <c r="W1" s="1074"/>
      <c r="X1" s="1073" t="s">
        <v>243</v>
      </c>
      <c r="Y1" s="1073"/>
      <c r="Z1" s="1073"/>
      <c r="AA1" s="1073"/>
      <c r="AB1" s="1073"/>
      <c r="AC1" s="1073"/>
      <c r="AD1" s="1073"/>
      <c r="AE1" s="1078" t="s">
        <v>244</v>
      </c>
      <c r="AF1" s="1078"/>
      <c r="AG1" s="1078"/>
      <c r="AH1" s="1078"/>
      <c r="AI1" s="1078"/>
      <c r="AJ1" s="1078"/>
      <c r="AK1" s="1078"/>
      <c r="AL1" s="1069" t="s">
        <v>58</v>
      </c>
      <c r="AM1" s="1069"/>
      <c r="AN1" s="1069"/>
      <c r="AO1" s="1069"/>
      <c r="AP1" s="1069"/>
      <c r="AQ1" s="1069"/>
      <c r="AR1" s="1069"/>
      <c r="AS1" s="1070" t="s">
        <v>242</v>
      </c>
      <c r="AT1" s="1070"/>
      <c r="AU1" s="1070"/>
      <c r="AV1" s="1070"/>
      <c r="AW1" s="1070"/>
      <c r="AX1" s="1070"/>
      <c r="AY1" s="1070"/>
      <c r="AZ1" s="1071" t="s">
        <v>246</v>
      </c>
      <c r="BA1" s="1071"/>
      <c r="BB1" s="1071"/>
      <c r="BC1" s="1071"/>
      <c r="BD1" s="1071"/>
      <c r="BE1" s="1071"/>
      <c r="BF1" s="1071"/>
      <c r="BG1" s="1073" t="s">
        <v>245</v>
      </c>
      <c r="BH1" s="1073"/>
      <c r="BI1" s="1073"/>
      <c r="BJ1" s="1073"/>
      <c r="BK1" s="1073"/>
      <c r="BL1" s="1073"/>
      <c r="BM1" s="1073"/>
      <c r="BN1" s="1074" t="s">
        <v>247</v>
      </c>
      <c r="BO1" s="1074"/>
      <c r="BP1" s="1074"/>
      <c r="BQ1" s="1074"/>
      <c r="BR1" s="1074"/>
      <c r="BS1" s="1074"/>
      <c r="BT1" s="1074"/>
      <c r="BU1" s="1075" t="s">
        <v>248</v>
      </c>
      <c r="BV1" s="1075"/>
      <c r="BW1" s="1075"/>
      <c r="BX1" s="1075"/>
      <c r="BY1" s="1075"/>
      <c r="BZ1" s="1075"/>
      <c r="CA1" s="1075"/>
      <c r="CB1" s="1076" t="s">
        <v>250</v>
      </c>
      <c r="CC1" s="1076"/>
      <c r="CD1" s="1076"/>
      <c r="CE1" s="1076"/>
      <c r="CF1" s="1076"/>
      <c r="CG1" s="1076"/>
      <c r="CH1" s="1076"/>
      <c r="CI1" s="1072" t="s">
        <v>249</v>
      </c>
      <c r="CJ1" s="1072"/>
      <c r="CK1" s="1072"/>
      <c r="CL1" s="1072"/>
      <c r="CM1" s="1072"/>
      <c r="CN1" s="1072"/>
      <c r="CO1" s="1072"/>
    </row>
    <row r="2" spans="1:93" x14ac:dyDescent="0.15">
      <c r="C2" t="str">
        <f>Input!$A$24</f>
        <v>BB</v>
      </c>
      <c r="D2" t="str">
        <f>Input!$A$25</f>
        <v>AV</v>
      </c>
      <c r="E2" t="str">
        <f>Input!$A$26</f>
        <v>BLM</v>
      </c>
      <c r="F2" t="str">
        <f>Input!$A$27</f>
        <v>OMA</v>
      </c>
      <c r="G2" t="str">
        <f>Input!$A$28</f>
        <v>RCH</v>
      </c>
      <c r="H2" t="str">
        <f>Input!$A$29</f>
        <v>MBT</v>
      </c>
      <c r="I2" t="str">
        <f>Input!$A$30</f>
        <v>MYAS</v>
      </c>
      <c r="J2" t="str">
        <f>Input!$A$24</f>
        <v>BB</v>
      </c>
      <c r="K2" t="str">
        <f>Input!$A$25</f>
        <v>AV</v>
      </c>
      <c r="L2" t="str">
        <f>Input!$A$26</f>
        <v>BLM</v>
      </c>
      <c r="M2" t="str">
        <f>Input!$A$27</f>
        <v>OMA</v>
      </c>
      <c r="N2" t="str">
        <f>Input!$A$28</f>
        <v>RCH</v>
      </c>
      <c r="O2" t="str">
        <f>Input!$A$29</f>
        <v>MBT</v>
      </c>
      <c r="P2" t="str">
        <f>Input!$A$30</f>
        <v>MYAS</v>
      </c>
      <c r="Q2" t="str">
        <f>Input!$A$24</f>
        <v>BB</v>
      </c>
      <c r="R2" t="str">
        <f>Input!$A$25</f>
        <v>AV</v>
      </c>
      <c r="S2" t="str">
        <f>Input!$A$26</f>
        <v>BLM</v>
      </c>
      <c r="T2" t="str">
        <f>Input!$A$27</f>
        <v>OMA</v>
      </c>
      <c r="U2" t="str">
        <f>Input!$A$28</f>
        <v>RCH</v>
      </c>
      <c r="V2" t="str">
        <f>Input!$A$29</f>
        <v>MBT</v>
      </c>
      <c r="W2" t="str">
        <f>Input!$A$30</f>
        <v>MYAS</v>
      </c>
      <c r="X2" t="str">
        <f>Input!$A$24</f>
        <v>BB</v>
      </c>
      <c r="Y2" t="str">
        <f>Input!$A$25</f>
        <v>AV</v>
      </c>
      <c r="Z2" t="str">
        <f>Input!$A$26</f>
        <v>BLM</v>
      </c>
      <c r="AA2" t="str">
        <f>Input!$A$27</f>
        <v>OMA</v>
      </c>
      <c r="AB2" t="str">
        <f>Input!$A$28</f>
        <v>RCH</v>
      </c>
      <c r="AC2" t="str">
        <f>Input!$A$29</f>
        <v>MBT</v>
      </c>
      <c r="AD2" t="str">
        <f>Input!$A$30</f>
        <v>MYAS</v>
      </c>
      <c r="AE2" t="str">
        <f>Input!$A$24</f>
        <v>BB</v>
      </c>
      <c r="AF2" t="str">
        <f>Input!$A$25</f>
        <v>AV</v>
      </c>
      <c r="AG2" t="str">
        <f>Input!$A$26</f>
        <v>BLM</v>
      </c>
      <c r="AH2" t="str">
        <f>Input!$A$27</f>
        <v>OMA</v>
      </c>
      <c r="AI2" t="str">
        <f>Input!$A$28</f>
        <v>RCH</v>
      </c>
      <c r="AJ2" t="str">
        <f>Input!$A$29</f>
        <v>MBT</v>
      </c>
      <c r="AK2" t="str">
        <f>Input!$A$30</f>
        <v>MYAS</v>
      </c>
      <c r="AL2" t="str">
        <f>Input!$A$24</f>
        <v>BB</v>
      </c>
      <c r="AM2" t="str">
        <f>Input!$A$25</f>
        <v>AV</v>
      </c>
      <c r="AN2" t="str">
        <f>Input!$A$26</f>
        <v>BLM</v>
      </c>
      <c r="AO2" t="str">
        <f>Input!$A$27</f>
        <v>OMA</v>
      </c>
      <c r="AP2" t="str">
        <f>Input!$A$28</f>
        <v>RCH</v>
      </c>
      <c r="AQ2" t="str">
        <f>Input!$A$29</f>
        <v>MBT</v>
      </c>
      <c r="AR2" t="str">
        <f>Input!$A$30</f>
        <v>MYAS</v>
      </c>
      <c r="AS2" t="str">
        <f>Input!$A$24</f>
        <v>BB</v>
      </c>
      <c r="AT2" t="str">
        <f>Input!$A$25</f>
        <v>AV</v>
      </c>
      <c r="AU2" t="str">
        <f>Input!$A$26</f>
        <v>BLM</v>
      </c>
      <c r="AV2" t="str">
        <f>Input!$A$27</f>
        <v>OMA</v>
      </c>
      <c r="AW2" t="str">
        <f>Input!$A$28</f>
        <v>RCH</v>
      </c>
      <c r="AX2" t="str">
        <f>Input!$A$29</f>
        <v>MBT</v>
      </c>
      <c r="AY2" t="str">
        <f>Input!$A$30</f>
        <v>MYAS</v>
      </c>
      <c r="AZ2" t="str">
        <f>Input!$A$24</f>
        <v>BB</v>
      </c>
      <c r="BA2" t="str">
        <f>Input!$A$25</f>
        <v>AV</v>
      </c>
      <c r="BB2" t="str">
        <f>Input!$A$26</f>
        <v>BLM</v>
      </c>
      <c r="BC2" t="str">
        <f>Input!$A$27</f>
        <v>OMA</v>
      </c>
      <c r="BD2" t="str">
        <f>Input!$A$28</f>
        <v>RCH</v>
      </c>
      <c r="BE2" t="str">
        <f>Input!$A$29</f>
        <v>MBT</v>
      </c>
      <c r="BF2" t="str">
        <f>Input!$A$30</f>
        <v>MYAS</v>
      </c>
      <c r="BG2" t="str">
        <f>Input!$A$24</f>
        <v>BB</v>
      </c>
      <c r="BH2" t="str">
        <f>Input!$A$25</f>
        <v>AV</v>
      </c>
      <c r="BI2" t="str">
        <f>Input!$A$26</f>
        <v>BLM</v>
      </c>
      <c r="BJ2" t="str">
        <f>Input!$A$27</f>
        <v>OMA</v>
      </c>
      <c r="BK2" t="str">
        <f>Input!$A$28</f>
        <v>RCH</v>
      </c>
      <c r="BL2" t="str">
        <f>Input!$A$29</f>
        <v>MBT</v>
      </c>
      <c r="BM2" t="str">
        <f>Input!$A$30</f>
        <v>MYAS</v>
      </c>
      <c r="BN2" t="str">
        <f>Input!$A$24</f>
        <v>BB</v>
      </c>
      <c r="BO2" t="str">
        <f>Input!$A$25</f>
        <v>AV</v>
      </c>
      <c r="BP2" t="str">
        <f>Input!$A$26</f>
        <v>BLM</v>
      </c>
      <c r="BQ2" t="str">
        <f>Input!$A$27</f>
        <v>OMA</v>
      </c>
      <c r="BR2" t="str">
        <f>Input!$A$28</f>
        <v>RCH</v>
      </c>
      <c r="BS2" t="str">
        <f>Input!$A$29</f>
        <v>MBT</v>
      </c>
      <c r="BT2" t="str">
        <f>Input!$A$30</f>
        <v>MYAS</v>
      </c>
      <c r="BU2" t="str">
        <f>Input!$A$24</f>
        <v>BB</v>
      </c>
      <c r="BV2" t="str">
        <f>Input!$A$25</f>
        <v>AV</v>
      </c>
      <c r="BW2" t="str">
        <f>Input!$A$26</f>
        <v>BLM</v>
      </c>
      <c r="BX2" t="str">
        <f>Input!$A$27</f>
        <v>OMA</v>
      </c>
      <c r="BY2" t="str">
        <f>Input!$A$28</f>
        <v>RCH</v>
      </c>
      <c r="BZ2" t="str">
        <f>Input!$A$29</f>
        <v>MBT</v>
      </c>
      <c r="CA2" t="str">
        <f>Input!$A$30</f>
        <v>MYAS</v>
      </c>
      <c r="CB2" t="str">
        <f>Input!$A$24</f>
        <v>BB</v>
      </c>
      <c r="CC2" t="str">
        <f>Input!$A$25</f>
        <v>AV</v>
      </c>
      <c r="CD2" t="str">
        <f>Input!$A$26</f>
        <v>BLM</v>
      </c>
      <c r="CE2" t="str">
        <f>Input!$A$27</f>
        <v>OMA</v>
      </c>
      <c r="CF2" t="str">
        <f>Input!$A$28</f>
        <v>RCH</v>
      </c>
      <c r="CG2" t="str">
        <f>Input!$A$29</f>
        <v>MBT</v>
      </c>
      <c r="CH2" t="str">
        <f>Input!$A$30</f>
        <v>MYAS</v>
      </c>
      <c r="CI2" t="str">
        <f>Input!$A$24</f>
        <v>BB</v>
      </c>
      <c r="CJ2" t="str">
        <f>Input!$A$25</f>
        <v>AV</v>
      </c>
      <c r="CK2" t="str">
        <f>Input!$A$26</f>
        <v>BLM</v>
      </c>
      <c r="CL2" t="str">
        <f>Input!$A$27</f>
        <v>OMA</v>
      </c>
      <c r="CM2" t="str">
        <f>Input!$A$28</f>
        <v>RCH</v>
      </c>
      <c r="CN2" t="str">
        <f>Input!$A$29</f>
        <v>MBT</v>
      </c>
      <c r="CO2" t="str">
        <f>Input!$A$30</f>
        <v>MYAS</v>
      </c>
    </row>
    <row r="3" spans="1:93" x14ac:dyDescent="0.15">
      <c r="A3" s="136">
        <f>Input!A3</f>
        <v>2</v>
      </c>
      <c r="B3" s="136" t="str">
        <f>Input!B3</f>
        <v>Player 1</v>
      </c>
      <c r="C3" s="441">
        <f>'T1'!$F7</f>
        <v>0</v>
      </c>
      <c r="D3" s="441">
        <f>'T2'!$F7</f>
        <v>0</v>
      </c>
      <c r="E3" s="441">
        <f>'T3'!$F7</f>
        <v>0</v>
      </c>
      <c r="F3" s="441">
        <f>'T4'!$F7</f>
        <v>0</v>
      </c>
      <c r="G3" s="441">
        <f>'T5'!$F7</f>
        <v>0</v>
      </c>
      <c r="H3" s="441">
        <f>'T6'!$F7</f>
        <v>0</v>
      </c>
      <c r="I3" s="441">
        <f>'T7'!$F7</f>
        <v>0</v>
      </c>
      <c r="J3" s="441">
        <f>'T1'!$E7</f>
        <v>0</v>
      </c>
      <c r="K3" s="441">
        <f>'T2'!$E7</f>
        <v>0</v>
      </c>
      <c r="L3" s="441">
        <f>'T3'!$E7</f>
        <v>0</v>
      </c>
      <c r="M3" s="441">
        <f>'T4'!$E7</f>
        <v>0</v>
      </c>
      <c r="N3" s="441">
        <f>'T5'!$E7</f>
        <v>0</v>
      </c>
      <c r="O3" s="441">
        <f>'T6'!$E7</f>
        <v>0</v>
      </c>
      <c r="P3" s="441">
        <f>'T7'!$E7</f>
        <v>0</v>
      </c>
      <c r="Q3" s="441">
        <f>'T1'!$S7</f>
        <v>0</v>
      </c>
      <c r="R3" s="441">
        <f>'T2'!$S7</f>
        <v>0</v>
      </c>
      <c r="S3" s="441">
        <f>'T3'!$S7</f>
        <v>0</v>
      </c>
      <c r="T3" s="441">
        <f>'T4'!$S7</f>
        <v>0</v>
      </c>
      <c r="U3" s="441">
        <f>'T5'!$S7</f>
        <v>0</v>
      </c>
      <c r="V3" s="441">
        <f>'T6'!$S7</f>
        <v>0</v>
      </c>
      <c r="W3" s="441">
        <f>'T7'!$S7</f>
        <v>0</v>
      </c>
      <c r="X3" s="443">
        <f>'T1'!$X7</f>
        <v>0</v>
      </c>
      <c r="Y3" s="443">
        <f>'T2'!$X7</f>
        <v>0</v>
      </c>
      <c r="Z3" s="443">
        <f>'T3'!$X7</f>
        <v>0</v>
      </c>
      <c r="AA3" s="443">
        <f>'T4'!$X7</f>
        <v>0</v>
      </c>
      <c r="AB3" s="443">
        <f>'T5'!$X7</f>
        <v>0</v>
      </c>
      <c r="AC3" s="443">
        <f>'T6'!$X7</f>
        <v>0</v>
      </c>
      <c r="AD3" s="443">
        <f>'T7'!$X7</f>
        <v>0</v>
      </c>
      <c r="AE3" s="443">
        <f>'T1'!$Y7</f>
        <v>0</v>
      </c>
      <c r="AF3" s="443">
        <f>'T2'!$Y7</f>
        <v>0</v>
      </c>
      <c r="AG3" s="443">
        <f>'T3'!$Y7</f>
        <v>0</v>
      </c>
      <c r="AH3" s="443">
        <f>'T4'!$Y7</f>
        <v>0</v>
      </c>
      <c r="AI3" s="443">
        <f>'T5'!$Y7</f>
        <v>0</v>
      </c>
      <c r="AJ3" s="443">
        <f>'T6'!$Y7</f>
        <v>0</v>
      </c>
      <c r="AK3" s="443">
        <f>'T7'!$Y7</f>
        <v>0</v>
      </c>
      <c r="AL3" s="443" t="str">
        <f>'T1'!$AC28</f>
        <v>-</v>
      </c>
      <c r="AM3" s="443" t="str">
        <f>'T2'!$AC28</f>
        <v>-</v>
      </c>
      <c r="AN3" s="443" t="str">
        <f>'T3'!$AC28</f>
        <v>-</v>
      </c>
      <c r="AO3" s="443" t="str">
        <f>'T4'!$AC28</f>
        <v>-</v>
      </c>
      <c r="AP3" s="443" t="str">
        <f>'T5'!$AC28</f>
        <v>-</v>
      </c>
      <c r="AQ3" s="443" t="str">
        <f>'T6'!$AC28</f>
        <v>-</v>
      </c>
      <c r="AR3" s="443" t="str">
        <f>'T7'!$AC28</f>
        <v>-</v>
      </c>
      <c r="AS3" s="443" t="e">
        <f>('T1'!$L28*Input!G22)/('T1'!$F28)</f>
        <v>#DIV/0!</v>
      </c>
      <c r="AT3" s="443" t="e">
        <f>('T2'!$L28*Input!G22)/('T1'!$F28)</f>
        <v>#DIV/0!</v>
      </c>
      <c r="AU3" s="443" t="e">
        <f>('T3'!$L28*Input!G22)/('T1'!$F28)</f>
        <v>#DIV/0!</v>
      </c>
      <c r="AV3" s="443" t="e">
        <f>('T4'!$L28*Input!G22)/('T1'!$F28)</f>
        <v>#DIV/0!</v>
      </c>
      <c r="AW3" s="443" t="e">
        <f>('T5'!$L28*Input!G22)/('T1'!$F28)</f>
        <v>#DIV/0!</v>
      </c>
      <c r="AX3" s="443" t="e">
        <f>('T6'!$L28*Input!G22)/('T1'!$F28)</f>
        <v>#DIV/0!</v>
      </c>
      <c r="AY3" s="443" t="e">
        <f>('T7'!$L28*Input!G22)/('T1'!$F28)</f>
        <v>#DIV/0!</v>
      </c>
      <c r="AZ3" s="443">
        <f>('T1'!$F28)</f>
        <v>0</v>
      </c>
      <c r="BA3" s="443">
        <f>('T2'!$F28)</f>
        <v>0</v>
      </c>
      <c r="BB3" s="443">
        <f>('T3'!$F28)</f>
        <v>0</v>
      </c>
      <c r="BC3" s="443">
        <f>('T4'!$F28)</f>
        <v>0</v>
      </c>
      <c r="BD3" s="443">
        <f>('T5'!$F28)</f>
        <v>0</v>
      </c>
      <c r="BE3" s="443">
        <f>('T6'!$F28)</f>
        <v>0</v>
      </c>
      <c r="BF3" s="443">
        <f>('T7'!$F28)</f>
        <v>0</v>
      </c>
      <c r="BG3" s="442">
        <f>'T1'!$C28</f>
        <v>0</v>
      </c>
      <c r="BH3" s="442">
        <f>'T2'!$C28</f>
        <v>0</v>
      </c>
      <c r="BI3" s="442">
        <f>'T3'!$C28</f>
        <v>0</v>
      </c>
      <c r="BJ3" s="442">
        <f>'T4'!$C28</f>
        <v>0</v>
      </c>
      <c r="BK3" s="442">
        <f>'T5'!$C28</f>
        <v>0</v>
      </c>
      <c r="BL3" s="442">
        <f>'T6'!$C28</f>
        <v>0</v>
      </c>
      <c r="BM3" s="442">
        <f>'T7'!$C28</f>
        <v>0</v>
      </c>
      <c r="BN3" s="441">
        <f>'T1'!$H28</f>
        <v>0</v>
      </c>
      <c r="BO3" s="441">
        <f>'T2'!$H28</f>
        <v>0</v>
      </c>
      <c r="BP3" s="441">
        <f>'T3'!$H28</f>
        <v>0</v>
      </c>
      <c r="BQ3" s="441">
        <f>'T4'!$H28</f>
        <v>0</v>
      </c>
      <c r="BR3" s="441">
        <f>'T5'!$H28</f>
        <v>0</v>
      </c>
      <c r="BS3" s="441">
        <f>'T6'!$H28</f>
        <v>0</v>
      </c>
      <c r="BT3" s="441">
        <f>'T7'!$H28</f>
        <v>0</v>
      </c>
      <c r="BU3" s="441">
        <f>'T1'!$I28</f>
        <v>0</v>
      </c>
      <c r="BV3" s="441">
        <f>'T2'!$I28</f>
        <v>0</v>
      </c>
      <c r="BW3" s="441">
        <f>'T3'!$I28</f>
        <v>0</v>
      </c>
      <c r="BX3" s="441">
        <f>'T4'!$I28</f>
        <v>0</v>
      </c>
      <c r="BY3" s="441">
        <f>'T5'!$I28</f>
        <v>0</v>
      </c>
      <c r="BZ3" s="441">
        <f>'T6'!$I28</f>
        <v>0</v>
      </c>
      <c r="CA3" s="441">
        <f>'T7'!$I28</f>
        <v>0</v>
      </c>
      <c r="CB3" s="442">
        <f>'T1'!$S49</f>
        <v>0</v>
      </c>
      <c r="CC3" s="442">
        <f>'T2'!$S49</f>
        <v>0</v>
      </c>
      <c r="CD3" s="442">
        <f>'T3'!$S49</f>
        <v>0</v>
      </c>
      <c r="CE3" s="442">
        <f>'T4'!$S49</f>
        <v>0</v>
      </c>
      <c r="CF3" s="442">
        <f>'T5'!$S49</f>
        <v>0</v>
      </c>
      <c r="CG3" s="442">
        <f>'T6'!$S49</f>
        <v>0</v>
      </c>
      <c r="CH3" s="442">
        <f>'T7'!$S49</f>
        <v>0</v>
      </c>
      <c r="CI3" s="443" t="e">
        <f>('T1'!$X28)/CB3</f>
        <v>#DIV/0!</v>
      </c>
      <c r="CJ3" s="443" t="e">
        <f>('T2'!$X28)/CC3</f>
        <v>#DIV/0!</v>
      </c>
      <c r="CK3" s="443" t="e">
        <f>('T3'!$X28)/CD3</f>
        <v>#DIV/0!</v>
      </c>
      <c r="CL3" s="443" t="e">
        <f>('T4'!$X28)/CE3</f>
        <v>#DIV/0!</v>
      </c>
      <c r="CM3" s="443" t="e">
        <f>('T5'!$X28)/CF3</f>
        <v>#DIV/0!</v>
      </c>
      <c r="CN3" s="443" t="e">
        <f>('T6'!$X28)/CG3</f>
        <v>#DIV/0!</v>
      </c>
      <c r="CO3" s="443" t="e">
        <f>('T7'!$X28)/CH3</f>
        <v>#DIV/0!</v>
      </c>
    </row>
    <row r="4" spans="1:93" x14ac:dyDescent="0.15">
      <c r="A4" s="136">
        <f>Input!A4</f>
        <v>3</v>
      </c>
      <c r="B4" s="136" t="str">
        <f>Input!B4</f>
        <v>Player 2</v>
      </c>
      <c r="C4" s="441">
        <f>'T1'!$F8</f>
        <v>0</v>
      </c>
      <c r="D4" s="441">
        <f>'T2'!$F8</f>
        <v>0</v>
      </c>
      <c r="E4" s="441">
        <f>'T3'!$F8</f>
        <v>0</v>
      </c>
      <c r="F4" s="441">
        <f>'T4'!$F8</f>
        <v>0</v>
      </c>
      <c r="G4" s="441">
        <f>'T5'!$F8</f>
        <v>0</v>
      </c>
      <c r="H4" s="441">
        <f>'T6'!$F8</f>
        <v>0</v>
      </c>
      <c r="I4" s="441">
        <f>'T7'!$F8</f>
        <v>0</v>
      </c>
      <c r="J4" s="441">
        <f>'T1'!$E8</f>
        <v>0</v>
      </c>
      <c r="K4" s="441">
        <f>'T2'!$E8</f>
        <v>0</v>
      </c>
      <c r="L4" s="441">
        <f>'T3'!$E8</f>
        <v>0</v>
      </c>
      <c r="M4" s="441">
        <f>'T4'!$E8</f>
        <v>0</v>
      </c>
      <c r="N4" s="441">
        <f>'T5'!$E8</f>
        <v>0</v>
      </c>
      <c r="O4" s="441">
        <f>'T6'!$E8</f>
        <v>0</v>
      </c>
      <c r="P4" s="441">
        <f>'T7'!$E8</f>
        <v>0</v>
      </c>
      <c r="Q4" s="441">
        <f>'T1'!$S8</f>
        <v>0</v>
      </c>
      <c r="R4" s="441">
        <f>'T2'!$S8</f>
        <v>0</v>
      </c>
      <c r="S4" s="441">
        <f>'T3'!$S8</f>
        <v>0</v>
      </c>
      <c r="T4" s="441">
        <f>'T4'!$S8</f>
        <v>0</v>
      </c>
      <c r="U4" s="441">
        <f>'T5'!$S8</f>
        <v>0</v>
      </c>
      <c r="V4" s="441">
        <f>'T6'!$S8</f>
        <v>0</v>
      </c>
      <c r="W4" s="441">
        <f>'T7'!$S8</f>
        <v>0</v>
      </c>
      <c r="X4" s="443">
        <f>'T1'!$X8</f>
        <v>0</v>
      </c>
      <c r="Y4" s="443">
        <f>'T2'!$X8</f>
        <v>0</v>
      </c>
      <c r="Z4" s="443">
        <f>'T3'!$X8</f>
        <v>0</v>
      </c>
      <c r="AA4" s="443">
        <f>'T4'!$X8</f>
        <v>0</v>
      </c>
      <c r="AB4" s="443">
        <f>'T5'!$X8</f>
        <v>0</v>
      </c>
      <c r="AC4" s="443">
        <f>'T6'!$X8</f>
        <v>0</v>
      </c>
      <c r="AD4" s="443">
        <f>'T7'!$X8</f>
        <v>0</v>
      </c>
      <c r="AE4" s="443">
        <f>'T1'!$Y8</f>
        <v>0</v>
      </c>
      <c r="AF4" s="443">
        <f>'T2'!$Y8</f>
        <v>0</v>
      </c>
      <c r="AG4" s="443">
        <f>'T3'!$Y8</f>
        <v>0</v>
      </c>
      <c r="AH4" s="443">
        <f>'T4'!$Y8</f>
        <v>0</v>
      </c>
      <c r="AI4" s="443">
        <f>'T5'!$Y8</f>
        <v>0</v>
      </c>
      <c r="AJ4" s="443">
        <f>'T6'!$Y8</f>
        <v>0</v>
      </c>
      <c r="AK4" s="443">
        <f>'T7'!$Y8</f>
        <v>0</v>
      </c>
      <c r="AL4" s="443" t="str">
        <f>'T1'!$AC29</f>
        <v>-</v>
      </c>
      <c r="AM4" s="443" t="str">
        <f>'T2'!$AC29</f>
        <v>-</v>
      </c>
      <c r="AN4" s="443" t="str">
        <f>'T3'!$AC29</f>
        <v>-</v>
      </c>
      <c r="AO4" s="443" t="str">
        <f>'T4'!$AC29</f>
        <v>-</v>
      </c>
      <c r="AP4" s="443" t="str">
        <f>'T5'!$AC29</f>
        <v>-</v>
      </c>
      <c r="AQ4" s="443" t="str">
        <f>'T6'!$AC29</f>
        <v>-</v>
      </c>
      <c r="AR4" s="443" t="str">
        <f>'T7'!$AC29</f>
        <v>-</v>
      </c>
      <c r="AS4" s="443" t="e">
        <f>('T1'!$L29*Input!G23)/('T1'!$F29)</f>
        <v>#DIV/0!</v>
      </c>
      <c r="AT4" s="443" t="e">
        <f>('T2'!$L29*Input!G23)/('T1'!$F29)</f>
        <v>#DIV/0!</v>
      </c>
      <c r="AU4" s="443" t="e">
        <f>('T3'!$L29*Input!G23)/('T1'!$F29)</f>
        <v>#DIV/0!</v>
      </c>
      <c r="AV4" s="443" t="e">
        <f>('T4'!$L29*Input!G23)/('T1'!$F29)</f>
        <v>#DIV/0!</v>
      </c>
      <c r="AW4" s="443" t="e">
        <f>('T5'!$L29*Input!G23)/('T1'!$F29)</f>
        <v>#DIV/0!</v>
      </c>
      <c r="AX4" s="443" t="e">
        <f>('T6'!$L29*Input!G23)/('T1'!$F29)</f>
        <v>#DIV/0!</v>
      </c>
      <c r="AY4" s="443" t="e">
        <f>('T7'!$L29*Input!G23)/('T1'!$F29)</f>
        <v>#DIV/0!</v>
      </c>
      <c r="AZ4" s="443">
        <f>('T1'!$F29)</f>
        <v>0</v>
      </c>
      <c r="BA4" s="443">
        <f>('T2'!$F29)</f>
        <v>0</v>
      </c>
      <c r="BB4" s="443">
        <f>('T3'!$F29)</f>
        <v>0</v>
      </c>
      <c r="BC4" s="443">
        <f>('T4'!$F29)</f>
        <v>0</v>
      </c>
      <c r="BD4" s="443">
        <f>('T5'!$F29)</f>
        <v>0</v>
      </c>
      <c r="BE4" s="443">
        <f>('T6'!$F29)</f>
        <v>0</v>
      </c>
      <c r="BF4" s="443">
        <f>('T7'!$F29)</f>
        <v>0</v>
      </c>
      <c r="BG4" s="442">
        <f>'T1'!$C29</f>
        <v>0</v>
      </c>
      <c r="BH4" s="442">
        <f>'T2'!$C29</f>
        <v>0</v>
      </c>
      <c r="BI4" s="442">
        <f>'T3'!$C29</f>
        <v>0</v>
      </c>
      <c r="BJ4" s="442">
        <f>'T4'!$C29</f>
        <v>0</v>
      </c>
      <c r="BK4" s="442">
        <f>'T5'!$C29</f>
        <v>0</v>
      </c>
      <c r="BL4" s="442">
        <f>'T6'!$C29</f>
        <v>0</v>
      </c>
      <c r="BM4" s="442">
        <f>'T7'!$C29</f>
        <v>0</v>
      </c>
      <c r="BN4" s="441">
        <f>'T1'!$H29</f>
        <v>0</v>
      </c>
      <c r="BO4" s="441">
        <f>'T2'!$H29</f>
        <v>0</v>
      </c>
      <c r="BP4" s="441">
        <f>'T3'!$H29</f>
        <v>0</v>
      </c>
      <c r="BQ4" s="441">
        <f>'T4'!$H29</f>
        <v>0</v>
      </c>
      <c r="BR4" s="441">
        <f>'T5'!$H29</f>
        <v>0</v>
      </c>
      <c r="BS4" s="441">
        <f>'T6'!$H29</f>
        <v>0</v>
      </c>
      <c r="BT4" s="441">
        <f>'T7'!$H29</f>
        <v>0</v>
      </c>
      <c r="BU4" s="441">
        <f>'T1'!$I29</f>
        <v>0</v>
      </c>
      <c r="BV4" s="441">
        <f>'T2'!$I29</f>
        <v>0</v>
      </c>
      <c r="BW4" s="441">
        <f>'T3'!$I29</f>
        <v>0</v>
      </c>
      <c r="BX4" s="441">
        <f>'T4'!$I29</f>
        <v>0</v>
      </c>
      <c r="BY4" s="441">
        <f>'T5'!$I29</f>
        <v>0</v>
      </c>
      <c r="BZ4" s="441">
        <f>'T6'!$I29</f>
        <v>0</v>
      </c>
      <c r="CA4" s="441">
        <f>'T7'!$I29</f>
        <v>0</v>
      </c>
      <c r="CB4" s="442">
        <f>'T1'!$S50</f>
        <v>0</v>
      </c>
      <c r="CC4" s="442">
        <f>'T2'!$S50</f>
        <v>0</v>
      </c>
      <c r="CD4" s="442">
        <f>'T3'!$S50</f>
        <v>0</v>
      </c>
      <c r="CE4" s="442">
        <f>'T4'!$S50</f>
        <v>0</v>
      </c>
      <c r="CF4" s="442">
        <f>'T5'!$S50</f>
        <v>0</v>
      </c>
      <c r="CG4" s="442">
        <f>'T6'!$S50</f>
        <v>0</v>
      </c>
      <c r="CH4" s="442">
        <f>'T7'!$S50</f>
        <v>0</v>
      </c>
      <c r="CI4" s="443" t="e">
        <f>('T1'!$X29)/CB4</f>
        <v>#DIV/0!</v>
      </c>
      <c r="CJ4" s="443" t="e">
        <f>('T2'!$X29)/CC4</f>
        <v>#DIV/0!</v>
      </c>
      <c r="CK4" s="443" t="e">
        <f>('T3'!$X29)/CD4</f>
        <v>#DIV/0!</v>
      </c>
      <c r="CL4" s="443" t="e">
        <f>('T4'!$X29)/CE4</f>
        <v>#DIV/0!</v>
      </c>
      <c r="CM4" s="443" t="e">
        <f>('T5'!$X29)/CF4</f>
        <v>#DIV/0!</v>
      </c>
      <c r="CN4" s="443" t="e">
        <f>('T6'!$X29)/CG4</f>
        <v>#DIV/0!</v>
      </c>
      <c r="CO4" s="443" t="e">
        <f>('T7'!$X29)/CH4</f>
        <v>#DIV/0!</v>
      </c>
    </row>
    <row r="5" spans="1:93" x14ac:dyDescent="0.15">
      <c r="A5" s="136">
        <f>Input!A5</f>
        <v>5</v>
      </c>
      <c r="B5" s="136" t="str">
        <f>Input!B5</f>
        <v>Player 3</v>
      </c>
      <c r="C5" s="441">
        <f>'T1'!$F9</f>
        <v>0</v>
      </c>
      <c r="D5" s="441">
        <f>'T2'!$F9</f>
        <v>0</v>
      </c>
      <c r="E5" s="441">
        <f>'T3'!$F9</f>
        <v>0</v>
      </c>
      <c r="F5" s="441">
        <f>'T4'!$F9</f>
        <v>0</v>
      </c>
      <c r="G5" s="441">
        <f>'T5'!$F9</f>
        <v>0</v>
      </c>
      <c r="H5" s="441">
        <f>'T6'!$F9</f>
        <v>0</v>
      </c>
      <c r="I5" s="441">
        <f>'T7'!$F9</f>
        <v>0</v>
      </c>
      <c r="J5" s="441">
        <f>'T1'!$E9</f>
        <v>0</v>
      </c>
      <c r="K5" s="441">
        <f>'T2'!$E9</f>
        <v>0</v>
      </c>
      <c r="L5" s="441">
        <f>'T3'!$E9</f>
        <v>0</v>
      </c>
      <c r="M5" s="441">
        <f>'T4'!$E9</f>
        <v>0</v>
      </c>
      <c r="N5" s="441">
        <f>'T5'!$E9</f>
        <v>0</v>
      </c>
      <c r="O5" s="441">
        <f>'T6'!$E9</f>
        <v>0</v>
      </c>
      <c r="P5" s="441">
        <f>'T7'!$E9</f>
        <v>0</v>
      </c>
      <c r="Q5" s="441">
        <f>'T1'!$S9</f>
        <v>0</v>
      </c>
      <c r="R5" s="441">
        <f>'T2'!$S9</f>
        <v>0</v>
      </c>
      <c r="S5" s="441">
        <f>'T3'!$S9</f>
        <v>0</v>
      </c>
      <c r="T5" s="441">
        <f>'T4'!$S9</f>
        <v>0</v>
      </c>
      <c r="U5" s="441">
        <f>'T5'!$S9</f>
        <v>0</v>
      </c>
      <c r="V5" s="441">
        <f>'T6'!$S9</f>
        <v>0</v>
      </c>
      <c r="W5" s="441">
        <f>'T7'!$S9</f>
        <v>0</v>
      </c>
      <c r="X5" s="443">
        <f>'T1'!$X9</f>
        <v>0</v>
      </c>
      <c r="Y5" s="443">
        <f>'T2'!$X9</f>
        <v>0</v>
      </c>
      <c r="Z5" s="443">
        <f>'T3'!$X9</f>
        <v>0</v>
      </c>
      <c r="AA5" s="443">
        <f>'T4'!$X9</f>
        <v>0</v>
      </c>
      <c r="AB5" s="443">
        <f>'T5'!$X9</f>
        <v>0</v>
      </c>
      <c r="AC5" s="443">
        <f>'T6'!$X9</f>
        <v>0</v>
      </c>
      <c r="AD5" s="443">
        <f>'T7'!$X9</f>
        <v>0</v>
      </c>
      <c r="AE5" s="443">
        <f>'T1'!$Y9</f>
        <v>0</v>
      </c>
      <c r="AF5" s="443">
        <f>'T2'!$Y9</f>
        <v>0</v>
      </c>
      <c r="AG5" s="443">
        <f>'T3'!$Y9</f>
        <v>0</v>
      </c>
      <c r="AH5" s="443">
        <f>'T4'!$Y9</f>
        <v>0</v>
      </c>
      <c r="AI5" s="443">
        <f>'T5'!$Y9</f>
        <v>0</v>
      </c>
      <c r="AJ5" s="443">
        <f>'T6'!$Y9</f>
        <v>0</v>
      </c>
      <c r="AK5" s="443">
        <f>'T7'!$Y9</f>
        <v>0</v>
      </c>
      <c r="AL5" s="443" t="str">
        <f>'T1'!$AC30</f>
        <v>-</v>
      </c>
      <c r="AM5" s="443" t="str">
        <f>'T2'!$AC30</f>
        <v>-</v>
      </c>
      <c r="AN5" s="443" t="str">
        <f>'T3'!$AC30</f>
        <v>-</v>
      </c>
      <c r="AO5" s="443" t="str">
        <f>'T4'!$AC30</f>
        <v>-</v>
      </c>
      <c r="AP5" s="443" t="str">
        <f>'T5'!$AC30</f>
        <v>-</v>
      </c>
      <c r="AQ5" s="443" t="str">
        <f>'T6'!$AC30</f>
        <v>-</v>
      </c>
      <c r="AR5" s="443" t="str">
        <f>'T7'!$AC30</f>
        <v>-</v>
      </c>
      <c r="AS5" s="443" t="e">
        <f>('T1'!$L30*Input!G24)/('T1'!$F30)</f>
        <v>#DIV/0!</v>
      </c>
      <c r="AT5" s="443" t="e">
        <f>('T2'!$L30*Input!G24)/('T1'!$F30)</f>
        <v>#DIV/0!</v>
      </c>
      <c r="AU5" s="443" t="e">
        <f>('T3'!$L30*Input!G24)/('T1'!$F30)</f>
        <v>#DIV/0!</v>
      </c>
      <c r="AV5" s="443" t="e">
        <f>('T4'!$L30*Input!G24)/('T1'!$F30)</f>
        <v>#DIV/0!</v>
      </c>
      <c r="AW5" s="443" t="e">
        <f>('T5'!$L30*Input!G24)/('T1'!$F30)</f>
        <v>#DIV/0!</v>
      </c>
      <c r="AX5" s="443" t="e">
        <f>('T6'!$L30*Input!G24)/('T1'!$F30)</f>
        <v>#DIV/0!</v>
      </c>
      <c r="AY5" s="443" t="e">
        <f>('T7'!$L30*Input!G24)/('T1'!$F30)</f>
        <v>#DIV/0!</v>
      </c>
      <c r="AZ5" s="443">
        <f>('T1'!$F30)</f>
        <v>0</v>
      </c>
      <c r="BA5" s="443">
        <f>('T2'!$F30)</f>
        <v>0</v>
      </c>
      <c r="BB5" s="443">
        <f>('T3'!$F30)</f>
        <v>0</v>
      </c>
      <c r="BC5" s="443">
        <f>('T4'!$F30)</f>
        <v>0</v>
      </c>
      <c r="BD5" s="443">
        <f>('T5'!$F30)</f>
        <v>0</v>
      </c>
      <c r="BE5" s="443">
        <f>('T6'!$F30)</f>
        <v>0</v>
      </c>
      <c r="BF5" s="443">
        <f>('T7'!$F30)</f>
        <v>0</v>
      </c>
      <c r="BG5" s="442">
        <f>'T1'!$C30</f>
        <v>0</v>
      </c>
      <c r="BH5" s="442">
        <f>'T2'!$C30</f>
        <v>0</v>
      </c>
      <c r="BI5" s="442">
        <f>'T3'!$C30</f>
        <v>0</v>
      </c>
      <c r="BJ5" s="442">
        <f>'T4'!$C30</f>
        <v>0</v>
      </c>
      <c r="BK5" s="442">
        <f>'T5'!$C30</f>
        <v>0</v>
      </c>
      <c r="BL5" s="442">
        <f>'T6'!$C30</f>
        <v>0</v>
      </c>
      <c r="BM5" s="442">
        <f>'T7'!$C30</f>
        <v>0</v>
      </c>
      <c r="BN5" s="441">
        <f>'T1'!$H30</f>
        <v>0</v>
      </c>
      <c r="BO5" s="441">
        <f>'T2'!$H30</f>
        <v>0</v>
      </c>
      <c r="BP5" s="441">
        <f>'T3'!$H30</f>
        <v>0</v>
      </c>
      <c r="BQ5" s="441">
        <f>'T4'!$H30</f>
        <v>0</v>
      </c>
      <c r="BR5" s="441">
        <f>'T5'!$H30</f>
        <v>0</v>
      </c>
      <c r="BS5" s="441">
        <f>'T6'!$H30</f>
        <v>0</v>
      </c>
      <c r="BT5" s="441">
        <f>'T7'!$H30</f>
        <v>0</v>
      </c>
      <c r="BU5" s="441">
        <f>'T1'!$I30</f>
        <v>0</v>
      </c>
      <c r="BV5" s="441">
        <f>'T2'!$I30</f>
        <v>0</v>
      </c>
      <c r="BW5" s="441">
        <f>'T3'!$I30</f>
        <v>0</v>
      </c>
      <c r="BX5" s="441">
        <f>'T4'!$I30</f>
        <v>0</v>
      </c>
      <c r="BY5" s="441">
        <f>'T5'!$I30</f>
        <v>0</v>
      </c>
      <c r="BZ5" s="441">
        <f>'T6'!$I30</f>
        <v>0</v>
      </c>
      <c r="CA5" s="441">
        <f>'T7'!$I30</f>
        <v>0</v>
      </c>
      <c r="CB5" s="442">
        <f>'T1'!$S51</f>
        <v>0</v>
      </c>
      <c r="CC5" s="442">
        <f>'T2'!$S51</f>
        <v>0</v>
      </c>
      <c r="CD5" s="442">
        <f>'T3'!$S51</f>
        <v>0</v>
      </c>
      <c r="CE5" s="442">
        <f>'T4'!$S51</f>
        <v>0</v>
      </c>
      <c r="CF5" s="442">
        <f>'T5'!$S51</f>
        <v>0</v>
      </c>
      <c r="CG5" s="442">
        <f>'T6'!$S51</f>
        <v>0</v>
      </c>
      <c r="CH5" s="442">
        <f>'T7'!$S51</f>
        <v>0</v>
      </c>
      <c r="CI5" s="443" t="e">
        <f>('T1'!$X30)/CB5</f>
        <v>#DIV/0!</v>
      </c>
      <c r="CJ5" s="443" t="e">
        <f>('T2'!$X30)/CC5</f>
        <v>#DIV/0!</v>
      </c>
      <c r="CK5" s="443" t="e">
        <f>('T3'!$X30)/CD5</f>
        <v>#DIV/0!</v>
      </c>
      <c r="CL5" s="443" t="e">
        <f>('T4'!$X30)/CE5</f>
        <v>#DIV/0!</v>
      </c>
      <c r="CM5" s="443" t="e">
        <f>('T5'!$X30)/CF5</f>
        <v>#DIV/0!</v>
      </c>
      <c r="CN5" s="443" t="e">
        <f>('T6'!$X30)/CG5</f>
        <v>#DIV/0!</v>
      </c>
      <c r="CO5" s="443" t="e">
        <f>('T7'!$X30)/CH5</f>
        <v>#DIV/0!</v>
      </c>
    </row>
    <row r="6" spans="1:93" x14ac:dyDescent="0.15">
      <c r="A6" s="136">
        <f>Input!A6</f>
        <v>9</v>
      </c>
      <c r="B6" s="136" t="str">
        <f>Input!B6</f>
        <v>Player 4</v>
      </c>
      <c r="C6" s="441">
        <f>'T1'!$F10</f>
        <v>0</v>
      </c>
      <c r="D6" s="441">
        <f>'T2'!$F10</f>
        <v>0</v>
      </c>
      <c r="E6" s="441">
        <f>'T3'!$F10</f>
        <v>0</v>
      </c>
      <c r="F6" s="441">
        <f>'T4'!$F10</f>
        <v>0</v>
      </c>
      <c r="G6" s="441">
        <f>'T5'!$F10</f>
        <v>0</v>
      </c>
      <c r="H6" s="441">
        <f>'T6'!$F10</f>
        <v>0</v>
      </c>
      <c r="I6" s="441">
        <f>'T7'!$F10</f>
        <v>0</v>
      </c>
      <c r="J6" s="441">
        <f>'T1'!$E10</f>
        <v>0</v>
      </c>
      <c r="K6" s="441">
        <f>'T2'!$E10</f>
        <v>0</v>
      </c>
      <c r="L6" s="441">
        <f>'T3'!$E10</f>
        <v>0</v>
      </c>
      <c r="M6" s="441">
        <f>'T4'!$E10</f>
        <v>0</v>
      </c>
      <c r="N6" s="441">
        <f>'T5'!$E10</f>
        <v>0</v>
      </c>
      <c r="O6" s="441">
        <f>'T6'!$E10</f>
        <v>0</v>
      </c>
      <c r="P6" s="441">
        <f>'T7'!$E10</f>
        <v>0</v>
      </c>
      <c r="Q6" s="441">
        <f>'T1'!$S10</f>
        <v>0</v>
      </c>
      <c r="R6" s="441">
        <f>'T2'!$S10</f>
        <v>0</v>
      </c>
      <c r="S6" s="441">
        <f>'T3'!$S10</f>
        <v>0</v>
      </c>
      <c r="T6" s="441">
        <f>'T4'!$S10</f>
        <v>0</v>
      </c>
      <c r="U6" s="441">
        <f>'T5'!$S10</f>
        <v>0</v>
      </c>
      <c r="V6" s="441">
        <f>'T6'!$S10</f>
        <v>0</v>
      </c>
      <c r="W6" s="441">
        <f>'T7'!$S10</f>
        <v>0</v>
      </c>
      <c r="X6" s="443">
        <f>'T1'!$X10</f>
        <v>0</v>
      </c>
      <c r="Y6" s="443">
        <f>'T2'!$X10</f>
        <v>0</v>
      </c>
      <c r="Z6" s="443">
        <f>'T3'!$X10</f>
        <v>0</v>
      </c>
      <c r="AA6" s="443">
        <f>'T4'!$X10</f>
        <v>0</v>
      </c>
      <c r="AB6" s="443">
        <f>'T5'!$X10</f>
        <v>0</v>
      </c>
      <c r="AC6" s="443">
        <f>'T6'!$X10</f>
        <v>0</v>
      </c>
      <c r="AD6" s="443">
        <f>'T7'!$X10</f>
        <v>0</v>
      </c>
      <c r="AE6" s="443">
        <f>'T1'!$Y10</f>
        <v>0</v>
      </c>
      <c r="AF6" s="443">
        <f>'T2'!$Y10</f>
        <v>0</v>
      </c>
      <c r="AG6" s="443">
        <f>'T3'!$Y10</f>
        <v>0</v>
      </c>
      <c r="AH6" s="443">
        <f>'T4'!$Y10</f>
        <v>0</v>
      </c>
      <c r="AI6" s="443">
        <f>'T5'!$Y10</f>
        <v>0</v>
      </c>
      <c r="AJ6" s="443">
        <f>'T6'!$Y10</f>
        <v>0</v>
      </c>
      <c r="AK6" s="443">
        <f>'T7'!$Y10</f>
        <v>0</v>
      </c>
      <c r="AL6" s="443" t="str">
        <f>'T1'!$AC31</f>
        <v>-</v>
      </c>
      <c r="AM6" s="443" t="str">
        <f>'T2'!$AC31</f>
        <v>-</v>
      </c>
      <c r="AN6" s="443" t="str">
        <f>'T3'!$AC31</f>
        <v>-</v>
      </c>
      <c r="AO6" s="443" t="str">
        <f>'T4'!$AC31</f>
        <v>-</v>
      </c>
      <c r="AP6" s="443" t="str">
        <f>'T5'!$AC31</f>
        <v>-</v>
      </c>
      <c r="AQ6" s="443" t="str">
        <f>'T6'!$AC31</f>
        <v>-</v>
      </c>
      <c r="AR6" s="443" t="str">
        <f>'T7'!$AC31</f>
        <v>-</v>
      </c>
      <c r="AS6" s="443" t="e">
        <f>('T1'!$L31*Input!G25)/('T1'!$F31)</f>
        <v>#DIV/0!</v>
      </c>
      <c r="AT6" s="443" t="e">
        <f>('T2'!$L31*Input!G25)/('T1'!$F31)</f>
        <v>#DIV/0!</v>
      </c>
      <c r="AU6" s="443" t="e">
        <f>('T3'!$L31*Input!G25)/('T1'!$F31)</f>
        <v>#DIV/0!</v>
      </c>
      <c r="AV6" s="443" t="e">
        <f>('T4'!$L31*Input!G25)/('T1'!$F31)</f>
        <v>#DIV/0!</v>
      </c>
      <c r="AW6" s="443" t="e">
        <f>('T5'!$L31*Input!G25)/('T1'!$F31)</f>
        <v>#DIV/0!</v>
      </c>
      <c r="AX6" s="443" t="e">
        <f>('T6'!$L31*Input!G25)/('T1'!$F31)</f>
        <v>#DIV/0!</v>
      </c>
      <c r="AY6" s="443" t="e">
        <f>('T7'!$L31*Input!G25)/('T1'!$F31)</f>
        <v>#DIV/0!</v>
      </c>
      <c r="AZ6" s="443">
        <f>('T1'!$F31)</f>
        <v>0</v>
      </c>
      <c r="BA6" s="443">
        <f>('T2'!$F31)</f>
        <v>0</v>
      </c>
      <c r="BB6" s="443">
        <f>('T3'!$F31)</f>
        <v>0</v>
      </c>
      <c r="BC6" s="443">
        <f>('T4'!$F31)</f>
        <v>0</v>
      </c>
      <c r="BD6" s="443">
        <f>('T5'!$F31)</f>
        <v>0</v>
      </c>
      <c r="BE6" s="443">
        <f>('T6'!$F31)</f>
        <v>0</v>
      </c>
      <c r="BF6" s="443">
        <f>('T7'!$F31)</f>
        <v>0</v>
      </c>
      <c r="BG6" s="442">
        <f>'T1'!$C31</f>
        <v>0</v>
      </c>
      <c r="BH6" s="442">
        <f>'T2'!$C31</f>
        <v>0</v>
      </c>
      <c r="BI6" s="442">
        <f>'T3'!$C31</f>
        <v>0</v>
      </c>
      <c r="BJ6" s="442">
        <f>'T4'!$C31</f>
        <v>0</v>
      </c>
      <c r="BK6" s="442">
        <f>'T5'!$C31</f>
        <v>0</v>
      </c>
      <c r="BL6" s="442">
        <f>'T6'!$C31</f>
        <v>0</v>
      </c>
      <c r="BM6" s="442">
        <f>'T7'!$C31</f>
        <v>0</v>
      </c>
      <c r="BN6" s="441">
        <f>'T1'!$H31</f>
        <v>0</v>
      </c>
      <c r="BO6" s="441">
        <f>'T2'!$H31</f>
        <v>0</v>
      </c>
      <c r="BP6" s="441">
        <f>'T3'!$H31</f>
        <v>0</v>
      </c>
      <c r="BQ6" s="441">
        <f>'T4'!$H31</f>
        <v>0</v>
      </c>
      <c r="BR6" s="441">
        <f>'T5'!$H31</f>
        <v>0</v>
      </c>
      <c r="BS6" s="441">
        <f>'T6'!$H31</f>
        <v>0</v>
      </c>
      <c r="BT6" s="441">
        <f>'T7'!$H31</f>
        <v>0</v>
      </c>
      <c r="BU6" s="441">
        <f>'T1'!$I31</f>
        <v>0</v>
      </c>
      <c r="BV6" s="441">
        <f>'T2'!$I31</f>
        <v>0</v>
      </c>
      <c r="BW6" s="441">
        <f>'T3'!$I31</f>
        <v>0</v>
      </c>
      <c r="BX6" s="441">
        <f>'T4'!$I31</f>
        <v>0</v>
      </c>
      <c r="BY6" s="441">
        <f>'T5'!$I31</f>
        <v>0</v>
      </c>
      <c r="BZ6" s="441">
        <f>'T6'!$I31</f>
        <v>0</v>
      </c>
      <c r="CA6" s="441">
        <f>'T7'!$I31</f>
        <v>0</v>
      </c>
      <c r="CB6" s="442">
        <f>'T1'!$S52</f>
        <v>0</v>
      </c>
      <c r="CC6" s="442">
        <f>'T2'!$S52</f>
        <v>0</v>
      </c>
      <c r="CD6" s="442">
        <f>'T3'!$S52</f>
        <v>0</v>
      </c>
      <c r="CE6" s="442">
        <f>'T4'!$S52</f>
        <v>0</v>
      </c>
      <c r="CF6" s="442">
        <f>'T5'!$S52</f>
        <v>0</v>
      </c>
      <c r="CG6" s="442">
        <f>'T6'!$S52</f>
        <v>0</v>
      </c>
      <c r="CH6" s="442">
        <f>'T7'!$S52</f>
        <v>0</v>
      </c>
      <c r="CI6" s="443" t="e">
        <f>('T1'!$X31)/CB6</f>
        <v>#DIV/0!</v>
      </c>
      <c r="CJ6" s="443" t="e">
        <f>('T2'!$X31)/CC6</f>
        <v>#DIV/0!</v>
      </c>
      <c r="CK6" s="443" t="e">
        <f>('T3'!$X31)/CD6</f>
        <v>#DIV/0!</v>
      </c>
      <c r="CL6" s="443" t="e">
        <f>('T4'!$X31)/CE6</f>
        <v>#DIV/0!</v>
      </c>
      <c r="CM6" s="443" t="e">
        <f>('T5'!$X31)/CF6</f>
        <v>#DIV/0!</v>
      </c>
      <c r="CN6" s="443" t="e">
        <f>('T6'!$X31)/CG6</f>
        <v>#DIV/0!</v>
      </c>
      <c r="CO6" s="443" t="e">
        <f>('T7'!$X31)/CH6</f>
        <v>#DIV/0!</v>
      </c>
    </row>
    <row r="7" spans="1:93" x14ac:dyDescent="0.15">
      <c r="A7" s="136">
        <f>Input!A7</f>
        <v>1</v>
      </c>
      <c r="B7" s="136" t="str">
        <f>Input!B7</f>
        <v>Player 5</v>
      </c>
      <c r="C7" s="441">
        <f>'T1'!$F11</f>
        <v>0</v>
      </c>
      <c r="D7" s="441">
        <f>'T2'!$F11</f>
        <v>0</v>
      </c>
      <c r="E7" s="441">
        <f>'T3'!$F11</f>
        <v>0</v>
      </c>
      <c r="F7" s="441">
        <f>'T4'!$F11</f>
        <v>0</v>
      </c>
      <c r="G7" s="441">
        <f>'T5'!$F11</f>
        <v>0</v>
      </c>
      <c r="H7" s="441">
        <f>'T6'!$F11</f>
        <v>0</v>
      </c>
      <c r="I7" s="441">
        <f>'T7'!$F11</f>
        <v>0</v>
      </c>
      <c r="J7" s="441">
        <f>'T1'!$E11</f>
        <v>0</v>
      </c>
      <c r="K7" s="441">
        <f>'T2'!$E11</f>
        <v>0</v>
      </c>
      <c r="L7" s="441">
        <f>'T3'!$E11</f>
        <v>0</v>
      </c>
      <c r="M7" s="441">
        <f>'T4'!$E11</f>
        <v>0</v>
      </c>
      <c r="N7" s="441">
        <f>'T5'!$E11</f>
        <v>0</v>
      </c>
      <c r="O7" s="441">
        <f>'T6'!$E11</f>
        <v>0</v>
      </c>
      <c r="P7" s="441">
        <f>'T7'!$E11</f>
        <v>0</v>
      </c>
      <c r="Q7" s="441">
        <f>'T1'!$S11</f>
        <v>0</v>
      </c>
      <c r="R7" s="441">
        <f>'T2'!$S11</f>
        <v>0</v>
      </c>
      <c r="S7" s="441">
        <f>'T3'!$S11</f>
        <v>0</v>
      </c>
      <c r="T7" s="441">
        <f>'T4'!$S11</f>
        <v>0</v>
      </c>
      <c r="U7" s="441">
        <f>'T5'!$S11</f>
        <v>0</v>
      </c>
      <c r="V7" s="441">
        <f>'T6'!$S11</f>
        <v>0</v>
      </c>
      <c r="W7" s="441">
        <f>'T7'!$S11</f>
        <v>0</v>
      </c>
      <c r="X7" s="443">
        <f>'T1'!$X11</f>
        <v>0</v>
      </c>
      <c r="Y7" s="443">
        <f>'T2'!$X11</f>
        <v>0</v>
      </c>
      <c r="Z7" s="443">
        <f>'T3'!$X11</f>
        <v>0</v>
      </c>
      <c r="AA7" s="443">
        <f>'T4'!$X11</f>
        <v>0</v>
      </c>
      <c r="AB7" s="443">
        <f>'T5'!$X11</f>
        <v>0</v>
      </c>
      <c r="AC7" s="443">
        <f>'T6'!$X11</f>
        <v>0</v>
      </c>
      <c r="AD7" s="443">
        <f>'T7'!$X11</f>
        <v>0</v>
      </c>
      <c r="AE7" s="443">
        <f>'T1'!$Y11</f>
        <v>0</v>
      </c>
      <c r="AF7" s="443">
        <f>'T2'!$Y11</f>
        <v>0</v>
      </c>
      <c r="AG7" s="443">
        <f>'T3'!$Y11</f>
        <v>0</v>
      </c>
      <c r="AH7" s="443">
        <f>'T4'!$Y11</f>
        <v>0</v>
      </c>
      <c r="AI7" s="443">
        <f>'T5'!$Y11</f>
        <v>0</v>
      </c>
      <c r="AJ7" s="443">
        <f>'T6'!$Y11</f>
        <v>0</v>
      </c>
      <c r="AK7" s="443">
        <f>'T7'!$Y11</f>
        <v>0</v>
      </c>
      <c r="AL7" s="443" t="str">
        <f>'T1'!$AC32</f>
        <v>-</v>
      </c>
      <c r="AM7" s="443" t="str">
        <f>'T2'!$AC32</f>
        <v>-</v>
      </c>
      <c r="AN7" s="443" t="str">
        <f>'T3'!$AC32</f>
        <v>-</v>
      </c>
      <c r="AO7" s="443" t="str">
        <f>'T4'!$AC32</f>
        <v>-</v>
      </c>
      <c r="AP7" s="443" t="str">
        <f>'T5'!$AC32</f>
        <v>-</v>
      </c>
      <c r="AQ7" s="443" t="str">
        <f>'T6'!$AC32</f>
        <v>-</v>
      </c>
      <c r="AR7" s="443" t="str">
        <f>'T7'!$AC32</f>
        <v>-</v>
      </c>
      <c r="AS7" s="443" t="e">
        <f>('T1'!$L32*Input!G26)/('T1'!$F32)</f>
        <v>#DIV/0!</v>
      </c>
      <c r="AT7" s="443" t="e">
        <f>('T2'!$L32*Input!G26)/('T1'!$F32)</f>
        <v>#DIV/0!</v>
      </c>
      <c r="AU7" s="443" t="e">
        <f>('T3'!$L32*Input!G26)/('T1'!$F32)</f>
        <v>#DIV/0!</v>
      </c>
      <c r="AV7" s="443" t="e">
        <f>('T4'!$L32*Input!G26)/('T1'!$F32)</f>
        <v>#DIV/0!</v>
      </c>
      <c r="AW7" s="443" t="e">
        <f>('T5'!$L32*Input!G26)/('T1'!$F32)</f>
        <v>#DIV/0!</v>
      </c>
      <c r="AX7" s="443" t="e">
        <f>('T6'!$L32*Input!G26)/('T1'!$F32)</f>
        <v>#DIV/0!</v>
      </c>
      <c r="AY7" s="443" t="e">
        <f>('T7'!$L32*Input!G26)/('T1'!$F32)</f>
        <v>#DIV/0!</v>
      </c>
      <c r="AZ7" s="443">
        <f>('T1'!$F32)</f>
        <v>0</v>
      </c>
      <c r="BA7" s="443">
        <f>('T2'!$F32)</f>
        <v>0</v>
      </c>
      <c r="BB7" s="443">
        <f>('T3'!$F32)</f>
        <v>0</v>
      </c>
      <c r="BC7" s="443">
        <f>('T4'!$F32)</f>
        <v>0</v>
      </c>
      <c r="BD7" s="443">
        <f>('T5'!$F32)</f>
        <v>0</v>
      </c>
      <c r="BE7" s="443">
        <f>('T6'!$F32)</f>
        <v>0</v>
      </c>
      <c r="BF7" s="443">
        <f>('T7'!$F32)</f>
        <v>0</v>
      </c>
      <c r="BG7" s="442">
        <f>'T1'!$C32</f>
        <v>0</v>
      </c>
      <c r="BH7" s="442">
        <f>'T2'!$C32</f>
        <v>0</v>
      </c>
      <c r="BI7" s="442">
        <f>'T3'!$C32</f>
        <v>0</v>
      </c>
      <c r="BJ7" s="442">
        <f>'T4'!$C32</f>
        <v>0</v>
      </c>
      <c r="BK7" s="442">
        <f>'T5'!$C32</f>
        <v>0</v>
      </c>
      <c r="BL7" s="442">
        <f>'T6'!$C32</f>
        <v>0</v>
      </c>
      <c r="BM7" s="442">
        <f>'T7'!$C32</f>
        <v>0</v>
      </c>
      <c r="BN7" s="441">
        <f>'T1'!$H32</f>
        <v>0</v>
      </c>
      <c r="BO7" s="441">
        <f>'T2'!$H32</f>
        <v>0</v>
      </c>
      <c r="BP7" s="441">
        <f>'T3'!$H32</f>
        <v>0</v>
      </c>
      <c r="BQ7" s="441">
        <f>'T4'!$H32</f>
        <v>0</v>
      </c>
      <c r="BR7" s="441">
        <f>'T5'!$H32</f>
        <v>0</v>
      </c>
      <c r="BS7" s="441">
        <f>'T6'!$H32</f>
        <v>0</v>
      </c>
      <c r="BT7" s="441">
        <f>'T7'!$H32</f>
        <v>0</v>
      </c>
      <c r="BU7" s="441">
        <f>'T1'!$I32</f>
        <v>0</v>
      </c>
      <c r="BV7" s="441">
        <f>'T2'!$I32</f>
        <v>0</v>
      </c>
      <c r="BW7" s="441">
        <f>'T3'!$I32</f>
        <v>0</v>
      </c>
      <c r="BX7" s="441">
        <f>'T4'!$I32</f>
        <v>0</v>
      </c>
      <c r="BY7" s="441">
        <f>'T5'!$I32</f>
        <v>0</v>
      </c>
      <c r="BZ7" s="441">
        <f>'T6'!$I32</f>
        <v>0</v>
      </c>
      <c r="CA7" s="441">
        <f>'T7'!$I32</f>
        <v>0</v>
      </c>
      <c r="CB7" s="442">
        <f>'T1'!$S53</f>
        <v>0</v>
      </c>
      <c r="CC7" s="442">
        <f>'T2'!$S53</f>
        <v>0</v>
      </c>
      <c r="CD7" s="442">
        <f>'T3'!$S53</f>
        <v>0</v>
      </c>
      <c r="CE7" s="442">
        <f>'T4'!$S53</f>
        <v>0</v>
      </c>
      <c r="CF7" s="442">
        <f>'T5'!$S53</f>
        <v>0</v>
      </c>
      <c r="CG7" s="442">
        <f>'T6'!$S53</f>
        <v>0</v>
      </c>
      <c r="CH7" s="442">
        <f>'T7'!$S53</f>
        <v>0</v>
      </c>
      <c r="CI7" s="443" t="e">
        <f>('T1'!$X32)/CB7</f>
        <v>#DIV/0!</v>
      </c>
      <c r="CJ7" s="443" t="e">
        <f>('T2'!$X32)/CC7</f>
        <v>#DIV/0!</v>
      </c>
      <c r="CK7" s="443" t="e">
        <f>('T3'!$X32)/CD7</f>
        <v>#DIV/0!</v>
      </c>
      <c r="CL7" s="443" t="e">
        <f>('T4'!$X32)/CE7</f>
        <v>#DIV/0!</v>
      </c>
      <c r="CM7" s="443" t="e">
        <f>('T5'!$X32)/CF7</f>
        <v>#DIV/0!</v>
      </c>
      <c r="CN7" s="443" t="e">
        <f>('T6'!$X32)/CG7</f>
        <v>#DIV/0!</v>
      </c>
      <c r="CO7" s="443" t="e">
        <f>('T7'!$X32)/CH7</f>
        <v>#DIV/0!</v>
      </c>
    </row>
    <row r="8" spans="1:93" x14ac:dyDescent="0.15">
      <c r="A8" s="136">
        <f>Input!A8</f>
        <v>14</v>
      </c>
      <c r="B8" s="136" t="str">
        <f>Input!B8</f>
        <v>Player 6</v>
      </c>
      <c r="C8" s="441">
        <f>'T1'!$F12</f>
        <v>0</v>
      </c>
      <c r="D8" s="441">
        <f>'T2'!$F12</f>
        <v>0</v>
      </c>
      <c r="E8" s="441">
        <f>'T3'!$F12</f>
        <v>0</v>
      </c>
      <c r="F8" s="441">
        <f>'T4'!$F12</f>
        <v>0</v>
      </c>
      <c r="G8" s="441">
        <f>'T5'!$F12</f>
        <v>0</v>
      </c>
      <c r="H8" s="441">
        <f>'T6'!$F12</f>
        <v>0</v>
      </c>
      <c r="I8" s="441">
        <f>'T7'!$F12</f>
        <v>0</v>
      </c>
      <c r="J8" s="441">
        <f>'T1'!$E12</f>
        <v>0</v>
      </c>
      <c r="K8" s="441">
        <f>'T2'!$E12</f>
        <v>0</v>
      </c>
      <c r="L8" s="441">
        <f>'T3'!$E12</f>
        <v>0</v>
      </c>
      <c r="M8" s="441">
        <f>'T4'!$E12</f>
        <v>0</v>
      </c>
      <c r="N8" s="441">
        <f>'T5'!$E12</f>
        <v>0</v>
      </c>
      <c r="O8" s="441">
        <f>'T6'!$E12</f>
        <v>0</v>
      </c>
      <c r="P8" s="441">
        <f>'T7'!$E12</f>
        <v>0</v>
      </c>
      <c r="Q8" s="441">
        <f>'T1'!$S12</f>
        <v>0</v>
      </c>
      <c r="R8" s="441">
        <f>'T2'!$S12</f>
        <v>0</v>
      </c>
      <c r="S8" s="441">
        <f>'T3'!$S12</f>
        <v>0</v>
      </c>
      <c r="T8" s="441">
        <f>'T4'!$S12</f>
        <v>0</v>
      </c>
      <c r="U8" s="441">
        <f>'T5'!$S12</f>
        <v>0</v>
      </c>
      <c r="V8" s="441">
        <f>'T6'!$S12</f>
        <v>0</v>
      </c>
      <c r="W8" s="441">
        <f>'T7'!$S12</f>
        <v>0</v>
      </c>
      <c r="X8" s="443">
        <f>'T1'!$X12</f>
        <v>0</v>
      </c>
      <c r="Y8" s="443">
        <f>'T2'!$X12</f>
        <v>0</v>
      </c>
      <c r="Z8" s="443">
        <f>'T3'!$X12</f>
        <v>0</v>
      </c>
      <c r="AA8" s="443">
        <f>'T4'!$X12</f>
        <v>0</v>
      </c>
      <c r="AB8" s="443">
        <f>'T5'!$X12</f>
        <v>0</v>
      </c>
      <c r="AC8" s="443">
        <f>'T6'!$X12</f>
        <v>0</v>
      </c>
      <c r="AD8" s="443">
        <f>'T7'!$X12</f>
        <v>0</v>
      </c>
      <c r="AE8" s="443">
        <f>'T1'!$Y12</f>
        <v>0</v>
      </c>
      <c r="AF8" s="443">
        <f>'T2'!$Y12</f>
        <v>0</v>
      </c>
      <c r="AG8" s="443">
        <f>'T3'!$Y12</f>
        <v>0</v>
      </c>
      <c r="AH8" s="443">
        <f>'T4'!$Y12</f>
        <v>0</v>
      </c>
      <c r="AI8" s="443">
        <f>'T5'!$Y12</f>
        <v>0</v>
      </c>
      <c r="AJ8" s="443">
        <f>'T6'!$Y12</f>
        <v>0</v>
      </c>
      <c r="AK8" s="443">
        <f>'T7'!$Y12</f>
        <v>0</v>
      </c>
      <c r="AL8" s="443" t="str">
        <f>'T1'!$AC33</f>
        <v>-</v>
      </c>
      <c r="AM8" s="443" t="str">
        <f>'T2'!$AC33</f>
        <v>-</v>
      </c>
      <c r="AN8" s="443" t="str">
        <f>'T3'!$AC33</f>
        <v>-</v>
      </c>
      <c r="AO8" s="443" t="str">
        <f>'T4'!$AC33</f>
        <v>-</v>
      </c>
      <c r="AP8" s="443" t="str">
        <f>'T5'!$AC33</f>
        <v>-</v>
      </c>
      <c r="AQ8" s="443" t="str">
        <f>'T6'!$AC33</f>
        <v>-</v>
      </c>
      <c r="AR8" s="443" t="str">
        <f>'T7'!$AC33</f>
        <v>-</v>
      </c>
      <c r="AS8" s="443" t="e">
        <f>('T1'!$L33*Input!G27)/('T1'!$F33)</f>
        <v>#DIV/0!</v>
      </c>
      <c r="AT8" s="443" t="e">
        <f>('T2'!$L33*Input!G27)/('T1'!$F33)</f>
        <v>#DIV/0!</v>
      </c>
      <c r="AU8" s="443" t="e">
        <f>('T3'!$L33*Input!G27)/('T1'!$F33)</f>
        <v>#DIV/0!</v>
      </c>
      <c r="AV8" s="443" t="e">
        <f>('T4'!$L33*Input!G27)/('T1'!$F33)</f>
        <v>#DIV/0!</v>
      </c>
      <c r="AW8" s="443" t="e">
        <f>('T5'!$L33*Input!G27)/('T1'!$F33)</f>
        <v>#DIV/0!</v>
      </c>
      <c r="AX8" s="443" t="e">
        <f>('T6'!$L33*Input!G27)/('T1'!$F33)</f>
        <v>#DIV/0!</v>
      </c>
      <c r="AY8" s="443" t="e">
        <f>('T7'!$L33*Input!G27)/('T1'!$F33)</f>
        <v>#DIV/0!</v>
      </c>
      <c r="AZ8" s="443">
        <f>('T1'!$F33)</f>
        <v>0</v>
      </c>
      <c r="BA8" s="443">
        <f>('T2'!$F33)</f>
        <v>0</v>
      </c>
      <c r="BB8" s="443">
        <f>('T3'!$F33)</f>
        <v>0</v>
      </c>
      <c r="BC8" s="443">
        <f>('T4'!$F33)</f>
        <v>0</v>
      </c>
      <c r="BD8" s="443">
        <f>('T5'!$F33)</f>
        <v>0</v>
      </c>
      <c r="BE8" s="443">
        <f>('T6'!$F33)</f>
        <v>0</v>
      </c>
      <c r="BF8" s="443">
        <f>('T7'!$F33)</f>
        <v>0</v>
      </c>
      <c r="BG8" s="442">
        <f>'T1'!$C33</f>
        <v>0</v>
      </c>
      <c r="BH8" s="442">
        <f>'T2'!$C33</f>
        <v>0</v>
      </c>
      <c r="BI8" s="442">
        <f>'T3'!$C33</f>
        <v>0</v>
      </c>
      <c r="BJ8" s="442">
        <f>'T4'!$C33</f>
        <v>0</v>
      </c>
      <c r="BK8" s="442">
        <f>'T5'!$C33</f>
        <v>0</v>
      </c>
      <c r="BL8" s="442">
        <f>'T6'!$C33</f>
        <v>0</v>
      </c>
      <c r="BM8" s="442">
        <f>'T7'!$C33</f>
        <v>0</v>
      </c>
      <c r="BN8" s="441">
        <f>'T1'!$H33</f>
        <v>0</v>
      </c>
      <c r="BO8" s="441">
        <f>'T2'!$H33</f>
        <v>0</v>
      </c>
      <c r="BP8" s="441">
        <f>'T3'!$H33</f>
        <v>0</v>
      </c>
      <c r="BQ8" s="441">
        <f>'T4'!$H33</f>
        <v>0</v>
      </c>
      <c r="BR8" s="441">
        <f>'T5'!$H33</f>
        <v>0</v>
      </c>
      <c r="BS8" s="441">
        <f>'T6'!$H33</f>
        <v>0</v>
      </c>
      <c r="BT8" s="441">
        <f>'T7'!$H33</f>
        <v>0</v>
      </c>
      <c r="BU8" s="441">
        <f>'T1'!$I33</f>
        <v>0</v>
      </c>
      <c r="BV8" s="441">
        <f>'T2'!$I33</f>
        <v>0</v>
      </c>
      <c r="BW8" s="441">
        <f>'T3'!$I33</f>
        <v>0</v>
      </c>
      <c r="BX8" s="441">
        <f>'T4'!$I33</f>
        <v>0</v>
      </c>
      <c r="BY8" s="441">
        <f>'T5'!$I33</f>
        <v>0</v>
      </c>
      <c r="BZ8" s="441">
        <f>'T6'!$I33</f>
        <v>0</v>
      </c>
      <c r="CA8" s="441">
        <f>'T7'!$I33</f>
        <v>0</v>
      </c>
      <c r="CB8" s="442">
        <f>'T1'!$S54</f>
        <v>0</v>
      </c>
      <c r="CC8" s="442">
        <f>'T2'!$S54</f>
        <v>0</v>
      </c>
      <c r="CD8" s="442">
        <f>'T3'!$S54</f>
        <v>0</v>
      </c>
      <c r="CE8" s="442">
        <f>'T4'!$S54</f>
        <v>0</v>
      </c>
      <c r="CF8" s="442">
        <f>'T5'!$S54</f>
        <v>0</v>
      </c>
      <c r="CG8" s="442">
        <f>'T6'!$S54</f>
        <v>0</v>
      </c>
      <c r="CH8" s="442">
        <f>'T7'!$S54</f>
        <v>0</v>
      </c>
      <c r="CI8" s="443" t="e">
        <f>('T1'!$X33)/CB8</f>
        <v>#DIV/0!</v>
      </c>
      <c r="CJ8" s="443" t="e">
        <f>('T2'!$X33)/CC8</f>
        <v>#DIV/0!</v>
      </c>
      <c r="CK8" s="443" t="e">
        <f>('T3'!$X33)/CD8</f>
        <v>#DIV/0!</v>
      </c>
      <c r="CL8" s="443" t="e">
        <f>('T4'!$X33)/CE8</f>
        <v>#DIV/0!</v>
      </c>
      <c r="CM8" s="443" t="e">
        <f>('T5'!$X33)/CF8</f>
        <v>#DIV/0!</v>
      </c>
      <c r="CN8" s="443" t="e">
        <f>('T6'!$X33)/CG8</f>
        <v>#DIV/0!</v>
      </c>
      <c r="CO8" s="443" t="e">
        <f>('T7'!$X33)/CH8</f>
        <v>#DIV/0!</v>
      </c>
    </row>
    <row r="9" spans="1:93" x14ac:dyDescent="0.15">
      <c r="A9" s="136">
        <f>Input!A9</f>
        <v>15</v>
      </c>
      <c r="B9" s="136" t="str">
        <f>Input!B9</f>
        <v>Player 7</v>
      </c>
      <c r="C9" s="441">
        <f>'T1'!$F13</f>
        <v>0</v>
      </c>
      <c r="D9" s="441">
        <f>'T2'!$F13</f>
        <v>0</v>
      </c>
      <c r="E9" s="441">
        <f>'T3'!$F13</f>
        <v>0</v>
      </c>
      <c r="F9" s="441">
        <f>'T4'!$F13</f>
        <v>0</v>
      </c>
      <c r="G9" s="441">
        <f>'T5'!$F13</f>
        <v>0</v>
      </c>
      <c r="H9" s="441">
        <f>'T6'!$F13</f>
        <v>0</v>
      </c>
      <c r="I9" s="441">
        <f>'T7'!$F13</f>
        <v>0</v>
      </c>
      <c r="J9" s="441">
        <f>'T1'!$E13</f>
        <v>0</v>
      </c>
      <c r="K9" s="441">
        <f>'T2'!$E13</f>
        <v>0</v>
      </c>
      <c r="L9" s="441">
        <f>'T3'!$E13</f>
        <v>0</v>
      </c>
      <c r="M9" s="441">
        <f>'T4'!$E13</f>
        <v>0</v>
      </c>
      <c r="N9" s="441">
        <f>'T5'!$E13</f>
        <v>0</v>
      </c>
      <c r="O9" s="441">
        <f>'T6'!$E13</f>
        <v>0</v>
      </c>
      <c r="P9" s="441">
        <f>'T7'!$E13</f>
        <v>0</v>
      </c>
      <c r="Q9" s="441">
        <f>'T1'!$S13</f>
        <v>0</v>
      </c>
      <c r="R9" s="441">
        <f>'T2'!$S13</f>
        <v>0</v>
      </c>
      <c r="S9" s="441">
        <f>'T3'!$S13</f>
        <v>0</v>
      </c>
      <c r="T9" s="441">
        <f>'T4'!$S13</f>
        <v>0</v>
      </c>
      <c r="U9" s="441">
        <f>'T5'!$S13</f>
        <v>0</v>
      </c>
      <c r="V9" s="441">
        <f>'T6'!$S13</f>
        <v>0</v>
      </c>
      <c r="W9" s="441">
        <f>'T7'!$S13</f>
        <v>0</v>
      </c>
      <c r="X9" s="443">
        <f>'T1'!$X13</f>
        <v>0</v>
      </c>
      <c r="Y9" s="443">
        <f>'T2'!$X13</f>
        <v>0</v>
      </c>
      <c r="Z9" s="443">
        <f>'T3'!$X13</f>
        <v>0</v>
      </c>
      <c r="AA9" s="443">
        <f>'T4'!$X13</f>
        <v>0</v>
      </c>
      <c r="AB9" s="443">
        <f>'T5'!$X13</f>
        <v>0</v>
      </c>
      <c r="AC9" s="443">
        <f>'T6'!$X13</f>
        <v>0</v>
      </c>
      <c r="AD9" s="443">
        <f>'T7'!$X13</f>
        <v>0</v>
      </c>
      <c r="AE9" s="443">
        <f>'T1'!$Y13</f>
        <v>0</v>
      </c>
      <c r="AF9" s="443">
        <f>'T2'!$Y13</f>
        <v>0</v>
      </c>
      <c r="AG9" s="443">
        <f>'T3'!$Y13</f>
        <v>0</v>
      </c>
      <c r="AH9" s="443">
        <f>'T4'!$Y13</f>
        <v>0</v>
      </c>
      <c r="AI9" s="443">
        <f>'T5'!$Y13</f>
        <v>0</v>
      </c>
      <c r="AJ9" s="443">
        <f>'T6'!$Y13</f>
        <v>0</v>
      </c>
      <c r="AK9" s="443">
        <f>'T7'!$Y13</f>
        <v>0</v>
      </c>
      <c r="AL9" s="443" t="str">
        <f>'T1'!$AC34</f>
        <v>-</v>
      </c>
      <c r="AM9" s="443" t="str">
        <f>'T2'!$AC34</f>
        <v>-</v>
      </c>
      <c r="AN9" s="443" t="str">
        <f>'T3'!$AC34</f>
        <v>-</v>
      </c>
      <c r="AO9" s="443" t="str">
        <f>'T4'!$AC34</f>
        <v>-</v>
      </c>
      <c r="AP9" s="443" t="str">
        <f>'T5'!$AC34</f>
        <v>-</v>
      </c>
      <c r="AQ9" s="443" t="str">
        <f>'T6'!$AC34</f>
        <v>-</v>
      </c>
      <c r="AR9" s="443" t="str">
        <f>'T7'!$AC34</f>
        <v>-</v>
      </c>
      <c r="AS9" s="443" t="e">
        <f>('T1'!$L34*Input!G28)/('T1'!$F34)</f>
        <v>#DIV/0!</v>
      </c>
      <c r="AT9" s="443" t="e">
        <f>('T2'!$L34*Input!G28)/('T1'!$F34)</f>
        <v>#DIV/0!</v>
      </c>
      <c r="AU9" s="443" t="e">
        <f>('T3'!$L34*Input!G28)/('T1'!$F34)</f>
        <v>#DIV/0!</v>
      </c>
      <c r="AV9" s="443" t="e">
        <f>('T4'!$L34*Input!G28)/('T1'!$F34)</f>
        <v>#DIV/0!</v>
      </c>
      <c r="AW9" s="443" t="e">
        <f>('T5'!$L34*Input!G28)/('T1'!$F34)</f>
        <v>#DIV/0!</v>
      </c>
      <c r="AX9" s="443" t="e">
        <f>('T6'!$L34*Input!G28)/('T1'!$F34)</f>
        <v>#DIV/0!</v>
      </c>
      <c r="AY9" s="443" t="e">
        <f>('T7'!$L34*Input!G28)/('T1'!$F34)</f>
        <v>#DIV/0!</v>
      </c>
      <c r="AZ9" s="443">
        <f>('T1'!$F34)</f>
        <v>0</v>
      </c>
      <c r="BA9" s="443">
        <f>('T2'!$F34)</f>
        <v>0</v>
      </c>
      <c r="BB9" s="443">
        <f>('T3'!$F34)</f>
        <v>0</v>
      </c>
      <c r="BC9" s="443">
        <f>('T4'!$F34)</f>
        <v>0</v>
      </c>
      <c r="BD9" s="443">
        <f>('T5'!$F34)</f>
        <v>0</v>
      </c>
      <c r="BE9" s="443">
        <f>('T6'!$F34)</f>
        <v>0</v>
      </c>
      <c r="BF9" s="443">
        <f>('T7'!$F34)</f>
        <v>0</v>
      </c>
      <c r="BG9" s="442">
        <f>'T1'!$C34</f>
        <v>0</v>
      </c>
      <c r="BH9" s="442">
        <f>'T2'!$C34</f>
        <v>0</v>
      </c>
      <c r="BI9" s="442">
        <f>'T3'!$C34</f>
        <v>0</v>
      </c>
      <c r="BJ9" s="442">
        <f>'T4'!$C34</f>
        <v>0</v>
      </c>
      <c r="BK9" s="442">
        <f>'T5'!$C34</f>
        <v>0</v>
      </c>
      <c r="BL9" s="442">
        <f>'T6'!$C34</f>
        <v>0</v>
      </c>
      <c r="BM9" s="442">
        <f>'T7'!$C34</f>
        <v>0</v>
      </c>
      <c r="BN9" s="441">
        <f>'T1'!$H34</f>
        <v>0</v>
      </c>
      <c r="BO9" s="441">
        <f>'T2'!$H34</f>
        <v>0</v>
      </c>
      <c r="BP9" s="441">
        <f>'T3'!$H34</f>
        <v>0</v>
      </c>
      <c r="BQ9" s="441">
        <f>'T4'!$H34</f>
        <v>0</v>
      </c>
      <c r="BR9" s="441">
        <f>'T5'!$H34</f>
        <v>0</v>
      </c>
      <c r="BS9" s="441">
        <f>'T6'!$H34</f>
        <v>0</v>
      </c>
      <c r="BT9" s="441">
        <f>'T7'!$H34</f>
        <v>0</v>
      </c>
      <c r="BU9" s="441">
        <f>'T1'!$I34</f>
        <v>0</v>
      </c>
      <c r="BV9" s="441">
        <f>'T2'!$I34</f>
        <v>0</v>
      </c>
      <c r="BW9" s="441">
        <f>'T3'!$I34</f>
        <v>0</v>
      </c>
      <c r="BX9" s="441">
        <f>'T4'!$I34</f>
        <v>0</v>
      </c>
      <c r="BY9" s="441">
        <f>'T5'!$I34</f>
        <v>0</v>
      </c>
      <c r="BZ9" s="441">
        <f>'T6'!$I34</f>
        <v>0</v>
      </c>
      <c r="CA9" s="441">
        <f>'T7'!$I34</f>
        <v>0</v>
      </c>
      <c r="CB9" s="442">
        <f>'T1'!$S55</f>
        <v>0</v>
      </c>
      <c r="CC9" s="442">
        <f>'T2'!$S55</f>
        <v>0</v>
      </c>
      <c r="CD9" s="442">
        <f>'T3'!$S55</f>
        <v>0</v>
      </c>
      <c r="CE9" s="442">
        <f>'T4'!$S55</f>
        <v>0</v>
      </c>
      <c r="CF9" s="442">
        <f>'T5'!$S55</f>
        <v>0</v>
      </c>
      <c r="CG9" s="442">
        <f>'T6'!$S55</f>
        <v>0</v>
      </c>
      <c r="CH9" s="442">
        <f>'T7'!$S55</f>
        <v>0</v>
      </c>
      <c r="CI9" s="443" t="e">
        <f>('T1'!$X34)/CB9</f>
        <v>#DIV/0!</v>
      </c>
      <c r="CJ9" s="443" t="e">
        <f>('T2'!$X34)/CC9</f>
        <v>#DIV/0!</v>
      </c>
      <c r="CK9" s="443" t="e">
        <f>('T3'!$X34)/CD9</f>
        <v>#DIV/0!</v>
      </c>
      <c r="CL9" s="443" t="e">
        <f>('T4'!$X34)/CE9</f>
        <v>#DIV/0!</v>
      </c>
      <c r="CM9" s="443" t="e">
        <f>('T5'!$X34)/CF9</f>
        <v>#DIV/0!</v>
      </c>
      <c r="CN9" s="443" t="e">
        <f>('T6'!$X34)/CG9</f>
        <v>#DIV/0!</v>
      </c>
      <c r="CO9" s="443" t="e">
        <f>('T7'!$X34)/CH9</f>
        <v>#DIV/0!</v>
      </c>
    </row>
    <row r="10" spans="1:93" x14ac:dyDescent="0.15">
      <c r="A10" s="136">
        <f>Input!A10</f>
        <v>22</v>
      </c>
      <c r="B10" s="136" t="str">
        <f>Input!B10</f>
        <v>Player 8</v>
      </c>
      <c r="C10" s="441">
        <f>'T1'!$F14</f>
        <v>0</v>
      </c>
      <c r="D10" s="441">
        <f>'T2'!$F14</f>
        <v>0</v>
      </c>
      <c r="E10" s="441">
        <f>'T3'!$F14</f>
        <v>0</v>
      </c>
      <c r="F10" s="441">
        <f>'T4'!$F14</f>
        <v>0</v>
      </c>
      <c r="G10" s="441">
        <f>'T5'!$F14</f>
        <v>0</v>
      </c>
      <c r="H10" s="441">
        <f>'T6'!$F14</f>
        <v>0</v>
      </c>
      <c r="I10" s="441">
        <f>'T7'!$F14</f>
        <v>0</v>
      </c>
      <c r="J10" s="441">
        <f>'T1'!$E14</f>
        <v>0</v>
      </c>
      <c r="K10" s="441">
        <f>'T2'!$E14</f>
        <v>0</v>
      </c>
      <c r="L10" s="441">
        <f>'T3'!$E14</f>
        <v>0</v>
      </c>
      <c r="M10" s="441">
        <f>'T4'!$E14</f>
        <v>0</v>
      </c>
      <c r="N10" s="441">
        <f>'T5'!$E14</f>
        <v>0</v>
      </c>
      <c r="O10" s="441">
        <f>'T6'!$E14</f>
        <v>0</v>
      </c>
      <c r="P10" s="441">
        <f>'T7'!$E14</f>
        <v>0</v>
      </c>
      <c r="Q10" s="441">
        <f>'T1'!$S14</f>
        <v>0</v>
      </c>
      <c r="R10" s="441">
        <f>'T2'!$S14</f>
        <v>0</v>
      </c>
      <c r="S10" s="441">
        <f>'T3'!$S14</f>
        <v>0</v>
      </c>
      <c r="T10" s="441">
        <f>'T4'!$S14</f>
        <v>0</v>
      </c>
      <c r="U10" s="441">
        <f>'T5'!$S14</f>
        <v>0</v>
      </c>
      <c r="V10" s="441">
        <f>'T6'!$S14</f>
        <v>0</v>
      </c>
      <c r="W10" s="441">
        <f>'T7'!$S14</f>
        <v>0</v>
      </c>
      <c r="X10" s="443">
        <f>'T1'!$X14</f>
        <v>0</v>
      </c>
      <c r="Y10" s="443">
        <f>'T2'!$X14</f>
        <v>0</v>
      </c>
      <c r="Z10" s="443">
        <f>'T3'!$X14</f>
        <v>0</v>
      </c>
      <c r="AA10" s="443">
        <f>'T4'!$X14</f>
        <v>0</v>
      </c>
      <c r="AB10" s="443">
        <f>'T5'!$X14</f>
        <v>0</v>
      </c>
      <c r="AC10" s="443">
        <f>'T6'!$X14</f>
        <v>0</v>
      </c>
      <c r="AD10" s="443">
        <f>'T7'!$X14</f>
        <v>0</v>
      </c>
      <c r="AE10" s="443">
        <f>'T1'!$Y14</f>
        <v>0</v>
      </c>
      <c r="AF10" s="443">
        <f>'T2'!$Y14</f>
        <v>0</v>
      </c>
      <c r="AG10" s="443">
        <f>'T3'!$Y14</f>
        <v>0</v>
      </c>
      <c r="AH10" s="443">
        <f>'T4'!$Y14</f>
        <v>0</v>
      </c>
      <c r="AI10" s="443">
        <f>'T5'!$Y14</f>
        <v>0</v>
      </c>
      <c r="AJ10" s="443">
        <f>'T6'!$Y14</f>
        <v>0</v>
      </c>
      <c r="AK10" s="443">
        <f>'T7'!$Y14</f>
        <v>0</v>
      </c>
      <c r="AL10" s="443" t="str">
        <f>'T1'!$AC35</f>
        <v>-</v>
      </c>
      <c r="AM10" s="443" t="str">
        <f>'T2'!$AC35</f>
        <v>-</v>
      </c>
      <c r="AN10" s="443" t="str">
        <f>'T3'!$AC35</f>
        <v>-</v>
      </c>
      <c r="AO10" s="443" t="str">
        <f>'T4'!$AC35</f>
        <v>-</v>
      </c>
      <c r="AP10" s="443" t="str">
        <f>'T5'!$AC35</f>
        <v>-</v>
      </c>
      <c r="AQ10" s="443" t="str">
        <f>'T6'!$AC35</f>
        <v>-</v>
      </c>
      <c r="AR10" s="443" t="str">
        <f>'T7'!$AC35</f>
        <v>-</v>
      </c>
      <c r="AS10" s="443" t="e">
        <f>('T1'!$L35*Input!G29)/('T1'!$F35)</f>
        <v>#DIV/0!</v>
      </c>
      <c r="AT10" s="443" t="e">
        <f>('T2'!$L35*Input!G29)/('T1'!$F35)</f>
        <v>#DIV/0!</v>
      </c>
      <c r="AU10" s="443" t="e">
        <f>('T3'!$L35*Input!G29)/('T1'!$F35)</f>
        <v>#DIV/0!</v>
      </c>
      <c r="AV10" s="443" t="e">
        <f>('T4'!$L35*Input!G29)/('T1'!$F35)</f>
        <v>#DIV/0!</v>
      </c>
      <c r="AW10" s="443" t="e">
        <f>('T5'!$L35*Input!G29)/('T1'!$F35)</f>
        <v>#DIV/0!</v>
      </c>
      <c r="AX10" s="443" t="e">
        <f>('T6'!$L35*Input!G29)/('T1'!$F35)</f>
        <v>#DIV/0!</v>
      </c>
      <c r="AY10" s="443" t="e">
        <f>('T7'!$L35*Input!G29)/('T1'!$F35)</f>
        <v>#DIV/0!</v>
      </c>
      <c r="AZ10" s="443">
        <f>('T1'!$F35)</f>
        <v>0</v>
      </c>
      <c r="BA10" s="443">
        <f>('T2'!$F35)</f>
        <v>0</v>
      </c>
      <c r="BB10" s="443">
        <f>('T3'!$F35)</f>
        <v>0</v>
      </c>
      <c r="BC10" s="443">
        <f>('T4'!$F35)</f>
        <v>0</v>
      </c>
      <c r="BD10" s="443">
        <f>('T5'!$F35)</f>
        <v>0</v>
      </c>
      <c r="BE10" s="443">
        <f>('T6'!$F35)</f>
        <v>0</v>
      </c>
      <c r="BF10" s="443">
        <f>('T7'!$F35)</f>
        <v>0</v>
      </c>
      <c r="BG10" s="442">
        <f>'T1'!$C35</f>
        <v>0</v>
      </c>
      <c r="BH10" s="442">
        <f>'T2'!$C35</f>
        <v>0</v>
      </c>
      <c r="BI10" s="442">
        <f>'T3'!$C35</f>
        <v>0</v>
      </c>
      <c r="BJ10" s="442">
        <f>'T4'!$C35</f>
        <v>0</v>
      </c>
      <c r="BK10" s="442">
        <f>'T5'!$C35</f>
        <v>0</v>
      </c>
      <c r="BL10" s="442">
        <f>'T6'!$C35</f>
        <v>0</v>
      </c>
      <c r="BM10" s="442">
        <f>'T7'!$C35</f>
        <v>0</v>
      </c>
      <c r="BN10" s="441">
        <f>'T1'!$H35</f>
        <v>0</v>
      </c>
      <c r="BO10" s="441">
        <f>'T2'!$H35</f>
        <v>0</v>
      </c>
      <c r="BP10" s="441">
        <f>'T3'!$H35</f>
        <v>0</v>
      </c>
      <c r="BQ10" s="441">
        <f>'T4'!$H35</f>
        <v>0</v>
      </c>
      <c r="BR10" s="441">
        <f>'T5'!$H35</f>
        <v>0</v>
      </c>
      <c r="BS10" s="441">
        <f>'T6'!$H35</f>
        <v>0</v>
      </c>
      <c r="BT10" s="441">
        <f>'T7'!$H35</f>
        <v>0</v>
      </c>
      <c r="BU10" s="441">
        <f>'T1'!$I35</f>
        <v>0</v>
      </c>
      <c r="BV10" s="441">
        <f>'T2'!$I35</f>
        <v>0</v>
      </c>
      <c r="BW10" s="441">
        <f>'T3'!$I35</f>
        <v>0</v>
      </c>
      <c r="BX10" s="441">
        <f>'T4'!$I35</f>
        <v>0</v>
      </c>
      <c r="BY10" s="441">
        <f>'T5'!$I35</f>
        <v>0</v>
      </c>
      <c r="BZ10" s="441">
        <f>'T6'!$I35</f>
        <v>0</v>
      </c>
      <c r="CA10" s="441">
        <f>'T7'!$I35</f>
        <v>0</v>
      </c>
      <c r="CB10" s="442">
        <f>'T1'!$S56</f>
        <v>0</v>
      </c>
      <c r="CC10" s="442">
        <f>'T2'!$S56</f>
        <v>0</v>
      </c>
      <c r="CD10" s="442">
        <f>'T3'!$S56</f>
        <v>0</v>
      </c>
      <c r="CE10" s="442">
        <f>'T4'!$S56</f>
        <v>0</v>
      </c>
      <c r="CF10" s="442">
        <f>'T5'!$S56</f>
        <v>0</v>
      </c>
      <c r="CG10" s="442">
        <f>'T6'!$S56</f>
        <v>0</v>
      </c>
      <c r="CH10" s="442">
        <f>'T7'!$S56</f>
        <v>0</v>
      </c>
      <c r="CI10" s="443" t="e">
        <f>('T1'!$X35)/CB10</f>
        <v>#DIV/0!</v>
      </c>
      <c r="CJ10" s="443" t="e">
        <f>('T2'!$X35)/CC10</f>
        <v>#DIV/0!</v>
      </c>
      <c r="CK10" s="443" t="e">
        <f>('T3'!$X35)/CD10</f>
        <v>#DIV/0!</v>
      </c>
      <c r="CL10" s="443" t="e">
        <f>('T4'!$X35)/CE10</f>
        <v>#DIV/0!</v>
      </c>
      <c r="CM10" s="443" t="e">
        <f>('T5'!$X35)/CF10</f>
        <v>#DIV/0!</v>
      </c>
      <c r="CN10" s="443" t="e">
        <f>('T6'!$X35)/CG10</f>
        <v>#DIV/0!</v>
      </c>
      <c r="CO10" s="443" t="e">
        <f>('T7'!$X35)/CH10</f>
        <v>#DIV/0!</v>
      </c>
    </row>
    <row r="11" spans="1:93" x14ac:dyDescent="0.15">
      <c r="A11" s="136">
        <f>Input!A11</f>
        <v>23</v>
      </c>
      <c r="B11" s="136" t="str">
        <f>Input!B11</f>
        <v>Player 9</v>
      </c>
      <c r="C11" s="441">
        <f>'T1'!$F15</f>
        <v>0</v>
      </c>
      <c r="D11" s="441">
        <f>'T2'!$F15</f>
        <v>0</v>
      </c>
      <c r="E11" s="441">
        <f>'T3'!$F15</f>
        <v>0</v>
      </c>
      <c r="F11" s="441">
        <f>'T4'!$F15</f>
        <v>0</v>
      </c>
      <c r="G11" s="441">
        <f>'T5'!$F15</f>
        <v>0</v>
      </c>
      <c r="H11" s="441">
        <f>'T6'!$F15</f>
        <v>0</v>
      </c>
      <c r="I11" s="441">
        <f>'T7'!$F15</f>
        <v>0</v>
      </c>
      <c r="J11" s="441">
        <f>'T1'!$E15</f>
        <v>0</v>
      </c>
      <c r="K11" s="441">
        <f>'T2'!$E15</f>
        <v>0</v>
      </c>
      <c r="L11" s="441">
        <f>'T3'!$E15</f>
        <v>0</v>
      </c>
      <c r="M11" s="441">
        <f>'T4'!$E15</f>
        <v>0</v>
      </c>
      <c r="N11" s="441">
        <f>'T5'!$E15</f>
        <v>0</v>
      </c>
      <c r="O11" s="441">
        <f>'T6'!$E15</f>
        <v>0</v>
      </c>
      <c r="P11" s="441">
        <f>'T7'!$E15</f>
        <v>0</v>
      </c>
      <c r="Q11" s="441">
        <f>'T1'!$S15</f>
        <v>0</v>
      </c>
      <c r="R11" s="441">
        <f>'T2'!$S15</f>
        <v>0</v>
      </c>
      <c r="S11" s="441">
        <f>'T3'!$S15</f>
        <v>0</v>
      </c>
      <c r="T11" s="441">
        <f>'T4'!$S15</f>
        <v>0</v>
      </c>
      <c r="U11" s="441">
        <f>'T5'!$S15</f>
        <v>0</v>
      </c>
      <c r="V11" s="441">
        <f>'T6'!$S15</f>
        <v>0</v>
      </c>
      <c r="W11" s="441">
        <f>'T7'!$S15</f>
        <v>0</v>
      </c>
      <c r="X11" s="443">
        <f>'T1'!$X15</f>
        <v>0</v>
      </c>
      <c r="Y11" s="443">
        <f>'T2'!$X15</f>
        <v>0</v>
      </c>
      <c r="Z11" s="443">
        <f>'T3'!$X15</f>
        <v>0</v>
      </c>
      <c r="AA11" s="443">
        <f>'T4'!$X15</f>
        <v>0</v>
      </c>
      <c r="AB11" s="443">
        <f>'T5'!$X15</f>
        <v>0</v>
      </c>
      <c r="AC11" s="443">
        <f>'T6'!$X15</f>
        <v>0</v>
      </c>
      <c r="AD11" s="443">
        <f>'T7'!$X15</f>
        <v>0</v>
      </c>
      <c r="AE11" s="443">
        <f>'T1'!$Y15</f>
        <v>0</v>
      </c>
      <c r="AF11" s="443">
        <f>'T2'!$Y15</f>
        <v>0</v>
      </c>
      <c r="AG11" s="443">
        <f>'T3'!$Y15</f>
        <v>0</v>
      </c>
      <c r="AH11" s="443">
        <f>'T4'!$Y15</f>
        <v>0</v>
      </c>
      <c r="AI11" s="443">
        <f>'T5'!$Y15</f>
        <v>0</v>
      </c>
      <c r="AJ11" s="443">
        <f>'T6'!$Y15</f>
        <v>0</v>
      </c>
      <c r="AK11" s="443">
        <f>'T7'!$Y15</f>
        <v>0</v>
      </c>
      <c r="AL11" s="443" t="str">
        <f>'T1'!$AC36</f>
        <v>-</v>
      </c>
      <c r="AM11" s="443" t="str">
        <f>'T2'!$AC36</f>
        <v>-</v>
      </c>
      <c r="AN11" s="443" t="str">
        <f>'T3'!$AC36</f>
        <v>-</v>
      </c>
      <c r="AO11" s="443" t="str">
        <f>'T4'!$AC36</f>
        <v>-</v>
      </c>
      <c r="AP11" s="443" t="str">
        <f>'T5'!$AC36</f>
        <v>-</v>
      </c>
      <c r="AQ11" s="443" t="str">
        <f>'T6'!$AC36</f>
        <v>-</v>
      </c>
      <c r="AR11" s="443" t="str">
        <f>'T7'!$AC36</f>
        <v>-</v>
      </c>
      <c r="AS11" s="443" t="e">
        <f>('T1'!$L36*Input!G30)/('T1'!$F36)</f>
        <v>#DIV/0!</v>
      </c>
      <c r="AT11" s="443" t="e">
        <f>('T2'!$L36*Input!G30)/('T1'!$F36)</f>
        <v>#DIV/0!</v>
      </c>
      <c r="AU11" s="443" t="e">
        <f>('T3'!$L36*Input!G30)/('T1'!$F36)</f>
        <v>#DIV/0!</v>
      </c>
      <c r="AV11" s="443" t="e">
        <f>('T4'!$L36*Input!G30)/('T1'!$F36)</f>
        <v>#DIV/0!</v>
      </c>
      <c r="AW11" s="443" t="e">
        <f>('T5'!$L36*Input!G30)/('T1'!$F36)</f>
        <v>#DIV/0!</v>
      </c>
      <c r="AX11" s="443" t="e">
        <f>('T6'!$L36*Input!G30)/('T1'!$F36)</f>
        <v>#DIV/0!</v>
      </c>
      <c r="AY11" s="443" t="e">
        <f>('T7'!$L36*Input!G30)/('T1'!$F36)</f>
        <v>#DIV/0!</v>
      </c>
      <c r="AZ11" s="443">
        <f>('T1'!$F36)</f>
        <v>0</v>
      </c>
      <c r="BA11" s="443">
        <f>('T2'!$F36)</f>
        <v>0</v>
      </c>
      <c r="BB11" s="443">
        <f>('T3'!$F36)</f>
        <v>0</v>
      </c>
      <c r="BC11" s="443">
        <f>('T4'!$F36)</f>
        <v>0</v>
      </c>
      <c r="BD11" s="443">
        <f>('T5'!$F36)</f>
        <v>0</v>
      </c>
      <c r="BE11" s="443">
        <f>('T6'!$F36)</f>
        <v>0</v>
      </c>
      <c r="BF11" s="443">
        <f>('T7'!$F36)</f>
        <v>0</v>
      </c>
      <c r="BG11" s="442">
        <f>'T1'!$C36</f>
        <v>0</v>
      </c>
      <c r="BH11" s="442">
        <f>'T2'!$C36</f>
        <v>0</v>
      </c>
      <c r="BI11" s="442">
        <f>'T3'!$C36</f>
        <v>0</v>
      </c>
      <c r="BJ11" s="442">
        <f>'T4'!$C36</f>
        <v>0</v>
      </c>
      <c r="BK11" s="442">
        <f>'T5'!$C36</f>
        <v>0</v>
      </c>
      <c r="BL11" s="442">
        <f>'T6'!$C36</f>
        <v>0</v>
      </c>
      <c r="BM11" s="442">
        <f>'T7'!$C36</f>
        <v>0</v>
      </c>
      <c r="BN11" s="441">
        <f>'T1'!$H36</f>
        <v>0</v>
      </c>
      <c r="BO11" s="441">
        <f>'T2'!$H36</f>
        <v>0</v>
      </c>
      <c r="BP11" s="441">
        <f>'T3'!$H36</f>
        <v>0</v>
      </c>
      <c r="BQ11" s="441">
        <f>'T4'!$H36</f>
        <v>0</v>
      </c>
      <c r="BR11" s="441">
        <f>'T5'!$H36</f>
        <v>0</v>
      </c>
      <c r="BS11" s="441">
        <f>'T6'!$H36</f>
        <v>0</v>
      </c>
      <c r="BT11" s="441">
        <f>'T7'!$H36</f>
        <v>0</v>
      </c>
      <c r="BU11" s="441">
        <f>'T1'!$I36</f>
        <v>0</v>
      </c>
      <c r="BV11" s="441">
        <f>'T2'!$I36</f>
        <v>0</v>
      </c>
      <c r="BW11" s="441">
        <f>'T3'!$I36</f>
        <v>0</v>
      </c>
      <c r="BX11" s="441">
        <f>'T4'!$I36</f>
        <v>0</v>
      </c>
      <c r="BY11" s="441">
        <f>'T5'!$I36</f>
        <v>0</v>
      </c>
      <c r="BZ11" s="441">
        <f>'T6'!$I36</f>
        <v>0</v>
      </c>
      <c r="CA11" s="441">
        <f>'T7'!$I36</f>
        <v>0</v>
      </c>
      <c r="CB11" s="442">
        <f>'T1'!$S57</f>
        <v>0</v>
      </c>
      <c r="CC11" s="442">
        <f>'T2'!$S57</f>
        <v>0</v>
      </c>
      <c r="CD11" s="442">
        <f>'T3'!$S57</f>
        <v>0</v>
      </c>
      <c r="CE11" s="442">
        <f>'T4'!$S57</f>
        <v>0</v>
      </c>
      <c r="CF11" s="442">
        <f>'T5'!$S57</f>
        <v>0</v>
      </c>
      <c r="CG11" s="442">
        <f>'T6'!$S57</f>
        <v>0</v>
      </c>
      <c r="CH11" s="442">
        <f>'T7'!$S57</f>
        <v>0</v>
      </c>
      <c r="CI11" s="443" t="e">
        <f>('T1'!$X36)/CB11</f>
        <v>#DIV/0!</v>
      </c>
      <c r="CJ11" s="443" t="e">
        <f>('T2'!$X36)/CC11</f>
        <v>#DIV/0!</v>
      </c>
      <c r="CK11" s="443" t="e">
        <f>('T3'!$X36)/CD11</f>
        <v>#DIV/0!</v>
      </c>
      <c r="CL11" s="443" t="e">
        <f>('T4'!$X36)/CE11</f>
        <v>#DIV/0!</v>
      </c>
      <c r="CM11" s="443" t="e">
        <f>('T5'!$X36)/CF11</f>
        <v>#DIV/0!</v>
      </c>
      <c r="CN11" s="443" t="e">
        <f>('T6'!$X36)/CG11</f>
        <v>#DIV/0!</v>
      </c>
      <c r="CO11" s="443" t="e">
        <f>('T7'!$X36)/CH11</f>
        <v>#DIV/0!</v>
      </c>
    </row>
    <row r="12" spans="1:93" x14ac:dyDescent="0.15">
      <c r="A12" s="136">
        <f>Input!A12</f>
        <v>24</v>
      </c>
      <c r="B12" s="136" t="str">
        <f>Input!B12</f>
        <v>Player 10</v>
      </c>
      <c r="C12" s="441">
        <f>'T1'!$F16</f>
        <v>0</v>
      </c>
      <c r="D12" s="441">
        <f>'T2'!$F16</f>
        <v>0</v>
      </c>
      <c r="E12" s="441">
        <f>'T3'!$F16</f>
        <v>0</v>
      </c>
      <c r="F12" s="441">
        <f>'T4'!$F16</f>
        <v>0</v>
      </c>
      <c r="G12" s="441">
        <f>'T5'!$F16</f>
        <v>0</v>
      </c>
      <c r="H12" s="441">
        <f>'T6'!$F16</f>
        <v>0</v>
      </c>
      <c r="I12" s="441">
        <f>'T7'!$F16</f>
        <v>0</v>
      </c>
      <c r="J12" s="441">
        <f>'T1'!$E16</f>
        <v>0</v>
      </c>
      <c r="K12" s="441">
        <f>'T2'!$E16</f>
        <v>0</v>
      </c>
      <c r="L12" s="441">
        <f>'T3'!$E16</f>
        <v>0</v>
      </c>
      <c r="M12" s="441">
        <f>'T4'!$E16</f>
        <v>0</v>
      </c>
      <c r="N12" s="441">
        <f>'T5'!$E16</f>
        <v>0</v>
      </c>
      <c r="O12" s="441">
        <f>'T6'!$E16</f>
        <v>0</v>
      </c>
      <c r="P12" s="441">
        <f>'T7'!$E16</f>
        <v>0</v>
      </c>
      <c r="Q12" s="441">
        <f>'T1'!$S16</f>
        <v>0</v>
      </c>
      <c r="R12" s="441">
        <f>'T2'!$S16</f>
        <v>0</v>
      </c>
      <c r="S12" s="441">
        <f>'T3'!$S16</f>
        <v>0</v>
      </c>
      <c r="T12" s="441">
        <f>'T4'!$S16</f>
        <v>0</v>
      </c>
      <c r="U12" s="441">
        <f>'T5'!$S16</f>
        <v>0</v>
      </c>
      <c r="V12" s="441">
        <f>'T6'!$S16</f>
        <v>0</v>
      </c>
      <c r="W12" s="441">
        <f>'T7'!$S16</f>
        <v>0</v>
      </c>
      <c r="X12" s="443">
        <f>'T1'!$X16</f>
        <v>0</v>
      </c>
      <c r="Y12" s="443">
        <f>'T2'!$X16</f>
        <v>0</v>
      </c>
      <c r="Z12" s="443">
        <f>'T3'!$X16</f>
        <v>0</v>
      </c>
      <c r="AA12" s="443">
        <f>'T4'!$X16</f>
        <v>0</v>
      </c>
      <c r="AB12" s="443">
        <f>'T5'!$X16</f>
        <v>0</v>
      </c>
      <c r="AC12" s="443">
        <f>'T6'!$X16</f>
        <v>0</v>
      </c>
      <c r="AD12" s="443">
        <f>'T7'!$X16</f>
        <v>0</v>
      </c>
      <c r="AE12" s="443">
        <f>'T1'!$Y16</f>
        <v>0</v>
      </c>
      <c r="AF12" s="443">
        <f>'T2'!$Y16</f>
        <v>0</v>
      </c>
      <c r="AG12" s="443">
        <f>'T3'!$Y16</f>
        <v>0</v>
      </c>
      <c r="AH12" s="443">
        <f>'T4'!$Y16</f>
        <v>0</v>
      </c>
      <c r="AI12" s="443">
        <f>'T5'!$Y16</f>
        <v>0</v>
      </c>
      <c r="AJ12" s="443">
        <f>'T6'!$Y16</f>
        <v>0</v>
      </c>
      <c r="AK12" s="443">
        <f>'T7'!$Y16</f>
        <v>0</v>
      </c>
      <c r="AL12" s="443" t="str">
        <f>'T1'!$AC37</f>
        <v>-</v>
      </c>
      <c r="AM12" s="443" t="str">
        <f>'T2'!$AC37</f>
        <v>-</v>
      </c>
      <c r="AN12" s="443" t="str">
        <f>'T3'!$AC37</f>
        <v>-</v>
      </c>
      <c r="AO12" s="443" t="str">
        <f>'T4'!$AC37</f>
        <v>-</v>
      </c>
      <c r="AP12" s="443" t="str">
        <f>'T5'!$AC37</f>
        <v>-</v>
      </c>
      <c r="AQ12" s="443" t="str">
        <f>'T6'!$AC37</f>
        <v>-</v>
      </c>
      <c r="AR12" s="443" t="str">
        <f>'T7'!$AC37</f>
        <v>-</v>
      </c>
      <c r="AS12" s="443" t="e">
        <f>('T1'!$L37*Input!G31)/('T1'!$F37)</f>
        <v>#DIV/0!</v>
      </c>
      <c r="AT12" s="443" t="e">
        <f>('T2'!$L37*Input!G31)/('T1'!$F37)</f>
        <v>#DIV/0!</v>
      </c>
      <c r="AU12" s="443" t="e">
        <f>('T3'!$L37*Input!G31)/('T1'!$F37)</f>
        <v>#DIV/0!</v>
      </c>
      <c r="AV12" s="443" t="e">
        <f>('T4'!$L37*Input!G31)/('T1'!$F37)</f>
        <v>#DIV/0!</v>
      </c>
      <c r="AW12" s="443" t="e">
        <f>('T5'!$L37*Input!G31)/('T1'!$F37)</f>
        <v>#DIV/0!</v>
      </c>
      <c r="AX12" s="443" t="e">
        <f>('T6'!$L37*Input!G31)/('T1'!$F37)</f>
        <v>#DIV/0!</v>
      </c>
      <c r="AY12" s="443" t="e">
        <f>('T7'!$L37*Input!G31)/('T1'!$F37)</f>
        <v>#DIV/0!</v>
      </c>
      <c r="AZ12" s="443">
        <f>('T1'!$F37)</f>
        <v>0</v>
      </c>
      <c r="BA12" s="443">
        <f>('T2'!$F37)</f>
        <v>0</v>
      </c>
      <c r="BB12" s="443">
        <f>('T3'!$F37)</f>
        <v>0</v>
      </c>
      <c r="BC12" s="443">
        <f>('T4'!$F37)</f>
        <v>0</v>
      </c>
      <c r="BD12" s="443">
        <f>('T5'!$F37)</f>
        <v>0</v>
      </c>
      <c r="BE12" s="443">
        <f>('T6'!$F37)</f>
        <v>0</v>
      </c>
      <c r="BF12" s="443">
        <f>('T7'!$F37)</f>
        <v>0</v>
      </c>
      <c r="BG12" s="442">
        <f>'T1'!$C37</f>
        <v>0</v>
      </c>
      <c r="BH12" s="442">
        <f>'T2'!$C37</f>
        <v>0</v>
      </c>
      <c r="BI12" s="442">
        <f>'T3'!$C37</f>
        <v>0</v>
      </c>
      <c r="BJ12" s="442">
        <f>'T4'!$C37</f>
        <v>0</v>
      </c>
      <c r="BK12" s="442">
        <f>'T5'!$C37</f>
        <v>0</v>
      </c>
      <c r="BL12" s="442">
        <f>'T6'!$C37</f>
        <v>0</v>
      </c>
      <c r="BM12" s="442">
        <f>'T7'!$C37</f>
        <v>0</v>
      </c>
      <c r="BN12" s="441">
        <f>'T1'!$H37</f>
        <v>0</v>
      </c>
      <c r="BO12" s="441">
        <f>'T2'!$H37</f>
        <v>0</v>
      </c>
      <c r="BP12" s="441">
        <f>'T3'!$H37</f>
        <v>0</v>
      </c>
      <c r="BQ12" s="441">
        <f>'T4'!$H37</f>
        <v>0</v>
      </c>
      <c r="BR12" s="441">
        <f>'T5'!$H37</f>
        <v>0</v>
      </c>
      <c r="BS12" s="441">
        <f>'T6'!$H37</f>
        <v>0</v>
      </c>
      <c r="BT12" s="441">
        <f>'T7'!$H37</f>
        <v>0</v>
      </c>
      <c r="BU12" s="441">
        <f>'T1'!$I37</f>
        <v>0</v>
      </c>
      <c r="BV12" s="441">
        <f>'T2'!$I37</f>
        <v>0</v>
      </c>
      <c r="BW12" s="441">
        <f>'T3'!$I37</f>
        <v>0</v>
      </c>
      <c r="BX12" s="441">
        <f>'T4'!$I37</f>
        <v>0</v>
      </c>
      <c r="BY12" s="441">
        <f>'T5'!$I37</f>
        <v>0</v>
      </c>
      <c r="BZ12" s="441">
        <f>'T6'!$I37</f>
        <v>0</v>
      </c>
      <c r="CA12" s="441">
        <f>'T7'!$I37</f>
        <v>0</v>
      </c>
      <c r="CB12" s="442">
        <f>'T1'!$S58</f>
        <v>0</v>
      </c>
      <c r="CC12" s="442">
        <f>'T2'!$S58</f>
        <v>0</v>
      </c>
      <c r="CD12" s="442">
        <f>'T3'!$S58</f>
        <v>0</v>
      </c>
      <c r="CE12" s="442">
        <f>'T4'!$S58</f>
        <v>0</v>
      </c>
      <c r="CF12" s="442">
        <f>'T5'!$S58</f>
        <v>0</v>
      </c>
      <c r="CG12" s="442">
        <f>'T6'!$S58</f>
        <v>0</v>
      </c>
      <c r="CH12" s="442">
        <f>'T7'!$S58</f>
        <v>0</v>
      </c>
      <c r="CI12" s="443" t="e">
        <f>('T1'!$X37)/CB12</f>
        <v>#DIV/0!</v>
      </c>
      <c r="CJ12" s="443" t="e">
        <f>('T2'!$X37)/CC12</f>
        <v>#DIV/0!</v>
      </c>
      <c r="CK12" s="443" t="e">
        <f>('T3'!$X37)/CD12</f>
        <v>#DIV/0!</v>
      </c>
      <c r="CL12" s="443" t="e">
        <f>('T4'!$X37)/CE12</f>
        <v>#DIV/0!</v>
      </c>
      <c r="CM12" s="443" t="e">
        <f>('T5'!$X37)/CF12</f>
        <v>#DIV/0!</v>
      </c>
      <c r="CN12" s="443" t="e">
        <f>('T6'!$X37)/CG12</f>
        <v>#DIV/0!</v>
      </c>
      <c r="CO12" s="443" t="e">
        <f>('T7'!$X37)/CH12</f>
        <v>#DIV/0!</v>
      </c>
    </row>
    <row r="13" spans="1:93" x14ac:dyDescent="0.15">
      <c r="A13" s="136">
        <f>Input!A13</f>
        <v>25</v>
      </c>
      <c r="B13" s="136" t="str">
        <f>Input!B13</f>
        <v>Player 11</v>
      </c>
      <c r="C13" s="441">
        <f>'T1'!$F17</f>
        <v>0</v>
      </c>
      <c r="D13" s="441">
        <f>'T2'!$F17</f>
        <v>0</v>
      </c>
      <c r="E13" s="441">
        <f>'T3'!$F17</f>
        <v>0</v>
      </c>
      <c r="F13" s="441">
        <f>'T4'!$F17</f>
        <v>0</v>
      </c>
      <c r="G13" s="441">
        <f>'T5'!$F17</f>
        <v>0</v>
      </c>
      <c r="H13" s="441">
        <f>'T6'!$F17</f>
        <v>0</v>
      </c>
      <c r="I13" s="441">
        <f>'T7'!$F17</f>
        <v>0</v>
      </c>
      <c r="J13" s="441">
        <f>'T1'!$E17</f>
        <v>0</v>
      </c>
      <c r="K13" s="441">
        <f>'T2'!$E17</f>
        <v>0</v>
      </c>
      <c r="L13" s="441">
        <f>'T3'!$E17</f>
        <v>0</v>
      </c>
      <c r="M13" s="441">
        <f>'T4'!$E17</f>
        <v>0</v>
      </c>
      <c r="N13" s="441">
        <f>'T5'!$E17</f>
        <v>0</v>
      </c>
      <c r="O13" s="441">
        <f>'T6'!$E17</f>
        <v>0</v>
      </c>
      <c r="P13" s="441">
        <f>'T7'!$E17</f>
        <v>0</v>
      </c>
      <c r="Q13" s="441">
        <f>'T1'!$S17</f>
        <v>0</v>
      </c>
      <c r="R13" s="441">
        <f>'T2'!$S17</f>
        <v>0</v>
      </c>
      <c r="S13" s="441">
        <f>'T3'!$S17</f>
        <v>0</v>
      </c>
      <c r="T13" s="441">
        <f>'T4'!$S17</f>
        <v>0</v>
      </c>
      <c r="U13" s="441">
        <f>'T5'!$S17</f>
        <v>0</v>
      </c>
      <c r="V13" s="441">
        <f>'T6'!$S17</f>
        <v>0</v>
      </c>
      <c r="W13" s="441">
        <f>'T7'!$S17</f>
        <v>0</v>
      </c>
      <c r="X13" s="443">
        <f>'T1'!$X17</f>
        <v>0</v>
      </c>
      <c r="Y13" s="443">
        <f>'T2'!$X17</f>
        <v>0</v>
      </c>
      <c r="Z13" s="443">
        <f>'T3'!$X17</f>
        <v>0</v>
      </c>
      <c r="AA13" s="443">
        <f>'T4'!$X17</f>
        <v>0</v>
      </c>
      <c r="AB13" s="443">
        <f>'T5'!$X17</f>
        <v>0</v>
      </c>
      <c r="AC13" s="443">
        <f>'T6'!$X17</f>
        <v>0</v>
      </c>
      <c r="AD13" s="443">
        <f>'T7'!$X17</f>
        <v>0</v>
      </c>
      <c r="AE13" s="443">
        <f>'T1'!$Y17</f>
        <v>0</v>
      </c>
      <c r="AF13" s="443">
        <f>'T2'!$Y17</f>
        <v>0</v>
      </c>
      <c r="AG13" s="443">
        <f>'T3'!$Y17</f>
        <v>0</v>
      </c>
      <c r="AH13" s="443">
        <f>'T4'!$Y17</f>
        <v>0</v>
      </c>
      <c r="AI13" s="443">
        <f>'T5'!$Y17</f>
        <v>0</v>
      </c>
      <c r="AJ13" s="443">
        <f>'T6'!$Y17</f>
        <v>0</v>
      </c>
      <c r="AK13" s="443">
        <f>'T7'!$Y17</f>
        <v>0</v>
      </c>
      <c r="AL13" s="443" t="str">
        <f>'T1'!$AC38</f>
        <v>-</v>
      </c>
      <c r="AM13" s="443" t="str">
        <f>'T2'!$AC38</f>
        <v>-</v>
      </c>
      <c r="AN13" s="443" t="str">
        <f>'T3'!$AC38</f>
        <v>-</v>
      </c>
      <c r="AO13" s="443" t="str">
        <f>'T4'!$AC38</f>
        <v>-</v>
      </c>
      <c r="AP13" s="443" t="str">
        <f>'T5'!$AC38</f>
        <v>-</v>
      </c>
      <c r="AQ13" s="443" t="str">
        <f>'T6'!$AC38</f>
        <v>-</v>
      </c>
      <c r="AR13" s="443" t="str">
        <f>'T7'!$AC38</f>
        <v>-</v>
      </c>
      <c r="AS13" s="443" t="e">
        <f>('T1'!$L38*Input!G32)/('T1'!$F38)</f>
        <v>#DIV/0!</v>
      </c>
      <c r="AT13" s="443" t="e">
        <f>('T2'!$L38*Input!G32)/('T1'!$F38)</f>
        <v>#DIV/0!</v>
      </c>
      <c r="AU13" s="443" t="e">
        <f>('T3'!$L38*Input!G32)/('T1'!$F38)</f>
        <v>#DIV/0!</v>
      </c>
      <c r="AV13" s="443" t="e">
        <f>('T4'!$L38*Input!G32)/('T1'!$F38)</f>
        <v>#DIV/0!</v>
      </c>
      <c r="AW13" s="443" t="e">
        <f>('T5'!$L38*Input!G32)/('T1'!$F38)</f>
        <v>#DIV/0!</v>
      </c>
      <c r="AX13" s="443" t="e">
        <f>('T6'!$L38*Input!G32)/('T1'!$F38)</f>
        <v>#DIV/0!</v>
      </c>
      <c r="AY13" s="443" t="e">
        <f>('T7'!$L38*Input!G32)/('T1'!$F38)</f>
        <v>#DIV/0!</v>
      </c>
      <c r="AZ13" s="443">
        <f>('T1'!$F38)</f>
        <v>0</v>
      </c>
      <c r="BA13" s="443">
        <f>('T2'!$F38)</f>
        <v>0</v>
      </c>
      <c r="BB13" s="443">
        <f>('T3'!$F38)</f>
        <v>0</v>
      </c>
      <c r="BC13" s="443">
        <f>('T4'!$F38)</f>
        <v>0</v>
      </c>
      <c r="BD13" s="443">
        <f>('T5'!$F38)</f>
        <v>0</v>
      </c>
      <c r="BE13" s="443">
        <f>('T6'!$F38)</f>
        <v>0</v>
      </c>
      <c r="BF13" s="443">
        <f>('T7'!$F38)</f>
        <v>0</v>
      </c>
      <c r="BG13" s="442">
        <f>'T1'!$C38</f>
        <v>0</v>
      </c>
      <c r="BH13" s="442">
        <f>'T2'!$C38</f>
        <v>0</v>
      </c>
      <c r="BI13" s="442">
        <f>'T3'!$C38</f>
        <v>0</v>
      </c>
      <c r="BJ13" s="442">
        <f>'T4'!$C38</f>
        <v>0</v>
      </c>
      <c r="BK13" s="442">
        <f>'T5'!$C38</f>
        <v>0</v>
      </c>
      <c r="BL13" s="442">
        <f>'T6'!$C38</f>
        <v>0</v>
      </c>
      <c r="BM13" s="442">
        <f>'T7'!$C38</f>
        <v>0</v>
      </c>
      <c r="BN13" s="441">
        <f>'T1'!$H38</f>
        <v>0</v>
      </c>
      <c r="BO13" s="441">
        <f>'T2'!$H38</f>
        <v>0</v>
      </c>
      <c r="BP13" s="441">
        <f>'T3'!$H38</f>
        <v>0</v>
      </c>
      <c r="BQ13" s="441">
        <f>'T4'!$H38</f>
        <v>0</v>
      </c>
      <c r="BR13" s="441">
        <f>'T5'!$H38</f>
        <v>0</v>
      </c>
      <c r="BS13" s="441">
        <f>'T6'!$H38</f>
        <v>0</v>
      </c>
      <c r="BT13" s="441">
        <f>'T7'!$H38</f>
        <v>0</v>
      </c>
      <c r="BU13" s="441">
        <f>'T1'!$I38</f>
        <v>0</v>
      </c>
      <c r="BV13" s="441">
        <f>'T2'!$I38</f>
        <v>0</v>
      </c>
      <c r="BW13" s="441">
        <f>'T3'!$I38</f>
        <v>0</v>
      </c>
      <c r="BX13" s="441">
        <f>'T4'!$I38</f>
        <v>0</v>
      </c>
      <c r="BY13" s="441">
        <f>'T5'!$I38</f>
        <v>0</v>
      </c>
      <c r="BZ13" s="441">
        <f>'T6'!$I38</f>
        <v>0</v>
      </c>
      <c r="CA13" s="441">
        <f>'T7'!$I38</f>
        <v>0</v>
      </c>
      <c r="CB13" s="442">
        <f>'T1'!$S59</f>
        <v>0</v>
      </c>
      <c r="CC13" s="442">
        <f>'T2'!$S59</f>
        <v>0</v>
      </c>
      <c r="CD13" s="442">
        <f>'T3'!$S59</f>
        <v>0</v>
      </c>
      <c r="CE13" s="442">
        <f>'T4'!$S59</f>
        <v>0</v>
      </c>
      <c r="CF13" s="442">
        <f>'T5'!$S59</f>
        <v>0</v>
      </c>
      <c r="CG13" s="442">
        <f>'T6'!$S59</f>
        <v>0</v>
      </c>
      <c r="CH13" s="442">
        <f>'T7'!$S59</f>
        <v>0</v>
      </c>
      <c r="CI13" s="443" t="e">
        <f>('T1'!$X38)/CB13</f>
        <v>#DIV/0!</v>
      </c>
      <c r="CJ13" s="443" t="e">
        <f>('T2'!$X38)/CC13</f>
        <v>#DIV/0!</v>
      </c>
      <c r="CK13" s="443" t="e">
        <f>('T3'!$X38)/CD13</f>
        <v>#DIV/0!</v>
      </c>
      <c r="CL13" s="443" t="e">
        <f>('T4'!$X38)/CE13</f>
        <v>#DIV/0!</v>
      </c>
      <c r="CM13" s="443" t="e">
        <f>('T5'!$X38)/CF13</f>
        <v>#DIV/0!</v>
      </c>
      <c r="CN13" s="443" t="e">
        <f>('T6'!$X38)/CG13</f>
        <v>#DIV/0!</v>
      </c>
      <c r="CO13" s="443" t="e">
        <f>('T7'!$X38)/CH13</f>
        <v>#DIV/0!</v>
      </c>
    </row>
    <row r="14" spans="1:93" x14ac:dyDescent="0.15">
      <c r="A14" s="136">
        <f>Input!A14</f>
        <v>29</v>
      </c>
      <c r="B14" s="136" t="str">
        <f>Input!B14</f>
        <v>Player 12</v>
      </c>
      <c r="C14" s="441">
        <f>'T1'!$F18</f>
        <v>0</v>
      </c>
      <c r="D14" s="441">
        <f>'T2'!$F18</f>
        <v>0</v>
      </c>
      <c r="E14" s="441">
        <f>'T3'!$F18</f>
        <v>0</v>
      </c>
      <c r="F14" s="441">
        <f>'T4'!$F18</f>
        <v>0</v>
      </c>
      <c r="G14" s="441">
        <f>'T5'!$F18</f>
        <v>0</v>
      </c>
      <c r="H14" s="441">
        <f>'T6'!$F18</f>
        <v>0</v>
      </c>
      <c r="I14" s="441">
        <f>'T7'!$F18</f>
        <v>0</v>
      </c>
      <c r="J14" s="441">
        <f>'T1'!$E18</f>
        <v>0</v>
      </c>
      <c r="K14" s="441">
        <f>'T2'!$E18</f>
        <v>0</v>
      </c>
      <c r="L14" s="441">
        <f>'T3'!$E18</f>
        <v>0</v>
      </c>
      <c r="M14" s="441">
        <f>'T4'!$E18</f>
        <v>0</v>
      </c>
      <c r="N14" s="441">
        <f>'T5'!$E18</f>
        <v>0</v>
      </c>
      <c r="O14" s="441">
        <f>'T6'!$E18</f>
        <v>0</v>
      </c>
      <c r="P14" s="441">
        <f>'T7'!$E18</f>
        <v>0</v>
      </c>
      <c r="Q14" s="441">
        <f>'T1'!$S18</f>
        <v>0</v>
      </c>
      <c r="R14" s="441">
        <f>'T2'!$S18</f>
        <v>0</v>
      </c>
      <c r="S14" s="441">
        <f>'T3'!$S18</f>
        <v>0</v>
      </c>
      <c r="T14" s="441">
        <f>'T4'!$S18</f>
        <v>0</v>
      </c>
      <c r="U14" s="441">
        <f>'T5'!$S18</f>
        <v>0</v>
      </c>
      <c r="V14" s="441">
        <f>'T6'!$S18</f>
        <v>0</v>
      </c>
      <c r="W14" s="441">
        <f>'T7'!$S18</f>
        <v>0</v>
      </c>
      <c r="X14" s="443">
        <f>'T1'!$X18</f>
        <v>0</v>
      </c>
      <c r="Y14" s="443">
        <f>'T2'!$X18</f>
        <v>0</v>
      </c>
      <c r="Z14" s="443">
        <f>'T3'!$X18</f>
        <v>0</v>
      </c>
      <c r="AA14" s="443">
        <f>'T4'!$X18</f>
        <v>0</v>
      </c>
      <c r="AB14" s="443">
        <f>'T5'!$X18</f>
        <v>0</v>
      </c>
      <c r="AC14" s="443">
        <f>'T6'!$X18</f>
        <v>0</v>
      </c>
      <c r="AD14" s="443">
        <f>'T7'!$X18</f>
        <v>0</v>
      </c>
      <c r="AE14" s="443">
        <f>'T1'!$Y18</f>
        <v>0</v>
      </c>
      <c r="AF14" s="443">
        <f>'T2'!$Y18</f>
        <v>0</v>
      </c>
      <c r="AG14" s="443">
        <f>'T3'!$Y18</f>
        <v>0</v>
      </c>
      <c r="AH14" s="443">
        <f>'T4'!$Y18</f>
        <v>0</v>
      </c>
      <c r="AI14" s="443">
        <f>'T5'!$Y18</f>
        <v>0</v>
      </c>
      <c r="AJ14" s="443">
        <f>'T6'!$Y18</f>
        <v>0</v>
      </c>
      <c r="AK14" s="443">
        <f>'T7'!$Y18</f>
        <v>0</v>
      </c>
      <c r="AL14" s="443" t="str">
        <f>'T1'!$AC39</f>
        <v>-</v>
      </c>
      <c r="AM14" s="443" t="str">
        <f>'T2'!$AC39</f>
        <v>-</v>
      </c>
      <c r="AN14" s="443" t="str">
        <f>'T3'!$AC39</f>
        <v>-</v>
      </c>
      <c r="AO14" s="443" t="str">
        <f>'T4'!$AC39</f>
        <v>-</v>
      </c>
      <c r="AP14" s="443" t="str">
        <f>'T5'!$AC39</f>
        <v>-</v>
      </c>
      <c r="AQ14" s="443" t="str">
        <f>'T6'!$AC39</f>
        <v>-</v>
      </c>
      <c r="AR14" s="443" t="str">
        <f>'T7'!$AC39</f>
        <v>-</v>
      </c>
      <c r="AS14" s="443" t="e">
        <f>('T1'!$L39*Input!G33)/('T1'!$F39)</f>
        <v>#DIV/0!</v>
      </c>
      <c r="AT14" s="443" t="e">
        <f>('T2'!$L39*Input!G33)/('T1'!$F39)</f>
        <v>#DIV/0!</v>
      </c>
      <c r="AU14" s="443" t="e">
        <f>('T3'!$L39*Input!G33)/('T1'!$F39)</f>
        <v>#DIV/0!</v>
      </c>
      <c r="AV14" s="443" t="e">
        <f>('T4'!$L39*Input!G33)/('T1'!$F39)</f>
        <v>#DIV/0!</v>
      </c>
      <c r="AW14" s="443" t="e">
        <f>('T5'!$L39*Input!G33)/('T1'!$F39)</f>
        <v>#DIV/0!</v>
      </c>
      <c r="AX14" s="443" t="e">
        <f>('T6'!$L39*Input!G33)/('T1'!$F39)</f>
        <v>#DIV/0!</v>
      </c>
      <c r="AY14" s="443" t="e">
        <f>('T7'!$L39*Input!G33)/('T1'!$F39)</f>
        <v>#DIV/0!</v>
      </c>
      <c r="AZ14" s="443">
        <f>('T1'!$F39)</f>
        <v>0</v>
      </c>
      <c r="BA14" s="443">
        <f>('T2'!$F39)</f>
        <v>0</v>
      </c>
      <c r="BB14" s="443">
        <f>('T3'!$F39)</f>
        <v>0</v>
      </c>
      <c r="BC14" s="443">
        <f>('T4'!$F39)</f>
        <v>0</v>
      </c>
      <c r="BD14" s="443">
        <f>('T5'!$F39)</f>
        <v>0</v>
      </c>
      <c r="BE14" s="443">
        <f>('T6'!$F39)</f>
        <v>0</v>
      </c>
      <c r="BF14" s="443">
        <f>('T7'!$F39)</f>
        <v>0</v>
      </c>
      <c r="BG14" s="442">
        <f>'T1'!$C39</f>
        <v>0</v>
      </c>
      <c r="BH14" s="442">
        <f>'T2'!$C39</f>
        <v>0</v>
      </c>
      <c r="BI14" s="442">
        <f>'T3'!$C39</f>
        <v>0</v>
      </c>
      <c r="BJ14" s="442">
        <f>'T4'!$C39</f>
        <v>0</v>
      </c>
      <c r="BK14" s="442">
        <f>'T5'!$C39</f>
        <v>0</v>
      </c>
      <c r="BL14" s="442">
        <f>'T6'!$C39</f>
        <v>0</v>
      </c>
      <c r="BM14" s="442">
        <f>'T7'!$C39</f>
        <v>0</v>
      </c>
      <c r="BN14" s="441">
        <f>'T1'!$H39</f>
        <v>0</v>
      </c>
      <c r="BO14" s="441">
        <f>'T2'!$H39</f>
        <v>0</v>
      </c>
      <c r="BP14" s="441">
        <f>'T3'!$H39</f>
        <v>0</v>
      </c>
      <c r="BQ14" s="441">
        <f>'T4'!$H39</f>
        <v>0</v>
      </c>
      <c r="BR14" s="441">
        <f>'T5'!$H39</f>
        <v>0</v>
      </c>
      <c r="BS14" s="441">
        <f>'T6'!$H39</f>
        <v>0</v>
      </c>
      <c r="BT14" s="441">
        <f>'T7'!$H39</f>
        <v>0</v>
      </c>
      <c r="BU14" s="441">
        <f>'T1'!$I39</f>
        <v>0</v>
      </c>
      <c r="BV14" s="441">
        <f>'T2'!$I39</f>
        <v>0</v>
      </c>
      <c r="BW14" s="441">
        <f>'T3'!$I39</f>
        <v>0</v>
      </c>
      <c r="BX14" s="441">
        <f>'T4'!$I39</f>
        <v>0</v>
      </c>
      <c r="BY14" s="441">
        <f>'T5'!$I39</f>
        <v>0</v>
      </c>
      <c r="BZ14" s="441">
        <f>'T6'!$I39</f>
        <v>0</v>
      </c>
      <c r="CA14" s="441">
        <f>'T7'!$I39</f>
        <v>0</v>
      </c>
      <c r="CB14" s="442">
        <f>'T1'!$S60</f>
        <v>0</v>
      </c>
      <c r="CC14" s="442">
        <f>'T2'!$S60</f>
        <v>0</v>
      </c>
      <c r="CD14" s="442">
        <f>'T3'!$S60</f>
        <v>0</v>
      </c>
      <c r="CE14" s="442">
        <f>'T4'!$S60</f>
        <v>0</v>
      </c>
      <c r="CF14" s="442">
        <f>'T5'!$S60</f>
        <v>0</v>
      </c>
      <c r="CG14" s="442">
        <f>'T6'!$S60</f>
        <v>0</v>
      </c>
      <c r="CH14" s="442">
        <f>'T7'!$S60</f>
        <v>0</v>
      </c>
      <c r="CI14" s="443" t="e">
        <f>('T1'!$X39)/CB14</f>
        <v>#DIV/0!</v>
      </c>
      <c r="CJ14" s="443" t="e">
        <f>('T2'!$X39)/CC14</f>
        <v>#DIV/0!</v>
      </c>
      <c r="CK14" s="443" t="e">
        <f>('T3'!$X39)/CD14</f>
        <v>#DIV/0!</v>
      </c>
      <c r="CL14" s="443" t="e">
        <f>('T4'!$X39)/CE14</f>
        <v>#DIV/0!</v>
      </c>
      <c r="CM14" s="443" t="e">
        <f>('T5'!$X39)/CF14</f>
        <v>#DIV/0!</v>
      </c>
      <c r="CN14" s="443" t="e">
        <f>('T6'!$X39)/CG14</f>
        <v>#DIV/0!</v>
      </c>
      <c r="CO14" s="443" t="e">
        <f>('T7'!$X39)/CH14</f>
        <v>#DIV/0!</v>
      </c>
    </row>
    <row r="15" spans="1:93" x14ac:dyDescent="0.15">
      <c r="A15" s="136">
        <f>Input!A15</f>
        <v>30</v>
      </c>
      <c r="B15" s="136" t="str">
        <f>Input!B15</f>
        <v>Player 13</v>
      </c>
      <c r="C15" s="441">
        <f>'T1'!$F19</f>
        <v>0</v>
      </c>
      <c r="D15" s="441">
        <f>'T2'!$F19</f>
        <v>0</v>
      </c>
      <c r="E15" s="441">
        <f>'T3'!$F19</f>
        <v>0</v>
      </c>
      <c r="F15" s="441">
        <f>'T4'!$F19</f>
        <v>0</v>
      </c>
      <c r="G15" s="441">
        <f>'T5'!$F19</f>
        <v>0</v>
      </c>
      <c r="H15" s="441">
        <f>'T6'!$F19</f>
        <v>0</v>
      </c>
      <c r="I15" s="441">
        <f>'T7'!$F19</f>
        <v>0</v>
      </c>
      <c r="J15" s="441">
        <f>'T1'!$E19</f>
        <v>0</v>
      </c>
      <c r="K15" s="441">
        <f>'T2'!$E19</f>
        <v>0</v>
      </c>
      <c r="L15" s="441">
        <f>'T3'!$E19</f>
        <v>0</v>
      </c>
      <c r="M15" s="441">
        <f>'T4'!$E19</f>
        <v>0</v>
      </c>
      <c r="N15" s="441">
        <f>'T5'!$E19</f>
        <v>0</v>
      </c>
      <c r="O15" s="441">
        <f>'T6'!$E19</f>
        <v>0</v>
      </c>
      <c r="P15" s="441">
        <f>'T7'!$E19</f>
        <v>0</v>
      </c>
      <c r="Q15" s="441">
        <f>'T1'!$S19</f>
        <v>0</v>
      </c>
      <c r="R15" s="441">
        <f>'T2'!$S19</f>
        <v>0</v>
      </c>
      <c r="S15" s="441">
        <f>'T3'!$S19</f>
        <v>0</v>
      </c>
      <c r="T15" s="441">
        <f>'T4'!$S19</f>
        <v>0</v>
      </c>
      <c r="U15" s="441">
        <f>'T5'!$S19</f>
        <v>0</v>
      </c>
      <c r="V15" s="441">
        <f>'T6'!$S19</f>
        <v>0</v>
      </c>
      <c r="W15" s="441">
        <f>'T7'!$S19</f>
        <v>0</v>
      </c>
      <c r="X15" s="443">
        <f>'T1'!$X19</f>
        <v>0</v>
      </c>
      <c r="Y15" s="443">
        <f>'T2'!$X19</f>
        <v>0</v>
      </c>
      <c r="Z15" s="443">
        <f>'T3'!$X19</f>
        <v>0</v>
      </c>
      <c r="AA15" s="443">
        <f>'T4'!$X19</f>
        <v>0</v>
      </c>
      <c r="AB15" s="443">
        <f>'T5'!$X19</f>
        <v>0</v>
      </c>
      <c r="AC15" s="443">
        <f>'T6'!$X19</f>
        <v>0</v>
      </c>
      <c r="AD15" s="443">
        <f>'T7'!$X19</f>
        <v>0</v>
      </c>
      <c r="AE15" s="443">
        <f>'T1'!$Y19</f>
        <v>0</v>
      </c>
      <c r="AF15" s="443">
        <f>'T2'!$Y19</f>
        <v>0</v>
      </c>
      <c r="AG15" s="443">
        <f>'T3'!$Y19</f>
        <v>0</v>
      </c>
      <c r="AH15" s="443">
        <f>'T4'!$Y19</f>
        <v>0</v>
      </c>
      <c r="AI15" s="443">
        <f>'T5'!$Y19</f>
        <v>0</v>
      </c>
      <c r="AJ15" s="443">
        <f>'T6'!$Y19</f>
        <v>0</v>
      </c>
      <c r="AK15" s="443">
        <f>'T7'!$Y19</f>
        <v>0</v>
      </c>
      <c r="AL15" s="443" t="str">
        <f>'T1'!$AC40</f>
        <v>-</v>
      </c>
      <c r="AM15" s="443" t="str">
        <f>'T2'!$AC40</f>
        <v>-</v>
      </c>
      <c r="AN15" s="443" t="str">
        <f>'T3'!$AC40</f>
        <v>-</v>
      </c>
      <c r="AO15" s="443" t="str">
        <f>'T4'!$AC40</f>
        <v>-</v>
      </c>
      <c r="AP15" s="443" t="str">
        <f>'T5'!$AC40</f>
        <v>-</v>
      </c>
      <c r="AQ15" s="443" t="str">
        <f>'T6'!$AC40</f>
        <v>-</v>
      </c>
      <c r="AR15" s="443" t="str">
        <f>'T7'!$AC40</f>
        <v>-</v>
      </c>
      <c r="AS15" s="443" t="e">
        <f>('T1'!$L40*Input!G34)/('T1'!$F40)</f>
        <v>#DIV/0!</v>
      </c>
      <c r="AT15" s="443" t="e">
        <f>('T2'!$L40*Input!G34)/('T1'!$F40)</f>
        <v>#DIV/0!</v>
      </c>
      <c r="AU15" s="443" t="e">
        <f>('T3'!$L40*Input!G34)/('T1'!$F40)</f>
        <v>#DIV/0!</v>
      </c>
      <c r="AV15" s="443" t="e">
        <f>('T4'!$L40*Input!G34)/('T1'!$F40)</f>
        <v>#DIV/0!</v>
      </c>
      <c r="AW15" s="443" t="e">
        <f>('T5'!$L40*Input!G34)/('T1'!$F40)</f>
        <v>#DIV/0!</v>
      </c>
      <c r="AX15" s="443" t="e">
        <f>('T6'!$L40*Input!G34)/('T1'!$F40)</f>
        <v>#DIV/0!</v>
      </c>
      <c r="AY15" s="443" t="e">
        <f>('T7'!$L40*Input!G34)/('T1'!$F40)</f>
        <v>#DIV/0!</v>
      </c>
      <c r="AZ15" s="443">
        <f>('T1'!$F40)</f>
        <v>0</v>
      </c>
      <c r="BA15" s="443">
        <f>('T2'!$F40)</f>
        <v>0</v>
      </c>
      <c r="BB15" s="443">
        <f>('T3'!$F40)</f>
        <v>0</v>
      </c>
      <c r="BC15" s="443">
        <f>('T4'!$F40)</f>
        <v>0</v>
      </c>
      <c r="BD15" s="443">
        <f>('T5'!$F40)</f>
        <v>0</v>
      </c>
      <c r="BE15" s="443">
        <f>('T6'!$F40)</f>
        <v>0</v>
      </c>
      <c r="BF15" s="443">
        <f>('T7'!$F40)</f>
        <v>0</v>
      </c>
      <c r="BG15" s="442">
        <f>'T1'!$C40</f>
        <v>0</v>
      </c>
      <c r="BH15" s="442">
        <f>'T2'!$C40</f>
        <v>0</v>
      </c>
      <c r="BI15" s="442">
        <f>'T3'!$C40</f>
        <v>0</v>
      </c>
      <c r="BJ15" s="442">
        <f>'T4'!$C40</f>
        <v>0</v>
      </c>
      <c r="BK15" s="442">
        <f>'T5'!$C40</f>
        <v>0</v>
      </c>
      <c r="BL15" s="442">
        <f>'T6'!$C40</f>
        <v>0</v>
      </c>
      <c r="BM15" s="442">
        <f>'T7'!$C40</f>
        <v>0</v>
      </c>
      <c r="BN15" s="441">
        <f>'T1'!$H40</f>
        <v>0</v>
      </c>
      <c r="BO15" s="441">
        <f>'T2'!$H40</f>
        <v>0</v>
      </c>
      <c r="BP15" s="441">
        <f>'T3'!$H40</f>
        <v>0</v>
      </c>
      <c r="BQ15" s="441">
        <f>'T4'!$H40</f>
        <v>0</v>
      </c>
      <c r="BR15" s="441">
        <f>'T5'!$H40</f>
        <v>0</v>
      </c>
      <c r="BS15" s="441">
        <f>'T6'!$H40</f>
        <v>0</v>
      </c>
      <c r="BT15" s="441">
        <f>'T7'!$H40</f>
        <v>0</v>
      </c>
      <c r="BU15" s="441">
        <f>'T1'!$I40</f>
        <v>0</v>
      </c>
      <c r="BV15" s="441">
        <f>'T2'!$I40</f>
        <v>0</v>
      </c>
      <c r="BW15" s="441">
        <f>'T3'!$I40</f>
        <v>0</v>
      </c>
      <c r="BX15" s="441">
        <f>'T4'!$I40</f>
        <v>0</v>
      </c>
      <c r="BY15" s="441">
        <f>'T5'!$I40</f>
        <v>0</v>
      </c>
      <c r="BZ15" s="441">
        <f>'T6'!$I40</f>
        <v>0</v>
      </c>
      <c r="CA15" s="441">
        <f>'T7'!$I40</f>
        <v>0</v>
      </c>
      <c r="CB15" s="442">
        <f>'T1'!$S61</f>
        <v>0</v>
      </c>
      <c r="CC15" s="442">
        <f>'T2'!$S61</f>
        <v>0</v>
      </c>
      <c r="CD15" s="442">
        <f>'T3'!$S61</f>
        <v>0</v>
      </c>
      <c r="CE15" s="442">
        <f>'T4'!$S61</f>
        <v>0</v>
      </c>
      <c r="CF15" s="442">
        <f>'T5'!$S61</f>
        <v>0</v>
      </c>
      <c r="CG15" s="442">
        <f>'T6'!$S61</f>
        <v>0</v>
      </c>
      <c r="CH15" s="442">
        <f>'T7'!$S61</f>
        <v>0</v>
      </c>
      <c r="CI15" s="443" t="e">
        <f>('T1'!$X40)/CB15</f>
        <v>#DIV/0!</v>
      </c>
      <c r="CJ15" s="443" t="e">
        <f>('T2'!$X40)/CC15</f>
        <v>#DIV/0!</v>
      </c>
      <c r="CK15" s="443" t="e">
        <f>('T3'!$X40)/CD15</f>
        <v>#DIV/0!</v>
      </c>
      <c r="CL15" s="443" t="e">
        <f>('T4'!$X40)/CE15</f>
        <v>#DIV/0!</v>
      </c>
      <c r="CM15" s="443" t="e">
        <f>('T5'!$X40)/CF15</f>
        <v>#DIV/0!</v>
      </c>
      <c r="CN15" s="443" t="e">
        <f>('T6'!$X40)/CG15</f>
        <v>#DIV/0!</v>
      </c>
      <c r="CO15" s="443" t="e">
        <f>('T7'!$X40)/CH15</f>
        <v>#DIV/0!</v>
      </c>
    </row>
    <row r="16" spans="1:93" x14ac:dyDescent="0.15">
      <c r="A16" s="136">
        <f>Input!A16</f>
        <v>32</v>
      </c>
      <c r="B16" s="136" t="str">
        <f>Input!B16</f>
        <v>Player 14</v>
      </c>
      <c r="C16" s="441">
        <f>'T1'!$F20</f>
        <v>0</v>
      </c>
      <c r="D16" s="441">
        <f>'T2'!$F20</f>
        <v>0</v>
      </c>
      <c r="E16" s="441">
        <f>'T3'!$F20</f>
        <v>0</v>
      </c>
      <c r="F16" s="441">
        <f>'T4'!$F20</f>
        <v>0</v>
      </c>
      <c r="G16" s="441">
        <f>'T5'!$F20</f>
        <v>0</v>
      </c>
      <c r="H16" s="441">
        <f>'T6'!$F20</f>
        <v>0</v>
      </c>
      <c r="I16" s="441">
        <f>'T7'!$F20</f>
        <v>0</v>
      </c>
      <c r="J16" s="441">
        <f>'T1'!$E20</f>
        <v>0</v>
      </c>
      <c r="K16" s="441">
        <f>'T2'!$E20</f>
        <v>0</v>
      </c>
      <c r="L16" s="441">
        <f>'T3'!$E20</f>
        <v>0</v>
      </c>
      <c r="M16" s="441">
        <f>'T4'!$E20</f>
        <v>0</v>
      </c>
      <c r="N16" s="441">
        <f>'T5'!$E20</f>
        <v>0</v>
      </c>
      <c r="O16" s="441">
        <f>'T6'!$E20</f>
        <v>0</v>
      </c>
      <c r="P16" s="441">
        <f>'T7'!$E20</f>
        <v>0</v>
      </c>
      <c r="Q16" s="441">
        <f>'T1'!$S20</f>
        <v>0</v>
      </c>
      <c r="R16" s="441">
        <f>'T2'!$S20</f>
        <v>0</v>
      </c>
      <c r="S16" s="441">
        <f>'T3'!$S20</f>
        <v>0</v>
      </c>
      <c r="T16" s="441">
        <f>'T4'!$S20</f>
        <v>0</v>
      </c>
      <c r="U16" s="441">
        <f>'T5'!$S20</f>
        <v>0</v>
      </c>
      <c r="V16" s="441">
        <f>'T6'!$S20</f>
        <v>0</v>
      </c>
      <c r="W16" s="441">
        <f>'T7'!$S20</f>
        <v>0</v>
      </c>
      <c r="X16" s="443">
        <f>'T1'!$X20</f>
        <v>0</v>
      </c>
      <c r="Y16" s="443">
        <f>'T2'!$X20</f>
        <v>0</v>
      </c>
      <c r="Z16" s="443">
        <f>'T3'!$X20</f>
        <v>0</v>
      </c>
      <c r="AA16" s="443">
        <f>'T4'!$X20</f>
        <v>0</v>
      </c>
      <c r="AB16" s="443">
        <f>'T5'!$X20</f>
        <v>0</v>
      </c>
      <c r="AC16" s="443">
        <f>'T6'!$X20</f>
        <v>0</v>
      </c>
      <c r="AD16" s="443">
        <f>'T7'!$X20</f>
        <v>0</v>
      </c>
      <c r="AE16" s="443">
        <f>'T1'!$Y20</f>
        <v>0</v>
      </c>
      <c r="AF16" s="443">
        <f>'T2'!$Y20</f>
        <v>0</v>
      </c>
      <c r="AG16" s="443">
        <f>'T3'!$Y20</f>
        <v>0</v>
      </c>
      <c r="AH16" s="443">
        <f>'T4'!$Y20</f>
        <v>0</v>
      </c>
      <c r="AI16" s="443">
        <f>'T5'!$Y20</f>
        <v>0</v>
      </c>
      <c r="AJ16" s="443">
        <f>'T6'!$Y20</f>
        <v>0</v>
      </c>
      <c r="AK16" s="443">
        <f>'T7'!$Y20</f>
        <v>0</v>
      </c>
      <c r="AL16" s="443" t="str">
        <f>'T1'!$AC41</f>
        <v>-</v>
      </c>
      <c r="AM16" s="443" t="str">
        <f>'T2'!$AC41</f>
        <v>-</v>
      </c>
      <c r="AN16" s="443" t="str">
        <f>'T3'!$AC41</f>
        <v>-</v>
      </c>
      <c r="AO16" s="443" t="str">
        <f>'T4'!$AC41</f>
        <v>-</v>
      </c>
      <c r="AP16" s="443" t="str">
        <f>'T5'!$AC41</f>
        <v>-</v>
      </c>
      <c r="AQ16" s="443" t="str">
        <f>'T6'!$AC41</f>
        <v>-</v>
      </c>
      <c r="AR16" s="443" t="str">
        <f>'T7'!$AC41</f>
        <v>-</v>
      </c>
      <c r="AS16" s="443" t="e">
        <f>('T1'!$L41*Input!G35)/('T1'!$F41)</f>
        <v>#DIV/0!</v>
      </c>
      <c r="AT16" s="443" t="e">
        <f>('T2'!$L41*Input!G35)/('T1'!$F41)</f>
        <v>#DIV/0!</v>
      </c>
      <c r="AU16" s="443" t="e">
        <f>('T3'!$L41*Input!G35)/('T1'!$F41)</f>
        <v>#DIV/0!</v>
      </c>
      <c r="AV16" s="443" t="e">
        <f>('T4'!$L41*Input!G35)/('T1'!$F41)</f>
        <v>#DIV/0!</v>
      </c>
      <c r="AW16" s="443" t="e">
        <f>('T5'!$L41*Input!G35)/('T1'!$F41)</f>
        <v>#DIV/0!</v>
      </c>
      <c r="AX16" s="443" t="e">
        <f>('T6'!$L41*Input!G35)/('T1'!$F41)</f>
        <v>#DIV/0!</v>
      </c>
      <c r="AY16" s="443" t="e">
        <f>('T7'!$L41*Input!G35)/('T1'!$F41)</f>
        <v>#DIV/0!</v>
      </c>
      <c r="AZ16" s="443">
        <f>('T1'!$F41)</f>
        <v>0</v>
      </c>
      <c r="BA16" s="443">
        <f>('T2'!$F41)</f>
        <v>0</v>
      </c>
      <c r="BB16" s="443">
        <f>('T3'!$F41)</f>
        <v>0</v>
      </c>
      <c r="BC16" s="443">
        <f>('T4'!$F41)</f>
        <v>0</v>
      </c>
      <c r="BD16" s="443">
        <f>('T5'!$F41)</f>
        <v>0</v>
      </c>
      <c r="BE16" s="443">
        <f>('T6'!$F41)</f>
        <v>0</v>
      </c>
      <c r="BF16" s="443">
        <f>('T7'!$F41)</f>
        <v>0</v>
      </c>
      <c r="BG16" s="442">
        <f>'T1'!$C41</f>
        <v>0</v>
      </c>
      <c r="BH16" s="442">
        <f>'T2'!$C41</f>
        <v>0</v>
      </c>
      <c r="BI16" s="442">
        <f>'T3'!$C41</f>
        <v>0</v>
      </c>
      <c r="BJ16" s="442">
        <f>'T4'!$C41</f>
        <v>0</v>
      </c>
      <c r="BK16" s="442">
        <f>'T5'!$C41</f>
        <v>0</v>
      </c>
      <c r="BL16" s="442">
        <f>'T6'!$C41</f>
        <v>0</v>
      </c>
      <c r="BM16" s="442">
        <f>'T7'!$C41</f>
        <v>0</v>
      </c>
      <c r="BN16" s="441">
        <f>'T1'!$H41</f>
        <v>0</v>
      </c>
      <c r="BO16" s="441">
        <f>'T2'!$H41</f>
        <v>0</v>
      </c>
      <c r="BP16" s="441">
        <f>'T3'!$H41</f>
        <v>0</v>
      </c>
      <c r="BQ16" s="441">
        <f>'T4'!$H41</f>
        <v>0</v>
      </c>
      <c r="BR16" s="441">
        <f>'T5'!$H41</f>
        <v>0</v>
      </c>
      <c r="BS16" s="441">
        <f>'T6'!$H41</f>
        <v>0</v>
      </c>
      <c r="BT16" s="441">
        <f>'T7'!$H41</f>
        <v>0</v>
      </c>
      <c r="BU16" s="441">
        <f>'T1'!$I41</f>
        <v>0</v>
      </c>
      <c r="BV16" s="441">
        <f>'T2'!$I41</f>
        <v>0</v>
      </c>
      <c r="BW16" s="441">
        <f>'T3'!$I41</f>
        <v>0</v>
      </c>
      <c r="BX16" s="441">
        <f>'T4'!$I41</f>
        <v>0</v>
      </c>
      <c r="BY16" s="441">
        <f>'T5'!$I41</f>
        <v>0</v>
      </c>
      <c r="BZ16" s="441">
        <f>'T6'!$I41</f>
        <v>0</v>
      </c>
      <c r="CA16" s="441">
        <f>'T7'!$I41</f>
        <v>0</v>
      </c>
      <c r="CB16" s="442">
        <f>'T1'!$S62</f>
        <v>0</v>
      </c>
      <c r="CC16" s="442">
        <f>'T2'!$S62</f>
        <v>0</v>
      </c>
      <c r="CD16" s="442">
        <f>'T3'!$S62</f>
        <v>0</v>
      </c>
      <c r="CE16" s="442">
        <f>'T4'!$S62</f>
        <v>0</v>
      </c>
      <c r="CF16" s="442">
        <f>'T5'!$S62</f>
        <v>0</v>
      </c>
      <c r="CG16" s="442">
        <f>'T6'!$S62</f>
        <v>0</v>
      </c>
      <c r="CH16" s="442">
        <f>'T7'!$S62</f>
        <v>0</v>
      </c>
      <c r="CI16" s="443" t="e">
        <f>('T1'!$X41)/CB16</f>
        <v>#DIV/0!</v>
      </c>
      <c r="CJ16" s="443" t="e">
        <f>('T2'!$X41)/CC16</f>
        <v>#DIV/0!</v>
      </c>
      <c r="CK16" s="443" t="e">
        <f>('T3'!$X41)/CD16</f>
        <v>#DIV/0!</v>
      </c>
      <c r="CL16" s="443" t="e">
        <f>('T4'!$X41)/CE16</f>
        <v>#DIV/0!</v>
      </c>
      <c r="CM16" s="443" t="e">
        <f>('T5'!$X41)/CF16</f>
        <v>#DIV/0!</v>
      </c>
      <c r="CN16" s="443" t="e">
        <f>('T6'!$X41)/CG16</f>
        <v>#DIV/0!</v>
      </c>
      <c r="CO16" s="443" t="e">
        <f>('T7'!$X41)/CH16</f>
        <v>#DIV/0!</v>
      </c>
    </row>
    <row r="17" spans="1:93" x14ac:dyDescent="0.15">
      <c r="A17" s="136">
        <f>Input!A17</f>
        <v>0</v>
      </c>
      <c r="B17" s="136">
        <f>Input!B17</f>
        <v>0</v>
      </c>
      <c r="C17" s="441">
        <f>'T1'!$F21</f>
        <v>0</v>
      </c>
      <c r="D17" s="441">
        <f>'T2'!$F21</f>
        <v>0</v>
      </c>
      <c r="E17" s="441">
        <f>'T3'!$F21</f>
        <v>0</v>
      </c>
      <c r="F17" s="441">
        <f>'T4'!$F21</f>
        <v>0</v>
      </c>
      <c r="G17" s="441">
        <f>'T5'!$F21</f>
        <v>0</v>
      </c>
      <c r="H17" s="441">
        <f>'T6'!$F21</f>
        <v>0</v>
      </c>
      <c r="I17" s="441">
        <f>'T7'!$F21</f>
        <v>0</v>
      </c>
      <c r="J17" s="441">
        <f>'T1'!$E21</f>
        <v>0</v>
      </c>
      <c r="K17" s="441">
        <f>'T2'!$E21</f>
        <v>0</v>
      </c>
      <c r="L17" s="441">
        <f>'T3'!$E21</f>
        <v>0</v>
      </c>
      <c r="M17" s="441">
        <f>'T4'!$E21</f>
        <v>0</v>
      </c>
      <c r="N17" s="441">
        <f>'T5'!$E21</f>
        <v>0</v>
      </c>
      <c r="O17" s="441">
        <f>'T6'!$E21</f>
        <v>0</v>
      </c>
      <c r="P17" s="441">
        <f>'T7'!$E21</f>
        <v>0</v>
      </c>
      <c r="Q17" s="441">
        <f>'T1'!$S21</f>
        <v>0</v>
      </c>
      <c r="R17" s="441">
        <f>'T2'!$S21</f>
        <v>0</v>
      </c>
      <c r="S17" s="441">
        <f>'T3'!$S21</f>
        <v>0</v>
      </c>
      <c r="T17" s="441">
        <f>'T4'!$S21</f>
        <v>0</v>
      </c>
      <c r="U17" s="441">
        <f>'T5'!$S21</f>
        <v>0</v>
      </c>
      <c r="V17" s="441">
        <f>'T6'!$S21</f>
        <v>0</v>
      </c>
      <c r="W17" s="441">
        <f>'T7'!$S21</f>
        <v>0</v>
      </c>
      <c r="X17" s="443">
        <f>'T1'!$X21</f>
        <v>0</v>
      </c>
      <c r="Y17" s="443">
        <f>'T2'!$X21</f>
        <v>0</v>
      </c>
      <c r="Z17" s="443">
        <f>'T3'!$X21</f>
        <v>0</v>
      </c>
      <c r="AA17" s="443">
        <f>'T4'!$X21</f>
        <v>0</v>
      </c>
      <c r="AB17" s="443">
        <f>'T5'!$X21</f>
        <v>0</v>
      </c>
      <c r="AC17" s="443">
        <f>'T6'!$X21</f>
        <v>0</v>
      </c>
      <c r="AD17" s="443">
        <f>'T7'!$X21</f>
        <v>0</v>
      </c>
      <c r="AE17" s="443">
        <f>'T1'!$Y21</f>
        <v>0</v>
      </c>
      <c r="AF17" s="443">
        <f>'T2'!$Y21</f>
        <v>0</v>
      </c>
      <c r="AG17" s="443">
        <f>'T3'!$Y21</f>
        <v>0</v>
      </c>
      <c r="AH17" s="443">
        <f>'T4'!$Y21</f>
        <v>0</v>
      </c>
      <c r="AI17" s="443">
        <f>'T5'!$Y21</f>
        <v>0</v>
      </c>
      <c r="AJ17" s="443">
        <f>'T6'!$Y21</f>
        <v>0</v>
      </c>
      <c r="AK17" s="443">
        <f>'T7'!$Y21</f>
        <v>0</v>
      </c>
      <c r="AL17" s="443" t="str">
        <f>'T1'!$AC42</f>
        <v>-</v>
      </c>
      <c r="AM17" s="443" t="str">
        <f>'T2'!$AC42</f>
        <v>-</v>
      </c>
      <c r="AN17" s="443" t="str">
        <f>'T3'!$AC42</f>
        <v>-</v>
      </c>
      <c r="AO17" s="443" t="str">
        <f>'T4'!$AC42</f>
        <v>-</v>
      </c>
      <c r="AP17" s="443" t="str">
        <f>'T5'!$AC42</f>
        <v>-</v>
      </c>
      <c r="AQ17" s="443" t="str">
        <f>'T6'!$AC42</f>
        <v>-</v>
      </c>
      <c r="AR17" s="443" t="str">
        <f>'T7'!$AC42</f>
        <v>-</v>
      </c>
      <c r="AS17" s="443" t="e">
        <f>('T1'!$L42*Input!G36)/('T1'!$F42)</f>
        <v>#DIV/0!</v>
      </c>
      <c r="AT17" s="443" t="e">
        <f>('T2'!$L42*Input!G36)/('T1'!$F42)</f>
        <v>#DIV/0!</v>
      </c>
      <c r="AU17" s="443" t="e">
        <f>('T3'!$L42*Input!G36)/('T1'!$F42)</f>
        <v>#DIV/0!</v>
      </c>
      <c r="AV17" s="443" t="e">
        <f>('T4'!$L42*Input!G36)/('T1'!$F42)</f>
        <v>#DIV/0!</v>
      </c>
      <c r="AW17" s="443" t="e">
        <f>('T5'!$L42*Input!G36)/('T1'!$F42)</f>
        <v>#DIV/0!</v>
      </c>
      <c r="AX17" s="443" t="e">
        <f>('T6'!$L42*Input!G36)/('T1'!$F42)</f>
        <v>#DIV/0!</v>
      </c>
      <c r="AY17" s="443" t="e">
        <f>('T7'!$L42*Input!G36)/('T1'!$F42)</f>
        <v>#DIV/0!</v>
      </c>
      <c r="AZ17" s="443">
        <f>('T1'!$F42)</f>
        <v>0</v>
      </c>
      <c r="BA17" s="443">
        <f>('T2'!$F42)</f>
        <v>0</v>
      </c>
      <c r="BB17" s="443">
        <f>('T3'!$F42)</f>
        <v>0</v>
      </c>
      <c r="BC17" s="443">
        <f>('T4'!$F42)</f>
        <v>0</v>
      </c>
      <c r="BD17" s="443">
        <f>('T5'!$F42)</f>
        <v>0</v>
      </c>
      <c r="BE17" s="443">
        <f>('T6'!$F42)</f>
        <v>0</v>
      </c>
      <c r="BF17" s="443">
        <f>('T7'!$F42)</f>
        <v>0</v>
      </c>
      <c r="BG17" s="442">
        <f>'T1'!$C42</f>
        <v>0</v>
      </c>
      <c r="BH17" s="442">
        <f>'T2'!$C42</f>
        <v>0</v>
      </c>
      <c r="BI17" s="442">
        <f>'T3'!$C42</f>
        <v>0</v>
      </c>
      <c r="BJ17" s="442">
        <f>'T4'!$C42</f>
        <v>0</v>
      </c>
      <c r="BK17" s="442">
        <f>'T5'!$C42</f>
        <v>0</v>
      </c>
      <c r="BL17" s="442">
        <f>'T6'!$C42</f>
        <v>0</v>
      </c>
      <c r="BM17" s="442">
        <f>'T7'!$C42</f>
        <v>0</v>
      </c>
      <c r="BN17" s="441">
        <f>'T1'!$H42</f>
        <v>0</v>
      </c>
      <c r="BO17" s="441">
        <f>'T2'!$H42</f>
        <v>0</v>
      </c>
      <c r="BP17" s="441">
        <f>'T3'!$H42</f>
        <v>0</v>
      </c>
      <c r="BQ17" s="441">
        <f>'T4'!$H42</f>
        <v>0</v>
      </c>
      <c r="BR17" s="441">
        <f>'T5'!$H42</f>
        <v>0</v>
      </c>
      <c r="BS17" s="441">
        <f>'T6'!$H42</f>
        <v>0</v>
      </c>
      <c r="BT17" s="441">
        <f>'T7'!$H42</f>
        <v>0</v>
      </c>
      <c r="BU17" s="441">
        <f>'T1'!$I42</f>
        <v>0</v>
      </c>
      <c r="BV17" s="441">
        <f>'T2'!$I42</f>
        <v>0</v>
      </c>
      <c r="BW17" s="441">
        <f>'T3'!$I42</f>
        <v>0</v>
      </c>
      <c r="BX17" s="441">
        <f>'T4'!$I42</f>
        <v>0</v>
      </c>
      <c r="BY17" s="441">
        <f>'T5'!$I42</f>
        <v>0</v>
      </c>
      <c r="BZ17" s="441">
        <f>'T6'!$I42</f>
        <v>0</v>
      </c>
      <c r="CA17" s="441">
        <f>'T7'!$I42</f>
        <v>0</v>
      </c>
      <c r="CB17" s="442">
        <f>'T1'!$S63</f>
        <v>0</v>
      </c>
      <c r="CC17" s="442">
        <f>'T2'!$S63</f>
        <v>0</v>
      </c>
      <c r="CD17" s="442">
        <f>'T3'!$S63</f>
        <v>0</v>
      </c>
      <c r="CE17" s="442">
        <f>'T4'!$S63</f>
        <v>0</v>
      </c>
      <c r="CF17" s="442">
        <f>'T5'!$S63</f>
        <v>0</v>
      </c>
      <c r="CG17" s="442">
        <f>'T6'!$S63</f>
        <v>0</v>
      </c>
      <c r="CH17" s="442">
        <f>'T7'!$S63</f>
        <v>0</v>
      </c>
      <c r="CI17" s="443" t="e">
        <f>('T1'!$X42)/CB17</f>
        <v>#DIV/0!</v>
      </c>
      <c r="CJ17" s="443" t="e">
        <f>('T2'!$X42)/CC17</f>
        <v>#DIV/0!</v>
      </c>
      <c r="CK17" s="443" t="e">
        <f>('T3'!$X42)/CD17</f>
        <v>#DIV/0!</v>
      </c>
      <c r="CL17" s="443" t="e">
        <f>('T4'!$X42)/CE17</f>
        <v>#DIV/0!</v>
      </c>
      <c r="CM17" s="443" t="e">
        <f>('T5'!$X42)/CF17</f>
        <v>#DIV/0!</v>
      </c>
      <c r="CN17" s="443" t="e">
        <f>('T6'!$X42)/CG17</f>
        <v>#DIV/0!</v>
      </c>
      <c r="CO17" s="443" t="e">
        <f>('T7'!$X42)/CH17</f>
        <v>#DIV/0!</v>
      </c>
    </row>
    <row r="18" spans="1:93" x14ac:dyDescent="0.15">
      <c r="A18" s="136">
        <f>Input!A18</f>
        <v>0</v>
      </c>
      <c r="B18" s="136">
        <f>Input!B18</f>
        <v>0</v>
      </c>
      <c r="C18" s="441">
        <f>'T1'!$F22</f>
        <v>0</v>
      </c>
      <c r="D18" s="441">
        <f>'T2'!$F22</f>
        <v>0</v>
      </c>
      <c r="E18" s="441">
        <f>'T3'!$F22</f>
        <v>0</v>
      </c>
      <c r="F18" s="441">
        <f>'T4'!$F22</f>
        <v>0</v>
      </c>
      <c r="G18" s="441">
        <f>'T5'!$F22</f>
        <v>0</v>
      </c>
      <c r="H18" s="441">
        <f>'T6'!$F22</f>
        <v>0</v>
      </c>
      <c r="I18" s="441">
        <f>'T7'!$F22</f>
        <v>0</v>
      </c>
      <c r="J18" s="441">
        <f>'T1'!$E22</f>
        <v>0</v>
      </c>
      <c r="K18" s="441">
        <f>'T2'!$E22</f>
        <v>0</v>
      </c>
      <c r="L18" s="441">
        <f>'T3'!$E22</f>
        <v>0</v>
      </c>
      <c r="M18" s="441">
        <f>'T4'!$E22</f>
        <v>0</v>
      </c>
      <c r="N18" s="441">
        <f>'T5'!$E22</f>
        <v>0</v>
      </c>
      <c r="O18" s="441">
        <f>'T6'!$E22</f>
        <v>0</v>
      </c>
      <c r="P18" s="441">
        <f>'T7'!$E22</f>
        <v>0</v>
      </c>
      <c r="Q18" s="441">
        <f>'T1'!$S22</f>
        <v>0</v>
      </c>
      <c r="R18" s="441">
        <f>'T2'!$S22</f>
        <v>0</v>
      </c>
      <c r="S18" s="441">
        <f>'T3'!$S22</f>
        <v>0</v>
      </c>
      <c r="T18" s="441">
        <f>'T4'!$S22</f>
        <v>0</v>
      </c>
      <c r="U18" s="441">
        <f>'T5'!$S22</f>
        <v>0</v>
      </c>
      <c r="V18" s="441">
        <f>'T6'!$S22</f>
        <v>0</v>
      </c>
      <c r="W18" s="441">
        <f>'T7'!$S22</f>
        <v>0</v>
      </c>
      <c r="X18" s="443">
        <f>'T1'!$X22</f>
        <v>0</v>
      </c>
      <c r="Y18" s="443">
        <f>'T2'!$X22</f>
        <v>0</v>
      </c>
      <c r="Z18" s="443">
        <f>'T3'!$X22</f>
        <v>0</v>
      </c>
      <c r="AA18" s="443">
        <f>'T4'!$X22</f>
        <v>0</v>
      </c>
      <c r="AB18" s="443">
        <f>'T5'!$X22</f>
        <v>0</v>
      </c>
      <c r="AC18" s="443">
        <f>'T6'!$X22</f>
        <v>0</v>
      </c>
      <c r="AD18" s="443">
        <f>'T7'!$X22</f>
        <v>0</v>
      </c>
      <c r="AE18" s="443">
        <f>'T1'!$Y22</f>
        <v>0</v>
      </c>
      <c r="AF18" s="443">
        <f>'T2'!$Y22</f>
        <v>0</v>
      </c>
      <c r="AG18" s="443">
        <f>'T3'!$Y22</f>
        <v>0</v>
      </c>
      <c r="AH18" s="443">
        <f>'T4'!$Y22</f>
        <v>0</v>
      </c>
      <c r="AI18" s="443">
        <f>'T5'!$Y22</f>
        <v>0</v>
      </c>
      <c r="AJ18" s="443">
        <f>'T6'!$Y22</f>
        <v>0</v>
      </c>
      <c r="AK18" s="443">
        <f>'T7'!$Y22</f>
        <v>0</v>
      </c>
      <c r="AL18" s="443" t="str">
        <f>'T1'!$AC43</f>
        <v>-</v>
      </c>
      <c r="AM18" s="443" t="str">
        <f>'T2'!$AC43</f>
        <v>-</v>
      </c>
      <c r="AN18" s="443" t="str">
        <f>'T3'!$AC43</f>
        <v>-</v>
      </c>
      <c r="AO18" s="443" t="str">
        <f>'T4'!$AC43</f>
        <v>-</v>
      </c>
      <c r="AP18" s="443" t="str">
        <f>'T5'!$AC43</f>
        <v>-</v>
      </c>
      <c r="AQ18" s="443" t="str">
        <f>'T6'!$AC43</f>
        <v>-</v>
      </c>
      <c r="AR18" s="443" t="str">
        <f>'T7'!$AC43</f>
        <v>-</v>
      </c>
      <c r="AS18" s="443" t="e">
        <f>('T1'!$L43*Input!G37)/('T1'!$F43)</f>
        <v>#DIV/0!</v>
      </c>
      <c r="AT18" s="443" t="e">
        <f>('T2'!$L43*Input!G37)/('T1'!$F43)</f>
        <v>#DIV/0!</v>
      </c>
      <c r="AU18" s="443" t="e">
        <f>('T3'!$L43*Input!G37)/('T1'!$F43)</f>
        <v>#DIV/0!</v>
      </c>
      <c r="AV18" s="443" t="e">
        <f>('T4'!$L43*Input!G37)/('T1'!$F43)</f>
        <v>#DIV/0!</v>
      </c>
      <c r="AW18" s="443" t="e">
        <f>('T5'!$L43*Input!G37)/('T1'!$F43)</f>
        <v>#DIV/0!</v>
      </c>
      <c r="AX18" s="443" t="e">
        <f>('T6'!$L43*Input!G37)/('T1'!$F43)</f>
        <v>#DIV/0!</v>
      </c>
      <c r="AY18" s="443" t="e">
        <f>('T7'!$L43*Input!G37)/('T1'!$F43)</f>
        <v>#DIV/0!</v>
      </c>
      <c r="AZ18" s="443">
        <f>('T1'!$F43)</f>
        <v>0</v>
      </c>
      <c r="BA18" s="443">
        <f>('T2'!$F43)</f>
        <v>0</v>
      </c>
      <c r="BB18" s="443">
        <f>('T3'!$F43)</f>
        <v>0</v>
      </c>
      <c r="BC18" s="443">
        <f>('T4'!$F43)</f>
        <v>0</v>
      </c>
      <c r="BD18" s="443">
        <f>('T5'!$F43)</f>
        <v>0</v>
      </c>
      <c r="BE18" s="443">
        <f>('T6'!$F43)</f>
        <v>0</v>
      </c>
      <c r="BF18" s="443">
        <f>('T7'!$F43)</f>
        <v>0</v>
      </c>
      <c r="BG18" s="442">
        <f>'T1'!$C43</f>
        <v>0</v>
      </c>
      <c r="BH18" s="442">
        <f>'T2'!$C43</f>
        <v>0</v>
      </c>
      <c r="BI18" s="442">
        <f>'T3'!$C43</f>
        <v>0</v>
      </c>
      <c r="BJ18" s="442">
        <f>'T4'!$C43</f>
        <v>0</v>
      </c>
      <c r="BK18" s="442">
        <f>'T5'!$C43</f>
        <v>0</v>
      </c>
      <c r="BL18" s="442">
        <f>'T6'!$C43</f>
        <v>0</v>
      </c>
      <c r="BM18" s="442">
        <f>'T7'!$C43</f>
        <v>0</v>
      </c>
      <c r="BN18" s="441">
        <f>'T1'!$H43</f>
        <v>0</v>
      </c>
      <c r="BO18" s="441">
        <f>'T2'!$H43</f>
        <v>0</v>
      </c>
      <c r="BP18" s="441">
        <f>'T3'!$H43</f>
        <v>0</v>
      </c>
      <c r="BQ18" s="441">
        <f>'T4'!$H43</f>
        <v>0</v>
      </c>
      <c r="BR18" s="441">
        <f>'T5'!$H43</f>
        <v>0</v>
      </c>
      <c r="BS18" s="441">
        <f>'T6'!$H43</f>
        <v>0</v>
      </c>
      <c r="BT18" s="441">
        <f>'T7'!$H43</f>
        <v>0</v>
      </c>
      <c r="BU18" s="441">
        <f>'T1'!$I43</f>
        <v>0</v>
      </c>
      <c r="BV18" s="441">
        <f>'T2'!$I43</f>
        <v>0</v>
      </c>
      <c r="BW18" s="441">
        <f>'T3'!$I43</f>
        <v>0</v>
      </c>
      <c r="BX18" s="441">
        <f>'T4'!$I43</f>
        <v>0</v>
      </c>
      <c r="BY18" s="441">
        <f>'T5'!$I43</f>
        <v>0</v>
      </c>
      <c r="BZ18" s="441">
        <f>'T6'!$I43</f>
        <v>0</v>
      </c>
      <c r="CA18" s="441">
        <f>'T7'!$I43</f>
        <v>0</v>
      </c>
      <c r="CB18" s="442">
        <f>'T1'!$S64</f>
        <v>0</v>
      </c>
      <c r="CC18" s="442">
        <f>'T2'!$S64</f>
        <v>0</v>
      </c>
      <c r="CD18" s="442">
        <f>'T3'!$S64</f>
        <v>0</v>
      </c>
      <c r="CE18" s="442">
        <f>'T4'!$S64</f>
        <v>0</v>
      </c>
      <c r="CF18" s="442">
        <f>'T5'!$S64</f>
        <v>0</v>
      </c>
      <c r="CG18" s="442">
        <f>'T6'!$S64</f>
        <v>0</v>
      </c>
      <c r="CH18" s="442">
        <f>'T7'!$S64</f>
        <v>0</v>
      </c>
      <c r="CI18" s="443" t="e">
        <f>('T1'!$X43)/CB18</f>
        <v>#DIV/0!</v>
      </c>
      <c r="CJ18" s="443" t="e">
        <f>('T2'!$X43)/CC18</f>
        <v>#DIV/0!</v>
      </c>
      <c r="CK18" s="443" t="e">
        <f>('T3'!$X43)/CD18</f>
        <v>#DIV/0!</v>
      </c>
      <c r="CL18" s="443" t="e">
        <f>('T4'!$X43)/CE18</f>
        <v>#DIV/0!</v>
      </c>
      <c r="CM18" s="443" t="e">
        <f>('T5'!$X43)/CF18</f>
        <v>#DIV/0!</v>
      </c>
      <c r="CN18" s="443" t="e">
        <f>('T6'!$X43)/CG18</f>
        <v>#DIV/0!</v>
      </c>
      <c r="CO18" s="443" t="e">
        <f>('T7'!$X43)/CH18</f>
        <v>#DIV/0!</v>
      </c>
    </row>
    <row r="19" spans="1:93" x14ac:dyDescent="0.15">
      <c r="A19" s="136">
        <f>Input!A19</f>
        <v>0</v>
      </c>
      <c r="B19" s="136">
        <f>Input!B19</f>
        <v>0</v>
      </c>
      <c r="C19" s="441">
        <f>'T1'!$F23</f>
        <v>0</v>
      </c>
      <c r="D19" s="441">
        <f>'T2'!$F23</f>
        <v>0</v>
      </c>
      <c r="E19" s="441">
        <f>'T3'!$F23</f>
        <v>0</v>
      </c>
      <c r="F19" s="441">
        <f>'T4'!$F23</f>
        <v>0</v>
      </c>
      <c r="G19" s="441">
        <f>'T5'!$F23</f>
        <v>0</v>
      </c>
      <c r="H19" s="441">
        <f>'T6'!$F23</f>
        <v>0</v>
      </c>
      <c r="I19" s="441">
        <f>'T7'!$F23</f>
        <v>0</v>
      </c>
      <c r="J19" s="441">
        <f>'T1'!$E23</f>
        <v>0</v>
      </c>
      <c r="K19" s="441">
        <f>'T2'!$E23</f>
        <v>0</v>
      </c>
      <c r="L19" s="441">
        <f>'T3'!$E23</f>
        <v>0</v>
      </c>
      <c r="M19" s="441">
        <f>'T4'!$E23</f>
        <v>0</v>
      </c>
      <c r="N19" s="441">
        <f>'T5'!$E23</f>
        <v>0</v>
      </c>
      <c r="O19" s="441">
        <f>'T6'!$E23</f>
        <v>0</v>
      </c>
      <c r="P19" s="441">
        <f>'T7'!$E23</f>
        <v>0</v>
      </c>
      <c r="Q19" s="441">
        <f>'T1'!$S23</f>
        <v>0</v>
      </c>
      <c r="R19" s="441">
        <f>'T2'!$S23</f>
        <v>0</v>
      </c>
      <c r="S19" s="441">
        <f>'T3'!$S23</f>
        <v>0</v>
      </c>
      <c r="T19" s="441">
        <f>'T4'!$S23</f>
        <v>0</v>
      </c>
      <c r="U19" s="441">
        <f>'T5'!$S23</f>
        <v>0</v>
      </c>
      <c r="V19" s="441">
        <f>'T6'!$S23</f>
        <v>0</v>
      </c>
      <c r="W19" s="441">
        <f>'T7'!$S23</f>
        <v>0</v>
      </c>
      <c r="X19" s="443">
        <f>'T1'!$X23</f>
        <v>0</v>
      </c>
      <c r="Y19" s="443">
        <f>'T2'!$X23</f>
        <v>0</v>
      </c>
      <c r="Z19" s="443">
        <f>'T3'!$X23</f>
        <v>0</v>
      </c>
      <c r="AA19" s="443">
        <f>'T4'!$X23</f>
        <v>0</v>
      </c>
      <c r="AB19" s="443">
        <f>'T5'!$X23</f>
        <v>0</v>
      </c>
      <c r="AC19" s="443">
        <f>'T6'!$X23</f>
        <v>0</v>
      </c>
      <c r="AD19" s="443">
        <f>'T7'!$X23</f>
        <v>0</v>
      </c>
      <c r="AE19" s="443">
        <f>'T1'!$Y23</f>
        <v>0</v>
      </c>
      <c r="AF19" s="443">
        <f>'T2'!$Y23</f>
        <v>0</v>
      </c>
      <c r="AG19" s="443">
        <f>'T3'!$Y23</f>
        <v>0</v>
      </c>
      <c r="AH19" s="443">
        <f>'T4'!$Y23</f>
        <v>0</v>
      </c>
      <c r="AI19" s="443">
        <f>'T5'!$Y23</f>
        <v>0</v>
      </c>
      <c r="AJ19" s="443">
        <f>'T6'!$Y23</f>
        <v>0</v>
      </c>
      <c r="AK19" s="443">
        <f>'T7'!$Y23</f>
        <v>0</v>
      </c>
      <c r="AL19" s="443" t="str">
        <f>'T1'!$AC44</f>
        <v>-</v>
      </c>
      <c r="AM19" s="443" t="str">
        <f>'T2'!$AC44</f>
        <v>-</v>
      </c>
      <c r="AN19" s="443" t="str">
        <f>'T3'!$AC44</f>
        <v>-</v>
      </c>
      <c r="AO19" s="443" t="str">
        <f>'T4'!$AC44</f>
        <v>-</v>
      </c>
      <c r="AP19" s="443" t="str">
        <f>'T5'!$AC44</f>
        <v>-</v>
      </c>
      <c r="AQ19" s="443" t="str">
        <f>'T6'!$AC44</f>
        <v>-</v>
      </c>
      <c r="AR19" s="443" t="str">
        <f>'T7'!$AC44</f>
        <v>-</v>
      </c>
      <c r="AS19" s="443" t="e">
        <f>('T1'!$L44*Input!G38)/('T1'!$F44)</f>
        <v>#DIV/0!</v>
      </c>
      <c r="AT19" s="443" t="e">
        <f>('T2'!$L44*Input!G38)/('T1'!$F44)</f>
        <v>#DIV/0!</v>
      </c>
      <c r="AU19" s="443" t="e">
        <f>('T3'!$L44*Input!G38)/('T1'!$F44)</f>
        <v>#DIV/0!</v>
      </c>
      <c r="AV19" s="443" t="e">
        <f>('T4'!$L44*Input!G38)/('T1'!$F44)</f>
        <v>#DIV/0!</v>
      </c>
      <c r="AW19" s="443" t="e">
        <f>('T5'!$L44*Input!G38)/('T1'!$F44)</f>
        <v>#DIV/0!</v>
      </c>
      <c r="AX19" s="443" t="e">
        <f>('T6'!$L44*Input!G38)/('T1'!$F44)</f>
        <v>#DIV/0!</v>
      </c>
      <c r="AY19" s="443" t="e">
        <f>('T7'!$L44*Input!G38)/('T1'!$F44)</f>
        <v>#DIV/0!</v>
      </c>
      <c r="AZ19" s="443">
        <f>('T1'!$F44)</f>
        <v>0</v>
      </c>
      <c r="BA19" s="443">
        <f>('T2'!$F44)</f>
        <v>0</v>
      </c>
      <c r="BB19" s="443">
        <f>('T3'!$F44)</f>
        <v>0</v>
      </c>
      <c r="BC19" s="443">
        <f>('T4'!$F44)</f>
        <v>0</v>
      </c>
      <c r="BD19" s="443">
        <f>('T5'!$F44)</f>
        <v>0</v>
      </c>
      <c r="BE19" s="443">
        <f>('T6'!$F44)</f>
        <v>0</v>
      </c>
      <c r="BF19" s="443">
        <f>('T7'!$F44)</f>
        <v>0</v>
      </c>
      <c r="BG19" s="442">
        <f>'T1'!$C44</f>
        <v>0</v>
      </c>
      <c r="BH19" s="442">
        <f>'T2'!$C44</f>
        <v>0</v>
      </c>
      <c r="BI19" s="442">
        <f>'T3'!$C44</f>
        <v>0</v>
      </c>
      <c r="BJ19" s="442">
        <f>'T4'!$C44</f>
        <v>0</v>
      </c>
      <c r="BK19" s="442">
        <f>'T5'!$C44</f>
        <v>0</v>
      </c>
      <c r="BL19" s="442">
        <f>'T6'!$C44</f>
        <v>0</v>
      </c>
      <c r="BM19" s="442">
        <f>'T7'!$C44</f>
        <v>0</v>
      </c>
      <c r="BN19" s="441">
        <f>'T1'!$H44</f>
        <v>0</v>
      </c>
      <c r="BO19" s="441">
        <f>'T2'!$H44</f>
        <v>0</v>
      </c>
      <c r="BP19" s="441">
        <f>'T3'!$H44</f>
        <v>0</v>
      </c>
      <c r="BQ19" s="441">
        <f>'T4'!$H44</f>
        <v>0</v>
      </c>
      <c r="BR19" s="441">
        <f>'T5'!$H44</f>
        <v>0</v>
      </c>
      <c r="BS19" s="441">
        <f>'T6'!$H44</f>
        <v>0</v>
      </c>
      <c r="BT19" s="441">
        <f>'T7'!$H44</f>
        <v>0</v>
      </c>
      <c r="BU19" s="441">
        <f>'T1'!$I44</f>
        <v>0</v>
      </c>
      <c r="BV19" s="441">
        <f>'T2'!$I44</f>
        <v>0</v>
      </c>
      <c r="BW19" s="441">
        <f>'T3'!$I44</f>
        <v>0</v>
      </c>
      <c r="BX19" s="441">
        <f>'T4'!$I44</f>
        <v>0</v>
      </c>
      <c r="BY19" s="441">
        <f>'T5'!$I44</f>
        <v>0</v>
      </c>
      <c r="BZ19" s="441">
        <f>'T6'!$I44</f>
        <v>0</v>
      </c>
      <c r="CA19" s="441">
        <f>'T7'!$I44</f>
        <v>0</v>
      </c>
      <c r="CB19" s="442">
        <f>'T1'!$S65</f>
        <v>0</v>
      </c>
      <c r="CC19" s="442">
        <f>'T2'!$S65</f>
        <v>0</v>
      </c>
      <c r="CD19" s="442">
        <f>'T3'!$S65</f>
        <v>0</v>
      </c>
      <c r="CE19" s="442">
        <f>'T4'!$S65</f>
        <v>0</v>
      </c>
      <c r="CF19" s="442">
        <f>'T5'!$S65</f>
        <v>0</v>
      </c>
      <c r="CG19" s="442">
        <f>'T6'!$S65</f>
        <v>0</v>
      </c>
      <c r="CH19" s="442">
        <f>'T7'!$S65</f>
        <v>0</v>
      </c>
      <c r="CI19" s="443" t="e">
        <f>('T1'!$X44)/CB19</f>
        <v>#DIV/0!</v>
      </c>
      <c r="CJ19" s="443" t="e">
        <f>('T2'!$X44)/CC19</f>
        <v>#DIV/0!</v>
      </c>
      <c r="CK19" s="443" t="e">
        <f>('T3'!$X44)/CD19</f>
        <v>#DIV/0!</v>
      </c>
      <c r="CL19" s="443" t="e">
        <f>('T4'!$X44)/CE19</f>
        <v>#DIV/0!</v>
      </c>
      <c r="CM19" s="443" t="e">
        <f>('T5'!$X44)/CF19</f>
        <v>#DIV/0!</v>
      </c>
      <c r="CN19" s="443" t="e">
        <f>('T6'!$X44)/CG19</f>
        <v>#DIV/0!</v>
      </c>
      <c r="CO19" s="443" t="e">
        <f>('T7'!$X44)/CH19</f>
        <v>#DIV/0!</v>
      </c>
    </row>
    <row r="20" spans="1:93" x14ac:dyDescent="0.15">
      <c r="A20" s="136">
        <f>Input!A20</f>
        <v>0</v>
      </c>
      <c r="B20" s="136">
        <f>Input!B20</f>
        <v>0</v>
      </c>
      <c r="C20" s="441">
        <f>'T1'!$F24</f>
        <v>0</v>
      </c>
      <c r="D20" s="441">
        <f>'T2'!$F24</f>
        <v>0</v>
      </c>
      <c r="E20" s="441">
        <f>'T3'!$F24</f>
        <v>0</v>
      </c>
      <c r="F20" s="441">
        <f>'T4'!$F24</f>
        <v>0</v>
      </c>
      <c r="G20" s="441">
        <f>'T5'!$F24</f>
        <v>0</v>
      </c>
      <c r="H20" s="441">
        <f>'T6'!$F24</f>
        <v>0</v>
      </c>
      <c r="I20" s="441">
        <f>'T7'!$F24</f>
        <v>0</v>
      </c>
      <c r="J20" s="441">
        <f>'T1'!$E24</f>
        <v>0</v>
      </c>
      <c r="K20" s="441">
        <f>'T2'!$E24</f>
        <v>0</v>
      </c>
      <c r="L20" s="441">
        <f>'T3'!$E24</f>
        <v>0</v>
      </c>
      <c r="M20" s="441">
        <f>'T4'!$E24</f>
        <v>0</v>
      </c>
      <c r="N20" s="441">
        <f>'T5'!$E24</f>
        <v>0</v>
      </c>
      <c r="O20" s="441">
        <f>'T6'!$E24</f>
        <v>0</v>
      </c>
      <c r="P20" s="441">
        <f>'T7'!$E24</f>
        <v>0</v>
      </c>
      <c r="Q20" s="441">
        <f>'T1'!$S24</f>
        <v>0</v>
      </c>
      <c r="R20" s="441">
        <f>'T2'!$S24</f>
        <v>0</v>
      </c>
      <c r="S20" s="441">
        <f>'T3'!$S24</f>
        <v>0</v>
      </c>
      <c r="T20" s="441">
        <f>'T4'!$S24</f>
        <v>0</v>
      </c>
      <c r="U20" s="441">
        <f>'T5'!$S24</f>
        <v>0</v>
      </c>
      <c r="V20" s="441">
        <f>'T6'!$S24</f>
        <v>0</v>
      </c>
      <c r="W20" s="441">
        <f>'T7'!$S24</f>
        <v>0</v>
      </c>
      <c r="X20" s="443">
        <f>'T1'!$X24</f>
        <v>0</v>
      </c>
      <c r="Y20" s="443">
        <f>'T2'!$X24</f>
        <v>0</v>
      </c>
      <c r="Z20" s="443">
        <f>'T3'!$X24</f>
        <v>0</v>
      </c>
      <c r="AA20" s="443">
        <f>'T4'!$X24</f>
        <v>0</v>
      </c>
      <c r="AB20" s="443">
        <f>'T5'!$X24</f>
        <v>0</v>
      </c>
      <c r="AC20" s="443">
        <f>'T6'!$X24</f>
        <v>0</v>
      </c>
      <c r="AD20" s="443">
        <f>'T7'!$X24</f>
        <v>0</v>
      </c>
      <c r="AE20" s="443">
        <f>'T1'!$Y24</f>
        <v>0</v>
      </c>
      <c r="AF20" s="443">
        <f>'T2'!$Y24</f>
        <v>0</v>
      </c>
      <c r="AG20" s="443">
        <f>'T3'!$Y24</f>
        <v>0</v>
      </c>
      <c r="AH20" s="443">
        <f>'T4'!$Y24</f>
        <v>0</v>
      </c>
      <c r="AI20" s="443">
        <f>'T5'!$Y24</f>
        <v>0</v>
      </c>
      <c r="AJ20" s="443">
        <f>'T6'!$Y24</f>
        <v>0</v>
      </c>
      <c r="AK20" s="443">
        <f>'T7'!$Y24</f>
        <v>0</v>
      </c>
      <c r="AL20" s="443" t="str">
        <f>'T1'!$AC45</f>
        <v>-</v>
      </c>
      <c r="AM20" s="443" t="str">
        <f>'T2'!$AC45</f>
        <v>-</v>
      </c>
      <c r="AN20" s="443" t="str">
        <f>'T3'!$AC45</f>
        <v>-</v>
      </c>
      <c r="AO20" s="443" t="str">
        <f>'T4'!$AC45</f>
        <v>-</v>
      </c>
      <c r="AP20" s="443" t="str">
        <f>'T5'!$AC45</f>
        <v>-</v>
      </c>
      <c r="AQ20" s="443" t="str">
        <f>'T6'!$AC45</f>
        <v>-</v>
      </c>
      <c r="AR20" s="443" t="str">
        <f>'T7'!$AC45</f>
        <v>-</v>
      </c>
      <c r="AS20" s="443" t="e">
        <f>('T1'!$L45*Input!G39)/('T1'!$F45)</f>
        <v>#DIV/0!</v>
      </c>
      <c r="AT20" s="443" t="e">
        <f>('T2'!$L45*Input!G39)/('T1'!$F45)</f>
        <v>#DIV/0!</v>
      </c>
      <c r="AU20" s="443" t="e">
        <f>('T3'!$L45*Input!G39)/('T1'!$F45)</f>
        <v>#DIV/0!</v>
      </c>
      <c r="AV20" s="443" t="e">
        <f>('T4'!$L45*Input!G39)/('T1'!$F45)</f>
        <v>#DIV/0!</v>
      </c>
      <c r="AW20" s="443" t="e">
        <f>('T5'!$L45*Input!G39)/('T1'!$F45)</f>
        <v>#DIV/0!</v>
      </c>
      <c r="AX20" s="443" t="e">
        <f>('T6'!$L45*Input!G39)/('T1'!$F45)</f>
        <v>#DIV/0!</v>
      </c>
      <c r="AY20" s="443" t="e">
        <f>('T7'!$L45*Input!G39)/('T1'!$F45)</f>
        <v>#DIV/0!</v>
      </c>
      <c r="AZ20" s="443">
        <f>('T1'!$F45)</f>
        <v>0</v>
      </c>
      <c r="BA20" s="443">
        <f>('T2'!$F45)</f>
        <v>0</v>
      </c>
      <c r="BB20" s="443">
        <f>('T3'!$F45)</f>
        <v>0</v>
      </c>
      <c r="BC20" s="443">
        <f>('T4'!$F45)</f>
        <v>0</v>
      </c>
      <c r="BD20" s="443">
        <f>('T5'!$F45)</f>
        <v>0</v>
      </c>
      <c r="BE20" s="443">
        <f>('T6'!$F45)</f>
        <v>0</v>
      </c>
      <c r="BF20" s="443">
        <f>('T7'!$F45)</f>
        <v>0</v>
      </c>
      <c r="BG20" s="442">
        <f>'T1'!$C45</f>
        <v>0</v>
      </c>
      <c r="BH20" s="442">
        <f>'T2'!$C45</f>
        <v>0</v>
      </c>
      <c r="BI20" s="442">
        <f>'T3'!$C45</f>
        <v>0</v>
      </c>
      <c r="BJ20" s="442">
        <f>'T4'!$C45</f>
        <v>0</v>
      </c>
      <c r="BK20" s="442">
        <f>'T5'!$C45</f>
        <v>0</v>
      </c>
      <c r="BL20" s="442">
        <f>'T6'!$C45</f>
        <v>0</v>
      </c>
      <c r="BM20" s="442">
        <f>'T7'!$C45</f>
        <v>0</v>
      </c>
      <c r="BN20" s="441">
        <f>'T1'!$H45</f>
        <v>0</v>
      </c>
      <c r="BO20" s="441">
        <f>'T2'!$H45</f>
        <v>0</v>
      </c>
      <c r="BP20" s="441">
        <f>'T3'!$H45</f>
        <v>0</v>
      </c>
      <c r="BQ20" s="441">
        <f>'T4'!$H45</f>
        <v>0</v>
      </c>
      <c r="BR20" s="441">
        <f>'T5'!$H45</f>
        <v>0</v>
      </c>
      <c r="BS20" s="441">
        <f>'T6'!$H45</f>
        <v>0</v>
      </c>
      <c r="BT20" s="441">
        <f>'T7'!$H45</f>
        <v>0</v>
      </c>
      <c r="BU20" s="441">
        <f>'T1'!$I45</f>
        <v>0</v>
      </c>
      <c r="BV20" s="441">
        <f>'T2'!$I45</f>
        <v>0</v>
      </c>
      <c r="BW20" s="441">
        <f>'T3'!$I45</f>
        <v>0</v>
      </c>
      <c r="BX20" s="441">
        <f>'T4'!$I45</f>
        <v>0</v>
      </c>
      <c r="BY20" s="441">
        <f>'T5'!$I45</f>
        <v>0</v>
      </c>
      <c r="BZ20" s="441">
        <f>'T6'!$I45</f>
        <v>0</v>
      </c>
      <c r="CA20" s="441">
        <f>'T7'!$I45</f>
        <v>0</v>
      </c>
      <c r="CB20" s="442">
        <f>'T1'!$S66</f>
        <v>0</v>
      </c>
      <c r="CC20" s="442">
        <f>'T2'!$S66</f>
        <v>0</v>
      </c>
      <c r="CD20" s="442">
        <f>'T3'!$S66</f>
        <v>0</v>
      </c>
      <c r="CE20" s="442">
        <f>'T4'!$S66</f>
        <v>0</v>
      </c>
      <c r="CF20" s="442">
        <f>'T5'!$S66</f>
        <v>0</v>
      </c>
      <c r="CG20" s="442">
        <f>'T6'!$S66</f>
        <v>0</v>
      </c>
      <c r="CH20" s="442">
        <f>'T7'!$S66</f>
        <v>0</v>
      </c>
      <c r="CI20" s="443" t="e">
        <f>('T1'!$X45)/CB20</f>
        <v>#DIV/0!</v>
      </c>
      <c r="CJ20" s="443" t="e">
        <f>('T2'!$X45)/CC20</f>
        <v>#DIV/0!</v>
      </c>
      <c r="CK20" s="443" t="e">
        <f>('T3'!$X45)/CD20</f>
        <v>#DIV/0!</v>
      </c>
      <c r="CL20" s="443" t="e">
        <f>('T4'!$X45)/CE20</f>
        <v>#DIV/0!</v>
      </c>
      <c r="CM20" s="443" t="e">
        <f>('T5'!$X45)/CF20</f>
        <v>#DIV/0!</v>
      </c>
      <c r="CN20" s="443" t="e">
        <f>('T6'!$X45)/CG20</f>
        <v>#DIV/0!</v>
      </c>
      <c r="CO20" s="443" t="e">
        <f>('T7'!$X45)/CH20</f>
        <v>#DIV/0!</v>
      </c>
    </row>
    <row r="21" spans="1:93" x14ac:dyDescent="0.15">
      <c r="B21" s="3" t="s">
        <v>53</v>
      </c>
      <c r="C21" s="14">
        <f>SUM(C3:C20)</f>
        <v>0</v>
      </c>
      <c r="D21" s="14">
        <f t="shared" ref="D21:BO21" si="0">SUM(D3:D20)</f>
        <v>0</v>
      </c>
      <c r="E21" s="14">
        <f t="shared" si="0"/>
        <v>0</v>
      </c>
      <c r="F21" s="14">
        <f t="shared" si="0"/>
        <v>0</v>
      </c>
      <c r="G21" s="14">
        <f t="shared" si="0"/>
        <v>0</v>
      </c>
      <c r="H21" s="14">
        <f t="shared" si="0"/>
        <v>0</v>
      </c>
      <c r="I21" s="14">
        <f t="shared" si="0"/>
        <v>0</v>
      </c>
      <c r="J21" s="14">
        <f t="shared" si="0"/>
        <v>0</v>
      </c>
      <c r="K21" s="14">
        <f t="shared" si="0"/>
        <v>0</v>
      </c>
      <c r="L21" s="14">
        <f t="shared" si="0"/>
        <v>0</v>
      </c>
      <c r="M21" s="14">
        <f t="shared" si="0"/>
        <v>0</v>
      </c>
      <c r="N21" s="14">
        <f t="shared" si="0"/>
        <v>0</v>
      </c>
      <c r="O21" s="14">
        <f t="shared" si="0"/>
        <v>0</v>
      </c>
      <c r="P21" s="14">
        <f t="shared" si="0"/>
        <v>0</v>
      </c>
      <c r="Q21" s="14">
        <f t="shared" si="0"/>
        <v>0</v>
      </c>
      <c r="R21" s="14">
        <f t="shared" si="0"/>
        <v>0</v>
      </c>
      <c r="S21" s="14">
        <f t="shared" si="0"/>
        <v>0</v>
      </c>
      <c r="T21" s="14">
        <f t="shared" si="0"/>
        <v>0</v>
      </c>
      <c r="U21" s="14">
        <f t="shared" si="0"/>
        <v>0</v>
      </c>
      <c r="V21" s="14">
        <f t="shared" si="0"/>
        <v>0</v>
      </c>
      <c r="W21" s="14">
        <f t="shared" si="0"/>
        <v>0</v>
      </c>
      <c r="X21" s="14">
        <f t="shared" si="0"/>
        <v>0</v>
      </c>
      <c r="Y21" s="14">
        <f t="shared" si="0"/>
        <v>0</v>
      </c>
      <c r="Z21" s="14">
        <f t="shared" si="0"/>
        <v>0</v>
      </c>
      <c r="AA21" s="14">
        <f t="shared" si="0"/>
        <v>0</v>
      </c>
      <c r="AB21" s="14">
        <f t="shared" si="0"/>
        <v>0</v>
      </c>
      <c r="AC21" s="14">
        <f t="shared" si="0"/>
        <v>0</v>
      </c>
      <c r="AD21" s="14">
        <f t="shared" si="0"/>
        <v>0</v>
      </c>
      <c r="AE21" s="14">
        <f t="shared" si="0"/>
        <v>0</v>
      </c>
      <c r="AF21" s="14">
        <f t="shared" si="0"/>
        <v>0</v>
      </c>
      <c r="AG21" s="14">
        <f t="shared" si="0"/>
        <v>0</v>
      </c>
      <c r="AH21" s="14">
        <f t="shared" si="0"/>
        <v>0</v>
      </c>
      <c r="AI21" s="14">
        <f t="shared" si="0"/>
        <v>0</v>
      </c>
      <c r="AJ21" s="14">
        <f t="shared" si="0"/>
        <v>0</v>
      </c>
      <c r="AK21" s="14">
        <f t="shared" si="0"/>
        <v>0</v>
      </c>
      <c r="AL21" s="14">
        <f t="shared" si="0"/>
        <v>0</v>
      </c>
      <c r="AM21" s="14">
        <f t="shared" si="0"/>
        <v>0</v>
      </c>
      <c r="AN21" s="14">
        <f t="shared" si="0"/>
        <v>0</v>
      </c>
      <c r="AO21" s="14">
        <f t="shared" si="0"/>
        <v>0</v>
      </c>
      <c r="AP21" s="14">
        <f t="shared" si="0"/>
        <v>0</v>
      </c>
      <c r="AQ21" s="14">
        <f t="shared" si="0"/>
        <v>0</v>
      </c>
      <c r="AR21" s="14">
        <f t="shared" si="0"/>
        <v>0</v>
      </c>
      <c r="AS21" s="14" t="e">
        <f t="shared" si="0"/>
        <v>#DIV/0!</v>
      </c>
      <c r="AT21" s="14" t="e">
        <f t="shared" si="0"/>
        <v>#DIV/0!</v>
      </c>
      <c r="AU21" s="14" t="e">
        <f t="shared" si="0"/>
        <v>#DIV/0!</v>
      </c>
      <c r="AV21" s="14" t="e">
        <f t="shared" si="0"/>
        <v>#DIV/0!</v>
      </c>
      <c r="AW21" s="14" t="e">
        <f t="shared" si="0"/>
        <v>#DIV/0!</v>
      </c>
      <c r="AX21" s="14" t="e">
        <f t="shared" si="0"/>
        <v>#DIV/0!</v>
      </c>
      <c r="AY21" s="14" t="e">
        <f t="shared" si="0"/>
        <v>#DIV/0!</v>
      </c>
      <c r="AZ21" s="14">
        <f t="shared" si="0"/>
        <v>0</v>
      </c>
      <c r="BA21" s="14">
        <f t="shared" si="0"/>
        <v>0</v>
      </c>
      <c r="BB21" s="14">
        <f t="shared" si="0"/>
        <v>0</v>
      </c>
      <c r="BC21" s="14">
        <f t="shared" si="0"/>
        <v>0</v>
      </c>
      <c r="BD21" s="14">
        <f t="shared" si="0"/>
        <v>0</v>
      </c>
      <c r="BE21" s="14">
        <f t="shared" si="0"/>
        <v>0</v>
      </c>
      <c r="BF21" s="14">
        <f t="shared" si="0"/>
        <v>0</v>
      </c>
      <c r="BG21" s="14">
        <f t="shared" si="0"/>
        <v>0</v>
      </c>
      <c r="BH21" s="14">
        <f t="shared" si="0"/>
        <v>0</v>
      </c>
      <c r="BI21" s="14">
        <f t="shared" si="0"/>
        <v>0</v>
      </c>
      <c r="BJ21" s="14">
        <f t="shared" si="0"/>
        <v>0</v>
      </c>
      <c r="BK21" s="14">
        <f t="shared" si="0"/>
        <v>0</v>
      </c>
      <c r="BL21" s="14">
        <f t="shared" si="0"/>
        <v>0</v>
      </c>
      <c r="BM21" s="14">
        <f t="shared" si="0"/>
        <v>0</v>
      </c>
      <c r="BN21" s="14">
        <f t="shared" si="0"/>
        <v>0</v>
      </c>
      <c r="BO21" s="14">
        <f t="shared" si="0"/>
        <v>0</v>
      </c>
      <c r="BP21" s="14">
        <f t="shared" ref="BP21:CO21" si="1">SUM(BP3:BP20)</f>
        <v>0</v>
      </c>
      <c r="BQ21" s="14">
        <f t="shared" si="1"/>
        <v>0</v>
      </c>
      <c r="BR21" s="14">
        <f t="shared" si="1"/>
        <v>0</v>
      </c>
      <c r="BS21" s="14">
        <f t="shared" si="1"/>
        <v>0</v>
      </c>
      <c r="BT21" s="14">
        <f t="shared" si="1"/>
        <v>0</v>
      </c>
      <c r="BU21" s="14">
        <f t="shared" si="1"/>
        <v>0</v>
      </c>
      <c r="BV21" s="14">
        <f t="shared" si="1"/>
        <v>0</v>
      </c>
      <c r="BW21" s="14">
        <f t="shared" si="1"/>
        <v>0</v>
      </c>
      <c r="BX21" s="14">
        <f t="shared" si="1"/>
        <v>0</v>
      </c>
      <c r="BY21" s="14">
        <f t="shared" si="1"/>
        <v>0</v>
      </c>
      <c r="BZ21" s="14">
        <f t="shared" si="1"/>
        <v>0</v>
      </c>
      <c r="CA21" s="14">
        <f t="shared" si="1"/>
        <v>0</v>
      </c>
      <c r="CB21" s="14">
        <f t="shared" si="1"/>
        <v>0</v>
      </c>
      <c r="CC21" s="14">
        <f t="shared" si="1"/>
        <v>0</v>
      </c>
      <c r="CD21" s="14">
        <f t="shared" si="1"/>
        <v>0</v>
      </c>
      <c r="CE21" s="14">
        <f t="shared" si="1"/>
        <v>0</v>
      </c>
      <c r="CF21" s="14">
        <f t="shared" si="1"/>
        <v>0</v>
      </c>
      <c r="CG21" s="14">
        <f t="shared" si="1"/>
        <v>0</v>
      </c>
      <c r="CH21" s="14">
        <f t="shared" si="1"/>
        <v>0</v>
      </c>
      <c r="CI21" s="14" t="e">
        <f t="shared" si="1"/>
        <v>#DIV/0!</v>
      </c>
      <c r="CJ21" s="14" t="e">
        <f t="shared" si="1"/>
        <v>#DIV/0!</v>
      </c>
      <c r="CK21" s="14" t="e">
        <f t="shared" si="1"/>
        <v>#DIV/0!</v>
      </c>
      <c r="CL21" s="14" t="e">
        <f t="shared" si="1"/>
        <v>#DIV/0!</v>
      </c>
      <c r="CM21" s="14" t="e">
        <f t="shared" si="1"/>
        <v>#DIV/0!</v>
      </c>
      <c r="CN21" s="14" t="e">
        <f t="shared" si="1"/>
        <v>#DIV/0!</v>
      </c>
      <c r="CO21" s="14" t="e">
        <f t="shared" si="1"/>
        <v>#DIV/0!</v>
      </c>
    </row>
    <row r="30" spans="1:93" x14ac:dyDescent="0.15">
      <c r="B30" t="s">
        <v>195</v>
      </c>
    </row>
    <row r="44" spans="2:2" x14ac:dyDescent="0.15">
      <c r="B44" t="s">
        <v>251</v>
      </c>
    </row>
    <row r="61" spans="2:2" x14ac:dyDescent="0.15">
      <c r="B61" t="s">
        <v>242</v>
      </c>
    </row>
  </sheetData>
  <mergeCells count="13">
    <mergeCell ref="C1:I1"/>
    <mergeCell ref="J1:P1"/>
    <mergeCell ref="Q1:W1"/>
    <mergeCell ref="X1:AD1"/>
    <mergeCell ref="AE1:AK1"/>
    <mergeCell ref="AL1:AR1"/>
    <mergeCell ref="AS1:AY1"/>
    <mergeCell ref="AZ1:BF1"/>
    <mergeCell ref="CI1:CO1"/>
    <mergeCell ref="BG1:BM1"/>
    <mergeCell ref="BN1:BT1"/>
    <mergeCell ref="BU1:CA1"/>
    <mergeCell ref="CB1:CH1"/>
  </mergeCells>
  <phoneticPr fontId="2" type="noConversion"/>
  <pageMargins left="0.75" right="0.75" top="1" bottom="1" header="0.5" footer="0.5"/>
  <pageSetup scale="55" fitToWidth="3" fitToHeight="3"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17"/>
  <sheetViews>
    <sheetView workbookViewId="0">
      <pane ySplit="2" topLeftCell="A3" activePane="bottomLeft" state="frozen"/>
      <selection activeCell="Q429" sqref="Q429"/>
      <selection pane="bottomLeft" activeCell="A20" sqref="A20"/>
    </sheetView>
  </sheetViews>
  <sheetFormatPr baseColWidth="10" defaultColWidth="8.83203125" defaultRowHeight="13" x14ac:dyDescent="0.15"/>
  <cols>
    <col min="2" max="2" width="5.5" style="1" bestFit="1" customWidth="1"/>
    <col min="3" max="3" width="15" bestFit="1" customWidth="1"/>
    <col min="4" max="20" width="15.5" bestFit="1" customWidth="1"/>
    <col min="21" max="21" width="15.5" style="13" bestFit="1" customWidth="1"/>
    <col min="22" max="23" width="15.5" bestFit="1" customWidth="1"/>
    <col min="24" max="24" width="15.5" style="13" bestFit="1" customWidth="1"/>
    <col min="25" max="28" width="15.5" bestFit="1" customWidth="1"/>
    <col min="29" max="29" width="8.5" bestFit="1" customWidth="1"/>
    <col min="30" max="31" width="15.5" bestFit="1" customWidth="1"/>
    <col min="32" max="32" width="8.5" bestFit="1" customWidth="1"/>
    <col min="33" max="54" width="15.5" bestFit="1" customWidth="1"/>
    <col min="55" max="67" width="8.5" bestFit="1" customWidth="1"/>
    <col min="68" max="81" width="15.5" bestFit="1" customWidth="1"/>
    <col min="82" max="83" width="8.5" bestFit="1" customWidth="1"/>
    <col min="84" max="84" width="15.5" bestFit="1" customWidth="1"/>
    <col min="85" max="92" width="8.5" bestFit="1" customWidth="1"/>
    <col min="93" max="93" width="15.5" bestFit="1" customWidth="1"/>
    <col min="94" max="94" width="8.5" bestFit="1" customWidth="1"/>
    <col min="96" max="96" width="15.5" bestFit="1" customWidth="1"/>
  </cols>
  <sheetData>
    <row r="1" spans="1:110" ht="14" thickBot="1" x14ac:dyDescent="0.2">
      <c r="B1" s="17">
        <f>'Stats - All'!A3</f>
        <v>0</v>
      </c>
      <c r="C1" s="62"/>
      <c r="U1"/>
      <c r="V1" s="13"/>
      <c r="AA1" s="13"/>
      <c r="AB1" s="13"/>
      <c r="AC1" s="49" t="str">
        <f>'Stats - All'!AA3</f>
        <v>2 strike</v>
      </c>
      <c r="AD1" s="27" t="str">
        <f>'Stats - All'!AB3</f>
        <v>K/</v>
      </c>
      <c r="AE1" s="27" t="str">
        <f>'Stats - All'!AC3</f>
        <v>BB/</v>
      </c>
      <c r="AF1" s="25" t="str">
        <f>'Stats - All'!AD3</f>
        <v>BB/</v>
      </c>
      <c r="BD1" s="14" t="s">
        <v>212</v>
      </c>
      <c r="BE1" s="14" t="s">
        <v>213</v>
      </c>
      <c r="BF1" s="14" t="s">
        <v>214</v>
      </c>
      <c r="BJ1" s="48" t="str">
        <f>'Stats - All'!AG26</f>
        <v>#Bat/</v>
      </c>
      <c r="BK1" s="48" t="str">
        <f>'Stats - All'!AH26</f>
        <v>2 strike</v>
      </c>
      <c r="BL1" s="48" t="str">
        <f>'Stats - All'!AD47</f>
        <v>#Bat/</v>
      </c>
      <c r="BM1" s="48" t="str">
        <f>'Stats - All'!AE47</f>
        <v>BB/</v>
      </c>
      <c r="BN1" s="48">
        <f>'Stats - All'!AF47</f>
        <v>0</v>
      </c>
      <c r="BO1" s="48" t="str">
        <f>'Stats - All'!AG47</f>
        <v>Run/</v>
      </c>
      <c r="BP1" s="76" t="s">
        <v>107</v>
      </c>
      <c r="BQ1" s="77"/>
      <c r="BR1" s="1079" t="s">
        <v>103</v>
      </c>
      <c r="BS1" s="1080"/>
      <c r="BT1" s="1080"/>
      <c r="BU1" s="1080"/>
      <c r="BV1" s="1080"/>
      <c r="BW1" s="1081"/>
      <c r="BX1" s="1079" t="s">
        <v>110</v>
      </c>
      <c r="BY1" s="1080"/>
      <c r="BZ1" s="1080"/>
      <c r="CA1" s="1080"/>
      <c r="CB1" s="1080"/>
      <c r="CC1" s="1080"/>
      <c r="CD1" s="1079" t="s">
        <v>24</v>
      </c>
      <c r="CE1" s="1081"/>
      <c r="CF1" s="109" t="s">
        <v>101</v>
      </c>
      <c r="CG1" s="1082" t="s">
        <v>102</v>
      </c>
      <c r="CH1" s="1056"/>
      <c r="CI1" s="1056"/>
      <c r="CJ1" s="1049"/>
      <c r="CK1" s="1049"/>
      <c r="CL1" s="1049"/>
      <c r="CM1" s="1056"/>
      <c r="CN1" s="114" t="s">
        <v>107</v>
      </c>
      <c r="CO1" s="1046" t="s">
        <v>108</v>
      </c>
      <c r="CP1" s="1047"/>
      <c r="CS1" s="14" t="str">
        <f>'Stats - All'!AF4</f>
        <v>Off Score</v>
      </c>
      <c r="CV1" s="14" t="s">
        <v>221</v>
      </c>
      <c r="CW1" t="s">
        <v>22</v>
      </c>
      <c r="CY1" t="s">
        <v>331</v>
      </c>
      <c r="CZ1" t="s">
        <v>333</v>
      </c>
    </row>
    <row r="2" spans="1:110" ht="14" thickBot="1" x14ac:dyDescent="0.2">
      <c r="B2" s="17" t="str">
        <f>'Stats - All'!A6</f>
        <v>Nbr</v>
      </c>
      <c r="C2" s="19" t="str">
        <f>'Stats - All'!B6</f>
        <v>Name</v>
      </c>
      <c r="D2" s="69" t="str">
        <f>'Stats - All'!C6</f>
        <v>Order</v>
      </c>
      <c r="E2" s="22" t="str">
        <f>'Stats - All'!D6</f>
        <v>AB</v>
      </c>
      <c r="F2" s="22" t="str">
        <f>'Stats - All'!E6</f>
        <v>R</v>
      </c>
      <c r="G2" s="22" t="str">
        <f>'Stats - All'!F6</f>
        <v>H</v>
      </c>
      <c r="H2" s="22" t="str">
        <f>'Stats - All'!G6</f>
        <v>OBA</v>
      </c>
      <c r="I2" s="22" t="str">
        <f>'Stats - All'!H6</f>
        <v>OB</v>
      </c>
      <c r="J2" s="22" t="str">
        <f>'Stats - All'!I6</f>
        <v>OE</v>
      </c>
      <c r="K2" s="22" t="str">
        <f>'Stats - All'!J6</f>
        <v>2B</v>
      </c>
      <c r="L2" s="22" t="str">
        <f>'Stats - All'!K6</f>
        <v>3B</v>
      </c>
      <c r="M2" s="22" t="str">
        <f>'Stats - All'!L6</f>
        <v>HR</v>
      </c>
      <c r="N2" s="22" t="str">
        <f>'Stats - All'!M6</f>
        <v>SB</v>
      </c>
      <c r="O2" s="22" t="str">
        <f>'Stats - All'!N6</f>
        <v>SAC</v>
      </c>
      <c r="P2" s="22" t="str">
        <f>'Stats - All'!O6</f>
        <v>HP/HC</v>
      </c>
      <c r="Q2" s="22" t="str">
        <f>'Stats - All'!P6</f>
        <v>BB</v>
      </c>
      <c r="R2" s="22" t="str">
        <f>'Stats - All'!Q6</f>
        <v>BB/S</v>
      </c>
      <c r="S2" s="22" t="str">
        <f>'Stats - All'!R6</f>
        <v>K</v>
      </c>
      <c r="T2" s="22" t="str">
        <f>'Stats - All'!S6</f>
        <v>RBI</v>
      </c>
      <c r="U2" s="22" t="str">
        <f>'Stats - All'!T6</f>
        <v>2S AB</v>
      </c>
      <c r="V2" s="22" t="str">
        <f>'Stats - All'!U6</f>
        <v>2S H</v>
      </c>
      <c r="W2" s="22" t="str">
        <f>'Stats - All'!V6</f>
        <v>LOB</v>
      </c>
      <c r="X2" s="22" t="str">
        <f>'Stats - All'!W6</f>
        <v>GWRBI</v>
      </c>
      <c r="Y2" s="26" t="str">
        <f>'Stats - All'!X6</f>
        <v>BA</v>
      </c>
      <c r="Z2" s="26" t="str">
        <f>'Stats - All'!Y6</f>
        <v>OB%</v>
      </c>
      <c r="AA2" s="26" t="str">
        <f>'Stats - All'!Z6</f>
        <v>SLUG%</v>
      </c>
      <c r="AB2" s="29"/>
      <c r="AC2" s="51" t="str">
        <f>'Stats - All'!AA6</f>
        <v>BA</v>
      </c>
      <c r="AD2" s="50" t="str">
        <f>'Stats - All'!AB6</f>
        <v>AB</v>
      </c>
      <c r="AE2" s="50" t="str">
        <f>'Stats - All'!AC6</f>
        <v>AB</v>
      </c>
      <c r="AF2" s="29" t="str">
        <f>'Stats - All'!AD6</f>
        <v>K</v>
      </c>
      <c r="AG2" s="22" t="str">
        <f>'Stats - All'!C27</f>
        <v>W</v>
      </c>
      <c r="AH2" s="22" t="str">
        <f>'Stats - All'!D27</f>
        <v>L</v>
      </c>
      <c r="AI2" s="22" t="str">
        <f>'Stats - All'!E27</f>
        <v>S</v>
      </c>
      <c r="AJ2" s="22" t="str">
        <f>'Stats - All'!F27</f>
        <v>Inn</v>
      </c>
      <c r="AK2" s="22" t="str">
        <f>'Stats - All'!G27</f>
        <v>AB</v>
      </c>
      <c r="AL2" s="22" t="str">
        <f>'Stats - All'!H27</f>
        <v>K</v>
      </c>
      <c r="AM2" s="22" t="str">
        <f>'Stats - All'!I27</f>
        <v>BB</v>
      </c>
      <c r="AN2" s="22" t="str">
        <f>'Stats - All'!J27</f>
        <v>BB/S</v>
      </c>
      <c r="AO2" s="22" t="str">
        <f>'Stats - All'!K27</f>
        <v>H</v>
      </c>
      <c r="AP2" s="22" t="str">
        <f>'Stats - All'!L27</f>
        <v>R</v>
      </c>
      <c r="AQ2" s="22" t="str">
        <f>'Stats - All'!M27</f>
        <v>ER</v>
      </c>
      <c r="AR2" s="22" t="str">
        <f>'Stats - All'!N27</f>
        <v>WP</v>
      </c>
      <c r="AS2" s="22" t="str">
        <f>'Stats - All'!O27</f>
        <v>HP/HC</v>
      </c>
      <c r="AT2" s="22" t="str">
        <f>'Stats - All'!P27</f>
        <v># Bat</v>
      </c>
      <c r="AU2" s="22" t="str">
        <f>'Stats - All'!Q27</f>
        <v>OE</v>
      </c>
      <c r="AV2" s="48" t="str">
        <f>'Stats - All'!R27</f>
        <v xml:space="preserve">PB </v>
      </c>
      <c r="AW2" s="22" t="str">
        <f>'Stats - All'!S27</f>
        <v>2S AB</v>
      </c>
      <c r="AX2" s="24" t="str">
        <f>'Stats - All'!T27</f>
        <v>2S H</v>
      </c>
      <c r="AY2" s="24" t="str">
        <f>'Stats - All'!U27</f>
        <v>LOB</v>
      </c>
      <c r="AZ2" s="142" t="str">
        <f>'Stats - All'!V27</f>
        <v>Balls</v>
      </c>
      <c r="BA2" s="143" t="str">
        <f>'Stats - All'!W27</f>
        <v>Strikes</v>
      </c>
      <c r="BB2" s="143" t="str">
        <f>'Stats - All'!Y27</f>
        <v>Def Err</v>
      </c>
      <c r="BC2" s="143" t="str">
        <f>'Stats - All'!Z27</f>
        <v>Strike%</v>
      </c>
      <c r="BD2" s="141" t="str">
        <f>'Stats - All'!AA27</f>
        <v>Inning</v>
      </c>
      <c r="BE2" s="144" t="str">
        <f>'Stats - All'!AB27</f>
        <v>Inning</v>
      </c>
      <c r="BF2" s="145" t="str">
        <f>'Stats - All'!AC27</f>
        <v>Inning</v>
      </c>
      <c r="BG2" s="137" t="str">
        <f>'Stats - All'!AD27</f>
        <v>ERA</v>
      </c>
      <c r="BH2" s="22" t="str">
        <f>'Stats - All'!AE27</f>
        <v>BA</v>
      </c>
      <c r="BI2" s="22" t="str">
        <f>'Stats - All'!AF27</f>
        <v>OB%</v>
      </c>
      <c r="BJ2" s="48" t="str">
        <f>'Stats - All'!AG27</f>
        <v>Inn</v>
      </c>
      <c r="BK2" s="48" t="str">
        <f>'Stats - All'!AH27</f>
        <v>BA</v>
      </c>
      <c r="BL2" s="48" t="str">
        <f>'Stats - All'!AD48</f>
        <v>Run</v>
      </c>
      <c r="BM2" s="48" t="str">
        <f>'Stats - All'!AE48</f>
        <v>AB</v>
      </c>
      <c r="BN2" s="48" t="str">
        <f>'Stats - All'!AF48</f>
        <v>BB/K</v>
      </c>
      <c r="BO2" s="48" t="str">
        <f>'Stats - All'!AG48</f>
        <v>Inn</v>
      </c>
      <c r="BP2" s="79" t="str">
        <f>'Stats - All'!C48</f>
        <v>OFF</v>
      </c>
      <c r="BQ2" s="80" t="str">
        <f>'Stats - All'!D48</f>
        <v>IP Rank</v>
      </c>
      <c r="BR2" s="81" t="str">
        <f>'Stats - All'!E48</f>
        <v>BA%</v>
      </c>
      <c r="BS2" s="75" t="str">
        <f>'Stats - All'!F48</f>
        <v>OBA%</v>
      </c>
      <c r="BT2" s="75" t="str">
        <f>'Stats - All'!G48</f>
        <v>RBI</v>
      </c>
      <c r="BU2" s="75" t="str">
        <f>'Stats - All'!H48</f>
        <v>Runs</v>
      </c>
      <c r="BV2" s="75" t="str">
        <f>'Stats - All'!I48</f>
        <v>Slug%</v>
      </c>
      <c r="BW2" s="82" t="str">
        <f>'Stats - All'!J48</f>
        <v>K</v>
      </c>
      <c r="BX2" s="83" t="str">
        <f>'Stats - All'!K48</f>
        <v>Start</v>
      </c>
      <c r="BY2" s="25" t="str">
        <f>'Stats - All'!L48</f>
        <v>P</v>
      </c>
      <c r="BZ2" s="25" t="str">
        <f>'Stats - All'!M48</f>
        <v>C</v>
      </c>
      <c r="CA2" s="25" t="str">
        <f>'Stats - All'!N48</f>
        <v>IF</v>
      </c>
      <c r="CB2" s="25" t="str">
        <f>'Stats - All'!O48</f>
        <v>OF</v>
      </c>
      <c r="CC2" s="84" t="str">
        <f>'Stats - All'!P48</f>
        <v>Out</v>
      </c>
      <c r="CD2" s="83" t="str">
        <f>'Stats - All'!Q48</f>
        <v>PB/Inn</v>
      </c>
      <c r="CE2" s="85" t="str">
        <f>'Stats - All'!R48</f>
        <v>PB/Inn</v>
      </c>
      <c r="CF2" s="110" t="str">
        <f>'Stats - All'!S48</f>
        <v>Played</v>
      </c>
      <c r="CG2" s="111" t="str">
        <f>'Stats - All'!T48</f>
        <v>BB/K</v>
      </c>
      <c r="CH2" s="112" t="str">
        <f>'Stats - All'!U48</f>
        <v>ERA</v>
      </c>
      <c r="CI2" s="112" t="str">
        <f>'Stats - All'!V48</f>
        <v>Bat/Inn</v>
      </c>
      <c r="CJ2" s="112" t="str">
        <f>'Stats - All'!W48</f>
        <v>OBA%</v>
      </c>
      <c r="CK2" s="112" t="str">
        <f>'Stats - All'!X48</f>
        <v>BA%</v>
      </c>
      <c r="CL2" s="112" t="str">
        <f>'Stats - All'!Y48</f>
        <v>BA%</v>
      </c>
      <c r="CM2" s="112" t="str">
        <f>'Stats - All'!Z48</f>
        <v>R/Inn</v>
      </c>
      <c r="CN2" s="115" t="str">
        <f>'Stats - All'!AA48</f>
        <v>Pitch</v>
      </c>
      <c r="CO2" s="113" t="str">
        <f>'Stats - All'!AB48</f>
        <v>Offense</v>
      </c>
      <c r="CP2" s="86" t="str">
        <f>'Stats - All'!AC48</f>
        <v>Pitching</v>
      </c>
      <c r="CS2" s="14"/>
      <c r="CV2" s="14"/>
      <c r="CY2" t="s">
        <v>117</v>
      </c>
      <c r="CZ2" t="s">
        <v>334</v>
      </c>
      <c r="DC2" t="s">
        <v>43</v>
      </c>
      <c r="DD2" t="s">
        <v>131</v>
      </c>
      <c r="DE2" t="s">
        <v>436</v>
      </c>
      <c r="DF2" t="s">
        <v>437</v>
      </c>
    </row>
    <row r="3" spans="1:110" ht="14.25" customHeight="1" x14ac:dyDescent="0.15">
      <c r="A3" s="1">
        <v>1</v>
      </c>
      <c r="B3" s="136">
        <f>'Stats - All'!A7</f>
        <v>2</v>
      </c>
      <c r="C3" s="136" t="str">
        <f>'Stats - All'!B7</f>
        <v>Player 1</v>
      </c>
      <c r="D3" s="73" t="e">
        <f>'Stats - All'!C7</f>
        <v>#DIV/0!</v>
      </c>
      <c r="E3" s="63">
        <f>'Stats - All'!D7</f>
        <v>0</v>
      </c>
      <c r="F3" s="63">
        <f>'Stats - All'!E7</f>
        <v>0</v>
      </c>
      <c r="G3" s="63">
        <f>'Stats - All'!F7</f>
        <v>0</v>
      </c>
      <c r="H3" s="63">
        <f>'Stats - All'!G7</f>
        <v>0</v>
      </c>
      <c r="I3" s="63">
        <f>'Stats - All'!H7</f>
        <v>0</v>
      </c>
      <c r="J3" s="63">
        <f>'Stats - All'!I7</f>
        <v>0</v>
      </c>
      <c r="K3" s="63">
        <f>'Stats - All'!J7</f>
        <v>0</v>
      </c>
      <c r="L3" s="63">
        <f>'Stats - All'!K7</f>
        <v>0</v>
      </c>
      <c r="M3" s="63">
        <f>'Stats - All'!L7</f>
        <v>0</v>
      </c>
      <c r="N3" s="63">
        <f>'Stats - All'!M7</f>
        <v>0</v>
      </c>
      <c r="O3" s="63">
        <f>'Stats - All'!N7</f>
        <v>0</v>
      </c>
      <c r="P3" s="63">
        <f>'Stats - All'!O7</f>
        <v>0</v>
      </c>
      <c r="Q3" s="63">
        <f>'Stats - All'!P7</f>
        <v>0</v>
      </c>
      <c r="R3" s="63">
        <f>'Stats - All'!Q7</f>
        <v>0</v>
      </c>
      <c r="S3" s="63">
        <f>'Stats - All'!R7</f>
        <v>0</v>
      </c>
      <c r="T3" s="63">
        <f>'Stats - All'!S7</f>
        <v>0</v>
      </c>
      <c r="U3" s="63">
        <f>'Stats - All'!T7</f>
        <v>0</v>
      </c>
      <c r="V3" s="63">
        <f>'Stats - All'!U7</f>
        <v>0</v>
      </c>
      <c r="W3" s="63">
        <f>'Stats - All'!V7</f>
        <v>0</v>
      </c>
      <c r="X3" s="63">
        <f>'Stats - All'!W7</f>
        <v>0</v>
      </c>
      <c r="Y3" s="28">
        <f>'Stats - All'!X7</f>
        <v>0</v>
      </c>
      <c r="Z3" s="28">
        <f>'Stats - All'!Y7</f>
        <v>0</v>
      </c>
      <c r="AA3" s="28">
        <f>'Stats - All'!Z7</f>
        <v>0</v>
      </c>
      <c r="AB3" s="28"/>
      <c r="AC3" s="28">
        <f>'Stats - All'!AA7</f>
        <v>0</v>
      </c>
      <c r="AD3" s="52">
        <f>'Stats - All'!AB7</f>
        <v>0</v>
      </c>
      <c r="AE3" s="52">
        <f>'Stats - All'!AC7</f>
        <v>0</v>
      </c>
      <c r="AF3" s="52" t="str">
        <f>'Stats - All'!AD7</f>
        <v>-</v>
      </c>
      <c r="AG3" s="63">
        <f>'Stats - All'!C28</f>
        <v>0</v>
      </c>
      <c r="AH3" s="63">
        <f>'Stats - All'!D28</f>
        <v>0</v>
      </c>
      <c r="AI3" s="63">
        <f>'Stats - All'!E28</f>
        <v>0</v>
      </c>
      <c r="AJ3" s="63">
        <f>'Stats - All'!F28</f>
        <v>0</v>
      </c>
      <c r="AK3" s="63">
        <f>'Stats - All'!G28</f>
        <v>0</v>
      </c>
      <c r="AL3" s="63">
        <f>'Stats - All'!H28</f>
        <v>0</v>
      </c>
      <c r="AM3" s="63">
        <f>'Stats - All'!I28</f>
        <v>0</v>
      </c>
      <c r="AN3" s="63">
        <f>'Stats - All'!J28</f>
        <v>0</v>
      </c>
      <c r="AO3" s="63">
        <f>'Stats - All'!K28</f>
        <v>0</v>
      </c>
      <c r="AP3" s="63">
        <f>'Stats - All'!L28</f>
        <v>0</v>
      </c>
      <c r="AQ3" s="63">
        <f>'Stats - All'!M28</f>
        <v>0</v>
      </c>
      <c r="AR3" s="63">
        <f>'Stats - All'!N28</f>
        <v>0</v>
      </c>
      <c r="AS3" s="63">
        <f>'Stats - All'!O28</f>
        <v>0</v>
      </c>
      <c r="AT3" s="63">
        <f>'Stats - All'!P28</f>
        <v>0</v>
      </c>
      <c r="AU3" s="63">
        <f>'Stats - All'!Q28</f>
        <v>0</v>
      </c>
      <c r="AV3" s="63">
        <f>'Stats - All'!R28</f>
        <v>0</v>
      </c>
      <c r="AW3" s="63">
        <f>'Stats - All'!S28</f>
        <v>0</v>
      </c>
      <c r="AX3" s="63">
        <f>'Stats - All'!T28</f>
        <v>0</v>
      </c>
      <c r="AY3" s="63">
        <f>'Stats - All'!U28</f>
        <v>0</v>
      </c>
      <c r="AZ3" s="63">
        <f>'Stats - All'!V28</f>
        <v>0</v>
      </c>
      <c r="BA3" s="63">
        <f>'Stats - All'!W28</f>
        <v>0</v>
      </c>
      <c r="BB3" s="63">
        <f>'Stats - All'!Y28</f>
        <v>0</v>
      </c>
      <c r="BC3" s="146" t="str">
        <f>'Stats - All'!Z28</f>
        <v>-</v>
      </c>
      <c r="BD3" s="55" t="str">
        <f>'Stats - All'!AA28</f>
        <v>-</v>
      </c>
      <c r="BE3" s="55" t="str">
        <f>'Stats - All'!AB28</f>
        <v>-</v>
      </c>
      <c r="BF3" s="55" t="str">
        <f>'Stats - All'!AC28</f>
        <v>-</v>
      </c>
      <c r="BG3" s="47" t="str">
        <f>'Stats - All'!AD28</f>
        <v>-</v>
      </c>
      <c r="BH3" s="54" t="str">
        <f>'Stats - All'!AE28</f>
        <v>-</v>
      </c>
      <c r="BI3" s="47" t="str">
        <f>'Stats - All'!AF28</f>
        <v>-</v>
      </c>
      <c r="BJ3" s="55" t="str">
        <f>'Stats - All'!AG28</f>
        <v>-</v>
      </c>
      <c r="BK3" s="28" t="str">
        <f>'Stats - All'!AH28</f>
        <v>-</v>
      </c>
      <c r="BL3" s="52" t="str">
        <f>'Stats - All'!AD49</f>
        <v>-</v>
      </c>
      <c r="BM3" s="52" t="str">
        <f>'Stats - All'!AE49</f>
        <v>-</v>
      </c>
      <c r="BN3" s="52" t="str">
        <f>'Stats - All'!AF49</f>
        <v>-</v>
      </c>
      <c r="BO3" s="52" t="str">
        <f>'Stats - All'!AG49</f>
        <v>-</v>
      </c>
      <c r="BP3" s="96">
        <f>'Stats - All'!C49</f>
        <v>1</v>
      </c>
      <c r="BQ3" s="99" t="e">
        <f>'Stats - All'!#REF!</f>
        <v>#REF!</v>
      </c>
      <c r="BR3" s="129">
        <f>'Stats - All'!E49</f>
        <v>1</v>
      </c>
      <c r="BS3" s="89">
        <f>'Stats - All'!F49</f>
        <v>1</v>
      </c>
      <c r="BT3" s="89">
        <f>'Stats - All'!G49</f>
        <v>1</v>
      </c>
      <c r="BU3" s="89">
        <f>'Stats - All'!H49</f>
        <v>1</v>
      </c>
      <c r="BV3" s="89">
        <f>'Stats - All'!I49</f>
        <v>1</v>
      </c>
      <c r="BW3" s="101">
        <f>'Stats - All'!J49</f>
        <v>1</v>
      </c>
      <c r="BX3" s="63">
        <f>'Stats - All'!K49</f>
        <v>0</v>
      </c>
      <c r="BY3" s="63">
        <f>'Stats - All'!L49</f>
        <v>0</v>
      </c>
      <c r="BZ3" s="63">
        <f>'Stats - All'!M49</f>
        <v>0</v>
      </c>
      <c r="CA3" s="63">
        <f>'Stats - All'!N49</f>
        <v>0</v>
      </c>
      <c r="CB3" s="63">
        <f>'Stats - All'!O49</f>
        <v>0</v>
      </c>
      <c r="CC3" s="63">
        <f>'Stats - All'!P49</f>
        <v>0</v>
      </c>
      <c r="CD3" s="100" t="str">
        <f>'Stats - All'!Q49</f>
        <v>-</v>
      </c>
      <c r="CE3" s="101" t="str">
        <f>'Stats - All'!R49</f>
        <v>-</v>
      </c>
      <c r="CF3" s="132">
        <f>'Stats - All'!S49</f>
        <v>0</v>
      </c>
      <c r="CG3" s="116" t="str">
        <f>'Stats - All'!T49</f>
        <v>-</v>
      </c>
      <c r="CH3" s="106" t="str">
        <f>'Stats - All'!U49</f>
        <v>-</v>
      </c>
      <c r="CI3" s="106" t="str">
        <f>'Stats - All'!V49</f>
        <v>-</v>
      </c>
      <c r="CJ3" s="106" t="str">
        <f>'Stats - All'!W49</f>
        <v>-</v>
      </c>
      <c r="CK3" s="106" t="str">
        <f>'Stats - All'!X49</f>
        <v>-</v>
      </c>
      <c r="CL3" s="106" t="str">
        <f>'Stats - All'!Y49</f>
        <v>-</v>
      </c>
      <c r="CM3" s="117" t="str">
        <f>'Stats - All'!Z49</f>
        <v>-</v>
      </c>
      <c r="CN3" s="96" t="str">
        <f>'Stats - All'!AA49</f>
        <v>-</v>
      </c>
      <c r="CO3" s="90">
        <f>'Stats - All'!AB49</f>
        <v>1</v>
      </c>
      <c r="CP3" s="91" t="str">
        <f>'Stats - All'!AC49</f>
        <v>-</v>
      </c>
      <c r="CQ3">
        <f>B3</f>
        <v>2</v>
      </c>
      <c r="CR3" t="str">
        <f>C3</f>
        <v>Player 1</v>
      </c>
      <c r="CS3" s="424">
        <f>'Stats - All'!AF7</f>
        <v>0</v>
      </c>
      <c r="CT3" s="424" t="str">
        <f>'Stats - All'!AG7</f>
        <v>Player 1</v>
      </c>
      <c r="CV3" s="424">
        <f>'Stats - All'!AI28</f>
        <v>0</v>
      </c>
      <c r="CW3" s="424" t="str">
        <f>'Stats - All'!AJ28</f>
        <v>Player 1</v>
      </c>
      <c r="CY3" s="1">
        <f>'Stats - All'!AK28</f>
        <v>0</v>
      </c>
      <c r="CZ3" s="468" t="str">
        <f>'Stats - All'!AL28</f>
        <v>-</v>
      </c>
      <c r="DA3" s="424" t="str">
        <f>CW3</f>
        <v>Player 1</v>
      </c>
      <c r="DC3">
        <f>AM3</f>
        <v>0</v>
      </c>
      <c r="DD3">
        <f>AO3</f>
        <v>0</v>
      </c>
      <c r="DE3">
        <f>AJ3</f>
        <v>0</v>
      </c>
      <c r="DF3" t="str">
        <f>IF(DE3=0,"",(DC3+DD3)/DE3)</f>
        <v/>
      </c>
    </row>
    <row r="4" spans="1:110" ht="14.25" customHeight="1" x14ac:dyDescent="0.15">
      <c r="A4" s="1">
        <v>2</v>
      </c>
      <c r="B4" s="136">
        <f>'Stats - All'!A8</f>
        <v>3</v>
      </c>
      <c r="C4" s="136" t="str">
        <f>'Stats - All'!B8</f>
        <v>Player 2</v>
      </c>
      <c r="D4" s="73" t="e">
        <f>'Stats - All'!C8</f>
        <v>#DIV/0!</v>
      </c>
      <c r="E4" s="63">
        <f>'Stats - All'!D8</f>
        <v>0</v>
      </c>
      <c r="F4" s="63">
        <f>'Stats - All'!E8</f>
        <v>0</v>
      </c>
      <c r="G4" s="63">
        <f>'Stats - All'!F8</f>
        <v>0</v>
      </c>
      <c r="H4" s="63">
        <f>'Stats - All'!G8</f>
        <v>0</v>
      </c>
      <c r="I4" s="63">
        <f>'Stats - All'!H8</f>
        <v>0</v>
      </c>
      <c r="J4" s="63">
        <f>'Stats - All'!I8</f>
        <v>0</v>
      </c>
      <c r="K4" s="63">
        <f>'Stats - All'!J8</f>
        <v>0</v>
      </c>
      <c r="L4" s="63">
        <f>'Stats - All'!K8</f>
        <v>0</v>
      </c>
      <c r="M4" s="63">
        <f>'Stats - All'!L8</f>
        <v>0</v>
      </c>
      <c r="N4" s="63">
        <f>'Stats - All'!M8</f>
        <v>0</v>
      </c>
      <c r="O4" s="63">
        <f>'Stats - All'!N8</f>
        <v>0</v>
      </c>
      <c r="P4" s="63">
        <f>'Stats - All'!O8</f>
        <v>0</v>
      </c>
      <c r="Q4" s="63">
        <f>'Stats - All'!P8</f>
        <v>0</v>
      </c>
      <c r="R4" s="63">
        <f>'Stats - All'!Q8</f>
        <v>0</v>
      </c>
      <c r="S4" s="63">
        <f>'Stats - All'!R8</f>
        <v>0</v>
      </c>
      <c r="T4" s="63">
        <f>'Stats - All'!S8</f>
        <v>0</v>
      </c>
      <c r="U4" s="63">
        <f>'Stats - All'!T8</f>
        <v>0</v>
      </c>
      <c r="V4" s="63">
        <f>'Stats - All'!U8</f>
        <v>0</v>
      </c>
      <c r="W4" s="63">
        <f>'Stats - All'!V8</f>
        <v>0</v>
      </c>
      <c r="X4" s="63">
        <f>'Stats - All'!W8</f>
        <v>0</v>
      </c>
      <c r="Y4" s="28">
        <f>'Stats - All'!X8</f>
        <v>0</v>
      </c>
      <c r="Z4" s="28">
        <f>'Stats - All'!Y8</f>
        <v>0</v>
      </c>
      <c r="AA4" s="28">
        <f>'Stats - All'!Z8</f>
        <v>0</v>
      </c>
      <c r="AB4" s="28"/>
      <c r="AC4" s="28">
        <f>'Stats - All'!AA8</f>
        <v>0</v>
      </c>
      <c r="AD4" s="52">
        <f>'Stats - All'!AB8</f>
        <v>0</v>
      </c>
      <c r="AE4" s="52">
        <f>'Stats - All'!AC8</f>
        <v>0</v>
      </c>
      <c r="AF4" s="52" t="str">
        <f>'Stats - All'!AD8</f>
        <v>-</v>
      </c>
      <c r="AG4" s="63">
        <f>'Stats - All'!C29</f>
        <v>0</v>
      </c>
      <c r="AH4" s="63">
        <f>'Stats - All'!D29</f>
        <v>0</v>
      </c>
      <c r="AI4" s="63">
        <f>'Stats - All'!E29</f>
        <v>0</v>
      </c>
      <c r="AJ4" s="63">
        <f>'Stats - All'!F29</f>
        <v>0</v>
      </c>
      <c r="AK4" s="63">
        <f>'Stats - All'!G29</f>
        <v>0</v>
      </c>
      <c r="AL4" s="63">
        <f>'Stats - All'!H29</f>
        <v>0</v>
      </c>
      <c r="AM4" s="63">
        <f>'Stats - All'!I29</f>
        <v>0</v>
      </c>
      <c r="AN4" s="63">
        <f>'Stats - All'!J29</f>
        <v>0</v>
      </c>
      <c r="AO4" s="63">
        <f>'Stats - All'!K29</f>
        <v>0</v>
      </c>
      <c r="AP4" s="63">
        <f>'Stats - All'!L29</f>
        <v>0</v>
      </c>
      <c r="AQ4" s="63">
        <f>'Stats - All'!M29</f>
        <v>0</v>
      </c>
      <c r="AR4" s="63">
        <f>'Stats - All'!N29</f>
        <v>0</v>
      </c>
      <c r="AS4" s="63">
        <f>'Stats - All'!O29</f>
        <v>0</v>
      </c>
      <c r="AT4" s="63">
        <f>'Stats - All'!P29</f>
        <v>0</v>
      </c>
      <c r="AU4" s="63">
        <f>'Stats - All'!Q29</f>
        <v>0</v>
      </c>
      <c r="AV4" s="63">
        <f>'Stats - All'!R29</f>
        <v>0</v>
      </c>
      <c r="AW4" s="63">
        <f>'Stats - All'!S29</f>
        <v>0</v>
      </c>
      <c r="AX4" s="63">
        <f>'Stats - All'!T29</f>
        <v>0</v>
      </c>
      <c r="AY4" s="63">
        <f>'Stats - All'!U29</f>
        <v>0</v>
      </c>
      <c r="AZ4" s="63">
        <f>'Stats - All'!V29</f>
        <v>0</v>
      </c>
      <c r="BA4" s="63">
        <f>'Stats - All'!W29</f>
        <v>0</v>
      </c>
      <c r="BB4" s="63">
        <f>'Stats - All'!Y29</f>
        <v>0</v>
      </c>
      <c r="BC4" s="146" t="str">
        <f>'Stats - All'!Z29</f>
        <v>-</v>
      </c>
      <c r="BD4" s="55" t="str">
        <f>'Stats - All'!AA29</f>
        <v>-</v>
      </c>
      <c r="BE4" s="55" t="str">
        <f>'Stats - All'!AB29</f>
        <v>-</v>
      </c>
      <c r="BF4" s="55" t="str">
        <f>'Stats - All'!AC29</f>
        <v>-</v>
      </c>
      <c r="BG4" s="47" t="str">
        <f>'Stats - All'!AD29</f>
        <v>-</v>
      </c>
      <c r="BH4" s="54" t="str">
        <f>'Stats - All'!AE29</f>
        <v>-</v>
      </c>
      <c r="BI4" s="47" t="str">
        <f>'Stats - All'!AF29</f>
        <v>-</v>
      </c>
      <c r="BJ4" s="55" t="str">
        <f>'Stats - All'!AG29</f>
        <v>-</v>
      </c>
      <c r="BK4" s="28" t="str">
        <f>'Stats - All'!AH29</f>
        <v>-</v>
      </c>
      <c r="BL4" s="52" t="str">
        <f>'Stats - All'!AD50</f>
        <v>-</v>
      </c>
      <c r="BM4" s="52" t="str">
        <f>'Stats - All'!AE50</f>
        <v>-</v>
      </c>
      <c r="BN4" s="52" t="str">
        <f>'Stats - All'!AF50</f>
        <v>-</v>
      </c>
      <c r="BO4" s="52" t="str">
        <f>'Stats - All'!AG50</f>
        <v>-</v>
      </c>
      <c r="BP4" s="97">
        <f>'Stats - All'!C50</f>
        <v>1</v>
      </c>
      <c r="BQ4" s="99" t="e">
        <f>'Stats - All'!#REF!</f>
        <v>#REF!</v>
      </c>
      <c r="BR4" s="130">
        <f>'Stats - All'!E50</f>
        <v>1</v>
      </c>
      <c r="BS4" s="87">
        <f>'Stats - All'!F50</f>
        <v>1</v>
      </c>
      <c r="BT4" s="87">
        <f>'Stats - All'!G50</f>
        <v>1</v>
      </c>
      <c r="BU4" s="87">
        <f>'Stats - All'!H50</f>
        <v>1</v>
      </c>
      <c r="BV4" s="87">
        <f>'Stats - All'!I50</f>
        <v>1</v>
      </c>
      <c r="BW4" s="103">
        <f>'Stats - All'!J50</f>
        <v>1</v>
      </c>
      <c r="BX4" s="63">
        <f>'Stats - All'!K50</f>
        <v>0</v>
      </c>
      <c r="BY4" s="63">
        <f>'Stats - All'!L50</f>
        <v>0</v>
      </c>
      <c r="BZ4" s="63">
        <f>'Stats - All'!M50</f>
        <v>0</v>
      </c>
      <c r="CA4" s="63">
        <f>'Stats - All'!N50</f>
        <v>0</v>
      </c>
      <c r="CB4" s="63">
        <f>'Stats - All'!O50</f>
        <v>0</v>
      </c>
      <c r="CC4" s="63">
        <f>'Stats - All'!P50</f>
        <v>0</v>
      </c>
      <c r="CD4" s="102" t="str">
        <f>'Stats - All'!Q50</f>
        <v>-</v>
      </c>
      <c r="CE4" s="103" t="str">
        <f>'Stats - All'!R50</f>
        <v>-</v>
      </c>
      <c r="CF4" s="133">
        <f>'Stats - All'!S50</f>
        <v>0</v>
      </c>
      <c r="CG4" s="118" t="str">
        <f>'Stats - All'!T50</f>
        <v>-</v>
      </c>
      <c r="CH4" s="107" t="str">
        <f>'Stats - All'!U50</f>
        <v>-</v>
      </c>
      <c r="CI4" s="107" t="str">
        <f>'Stats - All'!V50</f>
        <v>-</v>
      </c>
      <c r="CJ4" s="107" t="str">
        <f>'Stats - All'!W50</f>
        <v>-</v>
      </c>
      <c r="CK4" s="107" t="str">
        <f>'Stats - All'!X50</f>
        <v>-</v>
      </c>
      <c r="CL4" s="107" t="str">
        <f>'Stats - All'!Y50</f>
        <v>-</v>
      </c>
      <c r="CM4" s="119" t="str">
        <f>'Stats - All'!Z50</f>
        <v>-</v>
      </c>
      <c r="CN4" s="97" t="str">
        <f>'Stats - All'!AA50</f>
        <v>-</v>
      </c>
      <c r="CO4" s="78">
        <f>'Stats - All'!AB50</f>
        <v>1</v>
      </c>
      <c r="CP4" s="92" t="str">
        <f>'Stats - All'!AC50</f>
        <v>-</v>
      </c>
      <c r="CQ4">
        <f t="shared" ref="CQ4:CQ20" si="0">B4</f>
        <v>3</v>
      </c>
      <c r="CR4" t="str">
        <f t="shared" ref="CR4:CR20" si="1">C4</f>
        <v>Player 2</v>
      </c>
      <c r="CS4" s="424">
        <f>'Stats - All'!AF8</f>
        <v>0</v>
      </c>
      <c r="CT4" s="424" t="str">
        <f>'Stats - All'!AG8</f>
        <v>Player 2</v>
      </c>
      <c r="CV4" s="424">
        <f>'Stats - All'!AI29</f>
        <v>0</v>
      </c>
      <c r="CW4" s="424" t="str">
        <f>'Stats - All'!AJ29</f>
        <v>Player 2</v>
      </c>
      <c r="CY4" s="1">
        <f>'Stats - All'!AK29</f>
        <v>0</v>
      </c>
      <c r="CZ4" s="468" t="str">
        <f>'Stats - All'!AL29</f>
        <v>-</v>
      </c>
      <c r="DA4" s="424" t="str">
        <f t="shared" ref="DA4:DA20" si="2">CW4</f>
        <v>Player 2</v>
      </c>
      <c r="DC4">
        <f t="shared" ref="DC4:DC20" si="3">AM4</f>
        <v>0</v>
      </c>
      <c r="DD4">
        <f t="shared" ref="DD4:DD20" si="4">AO4</f>
        <v>0</v>
      </c>
      <c r="DE4">
        <f t="shared" ref="DE4:DE20" si="5">AJ4</f>
        <v>0</v>
      </c>
      <c r="DF4" t="str">
        <f t="shared" ref="DF4:DF20" si="6">IF(DE4=0,"",(DC4+DD4)/DE4)</f>
        <v/>
      </c>
    </row>
    <row r="5" spans="1:110" ht="14.25" customHeight="1" thickBot="1" x14ac:dyDescent="0.2">
      <c r="A5" s="1">
        <v>3</v>
      </c>
      <c r="B5" s="136">
        <f>'Stats - All'!A9</f>
        <v>5</v>
      </c>
      <c r="C5" s="136" t="str">
        <f>'Stats - All'!B9</f>
        <v>Player 3</v>
      </c>
      <c r="D5" s="73" t="e">
        <f>'Stats - All'!C9</f>
        <v>#DIV/0!</v>
      </c>
      <c r="E5" s="63">
        <f>'Stats - All'!D9</f>
        <v>0</v>
      </c>
      <c r="F5" s="63">
        <f>'Stats - All'!E9</f>
        <v>0</v>
      </c>
      <c r="G5" s="63">
        <f>'Stats - All'!F9</f>
        <v>0</v>
      </c>
      <c r="H5" s="63">
        <f>'Stats - All'!G9</f>
        <v>0</v>
      </c>
      <c r="I5" s="63">
        <f>'Stats - All'!H9</f>
        <v>0</v>
      </c>
      <c r="J5" s="63">
        <f>'Stats - All'!I9</f>
        <v>0</v>
      </c>
      <c r="K5" s="63">
        <f>'Stats - All'!J9</f>
        <v>0</v>
      </c>
      <c r="L5" s="63">
        <f>'Stats - All'!K9</f>
        <v>0</v>
      </c>
      <c r="M5" s="63">
        <f>'Stats - All'!L9</f>
        <v>0</v>
      </c>
      <c r="N5" s="63">
        <f>'Stats - All'!M9</f>
        <v>0</v>
      </c>
      <c r="O5" s="63">
        <f>'Stats - All'!N9</f>
        <v>0</v>
      </c>
      <c r="P5" s="63">
        <f>'Stats - All'!O9</f>
        <v>0</v>
      </c>
      <c r="Q5" s="63">
        <f>'Stats - All'!P9</f>
        <v>0</v>
      </c>
      <c r="R5" s="63">
        <f>'Stats - All'!Q9</f>
        <v>0</v>
      </c>
      <c r="S5" s="63">
        <f>'Stats - All'!R9</f>
        <v>0</v>
      </c>
      <c r="T5" s="63">
        <f>'Stats - All'!S9</f>
        <v>0</v>
      </c>
      <c r="U5" s="63">
        <f>'Stats - All'!T9</f>
        <v>0</v>
      </c>
      <c r="V5" s="63">
        <f>'Stats - All'!U9</f>
        <v>0</v>
      </c>
      <c r="W5" s="63">
        <f>'Stats - All'!V9</f>
        <v>0</v>
      </c>
      <c r="X5" s="63">
        <f>'Stats - All'!W9</f>
        <v>0</v>
      </c>
      <c r="Y5" s="28">
        <f>'Stats - All'!X9</f>
        <v>0</v>
      </c>
      <c r="Z5" s="28">
        <f>'Stats - All'!Y9</f>
        <v>0</v>
      </c>
      <c r="AA5" s="28">
        <f>'Stats - All'!Z9</f>
        <v>0</v>
      </c>
      <c r="AB5" s="28"/>
      <c r="AC5" s="28">
        <f>'Stats - All'!AA9</f>
        <v>0</v>
      </c>
      <c r="AD5" s="52">
        <f>'Stats - All'!AB9</f>
        <v>0</v>
      </c>
      <c r="AE5" s="52">
        <f>'Stats - All'!AC9</f>
        <v>0</v>
      </c>
      <c r="AF5" s="52" t="str">
        <f>'Stats - All'!AD9</f>
        <v>-</v>
      </c>
      <c r="AG5" s="63">
        <f>'Stats - All'!C30</f>
        <v>0</v>
      </c>
      <c r="AH5" s="63">
        <f>'Stats - All'!D30</f>
        <v>0</v>
      </c>
      <c r="AI5" s="63">
        <f>'Stats - All'!E30</f>
        <v>0</v>
      </c>
      <c r="AJ5" s="63">
        <f>'Stats - All'!F30</f>
        <v>0</v>
      </c>
      <c r="AK5" s="63">
        <f>'Stats - All'!G30</f>
        <v>0</v>
      </c>
      <c r="AL5" s="63">
        <f>'Stats - All'!H30</f>
        <v>0</v>
      </c>
      <c r="AM5" s="63">
        <f>'Stats - All'!I30</f>
        <v>0</v>
      </c>
      <c r="AN5" s="63">
        <f>'Stats - All'!J30</f>
        <v>0</v>
      </c>
      <c r="AO5" s="63">
        <f>'Stats - All'!K30</f>
        <v>0</v>
      </c>
      <c r="AP5" s="63">
        <f>'Stats - All'!L30</f>
        <v>0</v>
      </c>
      <c r="AQ5" s="63">
        <f>'Stats - All'!M30</f>
        <v>0</v>
      </c>
      <c r="AR5" s="63">
        <f>'Stats - All'!N30</f>
        <v>0</v>
      </c>
      <c r="AS5" s="63">
        <f>'Stats - All'!O30</f>
        <v>0</v>
      </c>
      <c r="AT5" s="63">
        <f>'Stats - All'!P30</f>
        <v>0</v>
      </c>
      <c r="AU5" s="63">
        <f>'Stats - All'!Q30</f>
        <v>0</v>
      </c>
      <c r="AV5" s="63">
        <f>'Stats - All'!R30</f>
        <v>0</v>
      </c>
      <c r="AW5" s="63">
        <f>'Stats - All'!S30</f>
        <v>0</v>
      </c>
      <c r="AX5" s="63">
        <f>'Stats - All'!T30</f>
        <v>0</v>
      </c>
      <c r="AY5" s="63">
        <f>'Stats - All'!U30</f>
        <v>0</v>
      </c>
      <c r="AZ5" s="63">
        <f>'Stats - All'!V30</f>
        <v>0</v>
      </c>
      <c r="BA5" s="63">
        <f>'Stats - All'!W30</f>
        <v>0</v>
      </c>
      <c r="BB5" s="63">
        <f>'Stats - All'!Y30</f>
        <v>0</v>
      </c>
      <c r="BC5" s="146" t="str">
        <f>'Stats - All'!Z30</f>
        <v>-</v>
      </c>
      <c r="BD5" s="55" t="str">
        <f>'Stats - All'!AA30</f>
        <v>-</v>
      </c>
      <c r="BE5" s="55" t="str">
        <f>'Stats - All'!AB30</f>
        <v>-</v>
      </c>
      <c r="BF5" s="55" t="str">
        <f>'Stats - All'!AC30</f>
        <v>-</v>
      </c>
      <c r="BG5" s="47" t="str">
        <f>'Stats - All'!AD30</f>
        <v>-</v>
      </c>
      <c r="BH5" s="54" t="str">
        <f>'Stats - All'!AE30</f>
        <v>-</v>
      </c>
      <c r="BI5" s="47" t="str">
        <f>'Stats - All'!AF30</f>
        <v>-</v>
      </c>
      <c r="BJ5" s="55" t="str">
        <f>'Stats - All'!AG30</f>
        <v>-</v>
      </c>
      <c r="BK5" s="28" t="str">
        <f>'Stats - All'!AH30</f>
        <v>-</v>
      </c>
      <c r="BL5" s="52" t="str">
        <f>'Stats - All'!AD51</f>
        <v>-</v>
      </c>
      <c r="BM5" s="52" t="str">
        <f>'Stats - All'!AE51</f>
        <v>-</v>
      </c>
      <c r="BN5" s="52" t="str">
        <f>'Stats - All'!AF51</f>
        <v>-</v>
      </c>
      <c r="BO5" s="52" t="str">
        <f>'Stats - All'!AG51</f>
        <v>-</v>
      </c>
      <c r="BP5" s="97">
        <f>'Stats - All'!C51</f>
        <v>1</v>
      </c>
      <c r="BQ5" s="99" t="e">
        <f>'Stats - All'!#REF!</f>
        <v>#REF!</v>
      </c>
      <c r="BR5" s="131">
        <f>'Stats - All'!E51</f>
        <v>1</v>
      </c>
      <c r="BS5" s="93">
        <f>'Stats - All'!F51</f>
        <v>1</v>
      </c>
      <c r="BT5" s="93">
        <f>'Stats - All'!G51</f>
        <v>1</v>
      </c>
      <c r="BU5" s="93">
        <f>'Stats - All'!H51</f>
        <v>1</v>
      </c>
      <c r="BV5" s="93">
        <f>'Stats - All'!I51</f>
        <v>1</v>
      </c>
      <c r="BW5" s="105">
        <f>'Stats - All'!J51</f>
        <v>1</v>
      </c>
      <c r="BX5" s="63">
        <f>'Stats - All'!K51</f>
        <v>0</v>
      </c>
      <c r="BY5" s="63">
        <f>'Stats - All'!L51</f>
        <v>0</v>
      </c>
      <c r="BZ5" s="63">
        <f>'Stats - All'!M51</f>
        <v>0</v>
      </c>
      <c r="CA5" s="63">
        <f>'Stats - All'!N51</f>
        <v>0</v>
      </c>
      <c r="CB5" s="63">
        <f>'Stats - All'!O51</f>
        <v>0</v>
      </c>
      <c r="CC5" s="63">
        <f>'Stats - All'!P51</f>
        <v>0</v>
      </c>
      <c r="CD5" s="102" t="str">
        <f>'Stats - All'!Q51</f>
        <v>-</v>
      </c>
      <c r="CE5" s="103" t="str">
        <f>'Stats - All'!R51</f>
        <v>-</v>
      </c>
      <c r="CF5" s="133">
        <f>'Stats - All'!S51</f>
        <v>0</v>
      </c>
      <c r="CG5" s="118" t="str">
        <f>'Stats - All'!T51</f>
        <v>-</v>
      </c>
      <c r="CH5" s="107" t="str">
        <f>'Stats - All'!U51</f>
        <v>-</v>
      </c>
      <c r="CI5" s="107" t="str">
        <f>'Stats - All'!V51</f>
        <v>-</v>
      </c>
      <c r="CJ5" s="107" t="str">
        <f>'Stats - All'!W51</f>
        <v>-</v>
      </c>
      <c r="CK5" s="107" t="str">
        <f>'Stats - All'!X51</f>
        <v>-</v>
      </c>
      <c r="CL5" s="107" t="str">
        <f>'Stats - All'!Y51</f>
        <v>-</v>
      </c>
      <c r="CM5" s="119" t="str">
        <f>'Stats - All'!Z51</f>
        <v>-</v>
      </c>
      <c r="CN5" s="97" t="str">
        <f>'Stats - All'!AA51</f>
        <v>-</v>
      </c>
      <c r="CO5" s="78">
        <f>'Stats - All'!AB51</f>
        <v>1</v>
      </c>
      <c r="CP5" s="92" t="str">
        <f>'Stats - All'!AC51</f>
        <v>-</v>
      </c>
      <c r="CQ5">
        <f t="shared" si="0"/>
        <v>5</v>
      </c>
      <c r="CR5" t="str">
        <f t="shared" si="1"/>
        <v>Player 3</v>
      </c>
      <c r="CS5" s="424">
        <f>'Stats - All'!AF9</f>
        <v>0</v>
      </c>
      <c r="CT5" s="424" t="str">
        <f>'Stats - All'!AG9</f>
        <v>Player 3</v>
      </c>
      <c r="CV5" s="424">
        <f>'Stats - All'!AI30</f>
        <v>0</v>
      </c>
      <c r="CW5" s="424" t="str">
        <f>'Stats - All'!AJ30</f>
        <v>Player 3</v>
      </c>
      <c r="CY5" s="1">
        <f>'Stats - All'!AK30</f>
        <v>0</v>
      </c>
      <c r="CZ5" s="468" t="str">
        <f>'Stats - All'!AL30</f>
        <v>-</v>
      </c>
      <c r="DA5" s="424" t="str">
        <f t="shared" si="2"/>
        <v>Player 3</v>
      </c>
      <c r="DC5">
        <f t="shared" si="3"/>
        <v>0</v>
      </c>
      <c r="DD5">
        <f t="shared" si="4"/>
        <v>0</v>
      </c>
      <c r="DE5">
        <f t="shared" si="5"/>
        <v>0</v>
      </c>
      <c r="DF5" t="str">
        <f t="shared" si="6"/>
        <v/>
      </c>
    </row>
    <row r="6" spans="1:110" ht="14.25" customHeight="1" x14ac:dyDescent="0.15">
      <c r="A6" s="1">
        <v>4</v>
      </c>
      <c r="B6" s="136">
        <f>'Stats - All'!A10</f>
        <v>9</v>
      </c>
      <c r="C6" s="136" t="str">
        <f>'Stats - All'!B10</f>
        <v>Player 4</v>
      </c>
      <c r="D6" s="73" t="e">
        <f>'Stats - All'!C10</f>
        <v>#DIV/0!</v>
      </c>
      <c r="E6" s="63">
        <f>'Stats - All'!D10</f>
        <v>0</v>
      </c>
      <c r="F6" s="63">
        <f>'Stats - All'!E10</f>
        <v>0</v>
      </c>
      <c r="G6" s="63">
        <f>'Stats - All'!F10</f>
        <v>0</v>
      </c>
      <c r="H6" s="63">
        <f>'Stats - All'!G10</f>
        <v>0</v>
      </c>
      <c r="I6" s="63">
        <f>'Stats - All'!H10</f>
        <v>0</v>
      </c>
      <c r="J6" s="63">
        <f>'Stats - All'!I10</f>
        <v>0</v>
      </c>
      <c r="K6" s="63">
        <f>'Stats - All'!J10</f>
        <v>0</v>
      </c>
      <c r="L6" s="63">
        <f>'Stats - All'!K10</f>
        <v>0</v>
      </c>
      <c r="M6" s="63">
        <f>'Stats - All'!L10</f>
        <v>0</v>
      </c>
      <c r="N6" s="63">
        <f>'Stats - All'!M10</f>
        <v>0</v>
      </c>
      <c r="O6" s="63">
        <f>'Stats - All'!N10</f>
        <v>0</v>
      </c>
      <c r="P6" s="63">
        <f>'Stats - All'!O10</f>
        <v>0</v>
      </c>
      <c r="Q6" s="63">
        <f>'Stats - All'!P10</f>
        <v>0</v>
      </c>
      <c r="R6" s="63">
        <f>'Stats - All'!Q10</f>
        <v>0</v>
      </c>
      <c r="S6" s="63">
        <f>'Stats - All'!R10</f>
        <v>0</v>
      </c>
      <c r="T6" s="63">
        <f>'Stats - All'!S10</f>
        <v>0</v>
      </c>
      <c r="U6" s="63">
        <f>'Stats - All'!T10</f>
        <v>0</v>
      </c>
      <c r="V6" s="63">
        <f>'Stats - All'!U10</f>
        <v>0</v>
      </c>
      <c r="W6" s="63">
        <f>'Stats - All'!V10</f>
        <v>0</v>
      </c>
      <c r="X6" s="63">
        <f>'Stats - All'!W10</f>
        <v>0</v>
      </c>
      <c r="Y6" s="28">
        <f>'Stats - All'!X10</f>
        <v>0</v>
      </c>
      <c r="Z6" s="28">
        <f>'Stats - All'!Y10</f>
        <v>0</v>
      </c>
      <c r="AA6" s="28">
        <f>'Stats - All'!Z10</f>
        <v>0</v>
      </c>
      <c r="AB6" s="28"/>
      <c r="AC6" s="28">
        <f>'Stats - All'!AA10</f>
        <v>0</v>
      </c>
      <c r="AD6" s="52">
        <f>'Stats - All'!AB10</f>
        <v>0</v>
      </c>
      <c r="AE6" s="52">
        <f>'Stats - All'!AC10</f>
        <v>0</v>
      </c>
      <c r="AF6" s="52" t="str">
        <f>'Stats - All'!AD10</f>
        <v>-</v>
      </c>
      <c r="AG6" s="63">
        <f>'Stats - All'!C31</f>
        <v>0</v>
      </c>
      <c r="AH6" s="63">
        <f>'Stats - All'!D31</f>
        <v>0</v>
      </c>
      <c r="AI6" s="63">
        <f>'Stats - All'!E31</f>
        <v>0</v>
      </c>
      <c r="AJ6" s="63">
        <f>'Stats - All'!F31</f>
        <v>0</v>
      </c>
      <c r="AK6" s="63">
        <f>'Stats - All'!G31</f>
        <v>0</v>
      </c>
      <c r="AL6" s="63">
        <f>'Stats - All'!H31</f>
        <v>0</v>
      </c>
      <c r="AM6" s="63">
        <f>'Stats - All'!I31</f>
        <v>0</v>
      </c>
      <c r="AN6" s="63">
        <f>'Stats - All'!J31</f>
        <v>0</v>
      </c>
      <c r="AO6" s="63">
        <f>'Stats - All'!K31</f>
        <v>0</v>
      </c>
      <c r="AP6" s="63">
        <f>'Stats - All'!L31</f>
        <v>0</v>
      </c>
      <c r="AQ6" s="63">
        <f>'Stats - All'!M31</f>
        <v>0</v>
      </c>
      <c r="AR6" s="63">
        <f>'Stats - All'!N31</f>
        <v>0</v>
      </c>
      <c r="AS6" s="63">
        <f>'Stats - All'!O31</f>
        <v>0</v>
      </c>
      <c r="AT6" s="63">
        <f>'Stats - All'!P31</f>
        <v>0</v>
      </c>
      <c r="AU6" s="63">
        <f>'Stats - All'!Q31</f>
        <v>0</v>
      </c>
      <c r="AV6" s="63">
        <f>'Stats - All'!R31</f>
        <v>0</v>
      </c>
      <c r="AW6" s="63">
        <f>'Stats - All'!S31</f>
        <v>0</v>
      </c>
      <c r="AX6" s="63">
        <f>'Stats - All'!T31</f>
        <v>0</v>
      </c>
      <c r="AY6" s="63">
        <f>'Stats - All'!U31</f>
        <v>0</v>
      </c>
      <c r="AZ6" s="63">
        <f>'Stats - All'!V31</f>
        <v>0</v>
      </c>
      <c r="BA6" s="63">
        <f>'Stats - All'!W31</f>
        <v>0</v>
      </c>
      <c r="BB6" s="63">
        <f>'Stats - All'!Y31</f>
        <v>0</v>
      </c>
      <c r="BC6" s="146" t="str">
        <f>'Stats - All'!Z31</f>
        <v>-</v>
      </c>
      <c r="BD6" s="55" t="str">
        <f>'Stats - All'!AA31</f>
        <v>-</v>
      </c>
      <c r="BE6" s="55" t="str">
        <f>'Stats - All'!AB31</f>
        <v>-</v>
      </c>
      <c r="BF6" s="55" t="str">
        <f>'Stats - All'!AC31</f>
        <v>-</v>
      </c>
      <c r="BG6" s="47" t="str">
        <f>'Stats - All'!AD31</f>
        <v>-</v>
      </c>
      <c r="BH6" s="54" t="str">
        <f>'Stats - All'!AE31</f>
        <v>-</v>
      </c>
      <c r="BI6" s="47" t="str">
        <f>'Stats - All'!AF31</f>
        <v>-</v>
      </c>
      <c r="BJ6" s="55" t="str">
        <f>'Stats - All'!AG31</f>
        <v>-</v>
      </c>
      <c r="BK6" s="28" t="str">
        <f>'Stats - All'!AH31</f>
        <v>-</v>
      </c>
      <c r="BL6" s="52" t="str">
        <f>'Stats - All'!AD52</f>
        <v>-</v>
      </c>
      <c r="BM6" s="52" t="str">
        <f>'Stats - All'!AE52</f>
        <v>-</v>
      </c>
      <c r="BN6" s="52" t="str">
        <f>'Stats - All'!AF52</f>
        <v>-</v>
      </c>
      <c r="BO6" s="52" t="str">
        <f>'Stats - All'!AG52</f>
        <v>-</v>
      </c>
      <c r="BP6" s="96">
        <f>'Stats - All'!C52</f>
        <v>1</v>
      </c>
      <c r="BQ6" s="99" t="e">
        <f>'Stats - All'!#REF!</f>
        <v>#REF!</v>
      </c>
      <c r="BR6" s="129">
        <f>'Stats - All'!E52</f>
        <v>1</v>
      </c>
      <c r="BS6" s="89">
        <f>'Stats - All'!F52</f>
        <v>1</v>
      </c>
      <c r="BT6" s="89">
        <f>'Stats - All'!G52</f>
        <v>1</v>
      </c>
      <c r="BU6" s="89">
        <f>'Stats - All'!H52</f>
        <v>1</v>
      </c>
      <c r="BV6" s="89">
        <f>'Stats - All'!I52</f>
        <v>1</v>
      </c>
      <c r="BW6" s="101">
        <f>'Stats - All'!J52</f>
        <v>1</v>
      </c>
      <c r="BX6" s="63">
        <f>'Stats - All'!K52</f>
        <v>0</v>
      </c>
      <c r="BY6" s="63">
        <f>'Stats - All'!L52</f>
        <v>0</v>
      </c>
      <c r="BZ6" s="63">
        <f>'Stats - All'!M52</f>
        <v>0</v>
      </c>
      <c r="CA6" s="63">
        <f>'Stats - All'!N52</f>
        <v>0</v>
      </c>
      <c r="CB6" s="63">
        <f>'Stats - All'!O52</f>
        <v>0</v>
      </c>
      <c r="CC6" s="63">
        <f>'Stats - All'!P52</f>
        <v>0</v>
      </c>
      <c r="CD6" s="100" t="str">
        <f>'Stats - All'!Q52</f>
        <v>-</v>
      </c>
      <c r="CE6" s="101" t="str">
        <f>'Stats - All'!R52</f>
        <v>-</v>
      </c>
      <c r="CF6" s="132">
        <f>'Stats - All'!S52</f>
        <v>0</v>
      </c>
      <c r="CG6" s="116" t="str">
        <f>'Stats - All'!T52</f>
        <v>-</v>
      </c>
      <c r="CH6" s="106" t="str">
        <f>'Stats - All'!U52</f>
        <v>-</v>
      </c>
      <c r="CI6" s="106" t="str">
        <f>'Stats - All'!V52</f>
        <v>-</v>
      </c>
      <c r="CJ6" s="106" t="str">
        <f>'Stats - All'!W52</f>
        <v>-</v>
      </c>
      <c r="CK6" s="106" t="str">
        <f>'Stats - All'!X52</f>
        <v>-</v>
      </c>
      <c r="CL6" s="106" t="str">
        <f>'Stats - All'!Y52</f>
        <v>-</v>
      </c>
      <c r="CM6" s="117" t="str">
        <f>'Stats - All'!Z52</f>
        <v>-</v>
      </c>
      <c r="CN6" s="96" t="str">
        <f>'Stats - All'!AA52</f>
        <v>-</v>
      </c>
      <c r="CO6" s="90">
        <f>'Stats - All'!AB52</f>
        <v>1</v>
      </c>
      <c r="CP6" s="91" t="str">
        <f>'Stats - All'!AC52</f>
        <v>-</v>
      </c>
      <c r="CQ6">
        <f t="shared" si="0"/>
        <v>9</v>
      </c>
      <c r="CR6" t="str">
        <f t="shared" si="1"/>
        <v>Player 4</v>
      </c>
      <c r="CS6" s="424">
        <f>'Stats - All'!AF10</f>
        <v>0</v>
      </c>
      <c r="CT6" s="424" t="str">
        <f>'Stats - All'!AG10</f>
        <v>Player 4</v>
      </c>
      <c r="CV6" s="424">
        <f>'Stats - All'!AI31</f>
        <v>0</v>
      </c>
      <c r="CW6" s="424" t="str">
        <f>'Stats - All'!AJ31</f>
        <v>Player 4</v>
      </c>
      <c r="CY6" s="1">
        <f>'Stats - All'!AK31</f>
        <v>0</v>
      </c>
      <c r="CZ6" s="468" t="str">
        <f>'Stats - All'!AL31</f>
        <v>-</v>
      </c>
      <c r="DA6" s="424" t="str">
        <f t="shared" si="2"/>
        <v>Player 4</v>
      </c>
      <c r="DC6">
        <f t="shared" si="3"/>
        <v>0</v>
      </c>
      <c r="DD6">
        <f t="shared" si="4"/>
        <v>0</v>
      </c>
      <c r="DE6">
        <f t="shared" si="5"/>
        <v>0</v>
      </c>
      <c r="DF6" t="str">
        <f t="shared" si="6"/>
        <v/>
      </c>
    </row>
    <row r="7" spans="1:110" ht="14.25" customHeight="1" x14ac:dyDescent="0.15">
      <c r="A7" s="1">
        <v>5</v>
      </c>
      <c r="B7" s="136">
        <f>'Stats - All'!A11</f>
        <v>1</v>
      </c>
      <c r="C7" s="136" t="str">
        <f>'Stats - All'!B11</f>
        <v>Player 5</v>
      </c>
      <c r="D7" s="73" t="e">
        <f>'Stats - All'!C11</f>
        <v>#DIV/0!</v>
      </c>
      <c r="E7" s="63">
        <f>'Stats - All'!D11</f>
        <v>0</v>
      </c>
      <c r="F7" s="63">
        <f>'Stats - All'!E11</f>
        <v>0</v>
      </c>
      <c r="G7" s="63">
        <f>'Stats - All'!F11</f>
        <v>0</v>
      </c>
      <c r="H7" s="63">
        <f>'Stats - All'!G11</f>
        <v>0</v>
      </c>
      <c r="I7" s="63">
        <f>'Stats - All'!H11</f>
        <v>0</v>
      </c>
      <c r="J7" s="63">
        <f>'Stats - All'!I11</f>
        <v>0</v>
      </c>
      <c r="K7" s="63">
        <f>'Stats - All'!J11</f>
        <v>0</v>
      </c>
      <c r="L7" s="63">
        <f>'Stats - All'!K11</f>
        <v>0</v>
      </c>
      <c r="M7" s="63">
        <f>'Stats - All'!L11</f>
        <v>0</v>
      </c>
      <c r="N7" s="63">
        <f>'Stats - All'!M11</f>
        <v>0</v>
      </c>
      <c r="O7" s="63">
        <f>'Stats - All'!N11</f>
        <v>0</v>
      </c>
      <c r="P7" s="63">
        <f>'Stats - All'!O11</f>
        <v>0</v>
      </c>
      <c r="Q7" s="63">
        <f>'Stats - All'!P11</f>
        <v>0</v>
      </c>
      <c r="R7" s="63">
        <f>'Stats - All'!Q11</f>
        <v>0</v>
      </c>
      <c r="S7" s="63">
        <f>'Stats - All'!R11</f>
        <v>0</v>
      </c>
      <c r="T7" s="63">
        <f>'Stats - All'!S11</f>
        <v>0</v>
      </c>
      <c r="U7" s="63">
        <f>'Stats - All'!T11</f>
        <v>0</v>
      </c>
      <c r="V7" s="63">
        <f>'Stats - All'!U11</f>
        <v>0</v>
      </c>
      <c r="W7" s="63">
        <f>'Stats - All'!V11</f>
        <v>0</v>
      </c>
      <c r="X7" s="63">
        <f>'Stats - All'!W11</f>
        <v>0</v>
      </c>
      <c r="Y7" s="28">
        <f>'Stats - All'!X11</f>
        <v>0</v>
      </c>
      <c r="Z7" s="28">
        <f>'Stats - All'!Y11</f>
        <v>0</v>
      </c>
      <c r="AA7" s="28">
        <f>'Stats - All'!Z11</f>
        <v>0</v>
      </c>
      <c r="AB7" s="28"/>
      <c r="AC7" s="28">
        <f>'Stats - All'!AA11</f>
        <v>0</v>
      </c>
      <c r="AD7" s="52">
        <f>'Stats - All'!AB11</f>
        <v>0</v>
      </c>
      <c r="AE7" s="52">
        <f>'Stats - All'!AC11</f>
        <v>0</v>
      </c>
      <c r="AF7" s="52" t="str">
        <f>'Stats - All'!AD11</f>
        <v>-</v>
      </c>
      <c r="AG7" s="63">
        <f>'Stats - All'!C32</f>
        <v>0</v>
      </c>
      <c r="AH7" s="63">
        <f>'Stats - All'!D32</f>
        <v>0</v>
      </c>
      <c r="AI7" s="63">
        <f>'Stats - All'!E32</f>
        <v>0</v>
      </c>
      <c r="AJ7" s="63">
        <f>'Stats - All'!F32</f>
        <v>0</v>
      </c>
      <c r="AK7" s="63">
        <f>'Stats - All'!G32</f>
        <v>0</v>
      </c>
      <c r="AL7" s="63">
        <f>'Stats - All'!H32</f>
        <v>0</v>
      </c>
      <c r="AM7" s="63">
        <f>'Stats - All'!I32</f>
        <v>0</v>
      </c>
      <c r="AN7" s="63">
        <f>'Stats - All'!J32</f>
        <v>0</v>
      </c>
      <c r="AO7" s="63">
        <f>'Stats - All'!K32</f>
        <v>0</v>
      </c>
      <c r="AP7" s="63">
        <f>'Stats - All'!L32</f>
        <v>0</v>
      </c>
      <c r="AQ7" s="63">
        <f>'Stats - All'!M32</f>
        <v>0</v>
      </c>
      <c r="AR7" s="63">
        <f>'Stats - All'!N32</f>
        <v>0</v>
      </c>
      <c r="AS7" s="63">
        <f>'Stats - All'!O32</f>
        <v>0</v>
      </c>
      <c r="AT7" s="63">
        <f>'Stats - All'!P32</f>
        <v>0</v>
      </c>
      <c r="AU7" s="63">
        <f>'Stats - All'!Q32</f>
        <v>0</v>
      </c>
      <c r="AV7" s="63">
        <f>'Stats - All'!R32</f>
        <v>0</v>
      </c>
      <c r="AW7" s="63">
        <f>'Stats - All'!S32</f>
        <v>0</v>
      </c>
      <c r="AX7" s="63">
        <f>'Stats - All'!T32</f>
        <v>0</v>
      </c>
      <c r="AY7" s="63">
        <f>'Stats - All'!U32</f>
        <v>0</v>
      </c>
      <c r="AZ7" s="63">
        <f>'Stats - All'!V32</f>
        <v>0</v>
      </c>
      <c r="BA7" s="63">
        <f>'Stats - All'!W32</f>
        <v>0</v>
      </c>
      <c r="BB7" s="63">
        <f>'Stats - All'!Y32</f>
        <v>0</v>
      </c>
      <c r="BC7" s="146" t="str">
        <f>'Stats - All'!Z32</f>
        <v>-</v>
      </c>
      <c r="BD7" s="55" t="str">
        <f>'Stats - All'!AA32</f>
        <v>-</v>
      </c>
      <c r="BE7" s="55" t="str">
        <f>'Stats - All'!AB32</f>
        <v>-</v>
      </c>
      <c r="BF7" s="55" t="str">
        <f>'Stats - All'!AC32</f>
        <v>-</v>
      </c>
      <c r="BG7" s="47" t="str">
        <f>'Stats - All'!AD32</f>
        <v>-</v>
      </c>
      <c r="BH7" s="54" t="str">
        <f>'Stats - All'!AE32</f>
        <v>-</v>
      </c>
      <c r="BI7" s="47" t="str">
        <f>'Stats - All'!AF32</f>
        <v>-</v>
      </c>
      <c r="BJ7" s="55" t="str">
        <f>'Stats - All'!AG32</f>
        <v>-</v>
      </c>
      <c r="BK7" s="28" t="str">
        <f>'Stats - All'!AH32</f>
        <v>-</v>
      </c>
      <c r="BL7" s="52" t="str">
        <f>'Stats - All'!AD53</f>
        <v>-</v>
      </c>
      <c r="BM7" s="52" t="str">
        <f>'Stats - All'!AE53</f>
        <v>-</v>
      </c>
      <c r="BN7" s="52" t="str">
        <f>'Stats - All'!AF53</f>
        <v>-</v>
      </c>
      <c r="BO7" s="52" t="str">
        <f>'Stats - All'!AG53</f>
        <v>-</v>
      </c>
      <c r="BP7" s="97">
        <f>'Stats - All'!C53</f>
        <v>1</v>
      </c>
      <c r="BQ7" s="99" t="e">
        <f>'Stats - All'!#REF!</f>
        <v>#REF!</v>
      </c>
      <c r="BR7" s="130">
        <f>'Stats - All'!E53</f>
        <v>1</v>
      </c>
      <c r="BS7" s="87">
        <f>'Stats - All'!F53</f>
        <v>1</v>
      </c>
      <c r="BT7" s="87">
        <f>'Stats - All'!G53</f>
        <v>1</v>
      </c>
      <c r="BU7" s="87">
        <f>'Stats - All'!H53</f>
        <v>1</v>
      </c>
      <c r="BV7" s="87">
        <f>'Stats - All'!I53</f>
        <v>1</v>
      </c>
      <c r="BW7" s="103">
        <f>'Stats - All'!J53</f>
        <v>1</v>
      </c>
      <c r="BX7" s="63">
        <f>'Stats - All'!K53</f>
        <v>0</v>
      </c>
      <c r="BY7" s="63">
        <f>'Stats - All'!L53</f>
        <v>0</v>
      </c>
      <c r="BZ7" s="63">
        <f>'Stats - All'!M53</f>
        <v>0</v>
      </c>
      <c r="CA7" s="63">
        <f>'Stats - All'!N53</f>
        <v>0</v>
      </c>
      <c r="CB7" s="63">
        <f>'Stats - All'!O53</f>
        <v>0</v>
      </c>
      <c r="CC7" s="63">
        <f>'Stats - All'!P53</f>
        <v>0</v>
      </c>
      <c r="CD7" s="102" t="str">
        <f>'Stats - All'!Q53</f>
        <v>-</v>
      </c>
      <c r="CE7" s="103" t="str">
        <f>'Stats - All'!R53</f>
        <v>-</v>
      </c>
      <c r="CF7" s="133">
        <f>'Stats - All'!S53</f>
        <v>0</v>
      </c>
      <c r="CG7" s="118" t="str">
        <f>'Stats - All'!T53</f>
        <v>-</v>
      </c>
      <c r="CH7" s="107" t="str">
        <f>'Stats - All'!U53</f>
        <v>-</v>
      </c>
      <c r="CI7" s="107" t="str">
        <f>'Stats - All'!V53</f>
        <v>-</v>
      </c>
      <c r="CJ7" s="107" t="str">
        <f>'Stats - All'!W53</f>
        <v>-</v>
      </c>
      <c r="CK7" s="107" t="str">
        <f>'Stats - All'!X53</f>
        <v>-</v>
      </c>
      <c r="CL7" s="107" t="str">
        <f>'Stats - All'!Y53</f>
        <v>-</v>
      </c>
      <c r="CM7" s="119" t="str">
        <f>'Stats - All'!Z53</f>
        <v>-</v>
      </c>
      <c r="CN7" s="97" t="str">
        <f>'Stats - All'!AA53</f>
        <v>-</v>
      </c>
      <c r="CO7" s="78">
        <f>'Stats - All'!AB53</f>
        <v>1</v>
      </c>
      <c r="CP7" s="92" t="str">
        <f>'Stats - All'!AC53</f>
        <v>-</v>
      </c>
      <c r="CQ7">
        <f t="shared" si="0"/>
        <v>1</v>
      </c>
      <c r="CR7" t="str">
        <f t="shared" si="1"/>
        <v>Player 5</v>
      </c>
      <c r="CS7" s="424">
        <f>'Stats - All'!AF11</f>
        <v>0</v>
      </c>
      <c r="CT7" s="424" t="str">
        <f>'Stats - All'!AG11</f>
        <v>Player 5</v>
      </c>
      <c r="CV7" s="424">
        <f>'Stats - All'!AI32</f>
        <v>0</v>
      </c>
      <c r="CW7" s="424" t="str">
        <f>'Stats - All'!AJ32</f>
        <v>Player 5</v>
      </c>
      <c r="CY7" s="1">
        <f>'Stats - All'!AK32</f>
        <v>0</v>
      </c>
      <c r="CZ7" s="468" t="str">
        <f>'Stats - All'!AL32</f>
        <v>-</v>
      </c>
      <c r="DA7" s="424" t="str">
        <f t="shared" si="2"/>
        <v>Player 5</v>
      </c>
      <c r="DC7">
        <f t="shared" si="3"/>
        <v>0</v>
      </c>
      <c r="DD7">
        <f t="shared" si="4"/>
        <v>0</v>
      </c>
      <c r="DE7">
        <f t="shared" si="5"/>
        <v>0</v>
      </c>
      <c r="DF7" t="str">
        <f t="shared" si="6"/>
        <v/>
      </c>
    </row>
    <row r="8" spans="1:110" ht="14.25" customHeight="1" thickBot="1" x14ac:dyDescent="0.2">
      <c r="A8" s="1">
        <v>6</v>
      </c>
      <c r="B8" s="136">
        <f>'Stats - All'!A12</f>
        <v>14</v>
      </c>
      <c r="C8" s="136" t="str">
        <f>'Stats - All'!B12</f>
        <v>Player 6</v>
      </c>
      <c r="D8" s="73" t="e">
        <f>'Stats - All'!C12</f>
        <v>#DIV/0!</v>
      </c>
      <c r="E8" s="63">
        <f>'Stats - All'!D12</f>
        <v>0</v>
      </c>
      <c r="F8" s="63">
        <f>'Stats - All'!E12</f>
        <v>0</v>
      </c>
      <c r="G8" s="63">
        <f>'Stats - All'!F12</f>
        <v>0</v>
      </c>
      <c r="H8" s="63">
        <f>'Stats - All'!G12</f>
        <v>0</v>
      </c>
      <c r="I8" s="63">
        <f>'Stats - All'!H12</f>
        <v>0</v>
      </c>
      <c r="J8" s="63">
        <f>'Stats - All'!I12</f>
        <v>0</v>
      </c>
      <c r="K8" s="63">
        <f>'Stats - All'!J12</f>
        <v>0</v>
      </c>
      <c r="L8" s="63">
        <f>'Stats - All'!K12</f>
        <v>0</v>
      </c>
      <c r="M8" s="63">
        <f>'Stats - All'!L12</f>
        <v>0</v>
      </c>
      <c r="N8" s="63">
        <f>'Stats - All'!M12</f>
        <v>0</v>
      </c>
      <c r="O8" s="63">
        <f>'Stats - All'!N12</f>
        <v>0</v>
      </c>
      <c r="P8" s="63">
        <f>'Stats - All'!O12</f>
        <v>0</v>
      </c>
      <c r="Q8" s="63">
        <f>'Stats - All'!P12</f>
        <v>0</v>
      </c>
      <c r="R8" s="63">
        <f>'Stats - All'!Q12</f>
        <v>0</v>
      </c>
      <c r="S8" s="63">
        <f>'Stats - All'!R12</f>
        <v>0</v>
      </c>
      <c r="T8" s="63">
        <f>'Stats - All'!S12</f>
        <v>0</v>
      </c>
      <c r="U8" s="63">
        <f>'Stats - All'!T12</f>
        <v>0</v>
      </c>
      <c r="V8" s="63">
        <f>'Stats - All'!U12</f>
        <v>0</v>
      </c>
      <c r="W8" s="63">
        <f>'Stats - All'!V12</f>
        <v>0</v>
      </c>
      <c r="X8" s="63">
        <f>'Stats - All'!W12</f>
        <v>0</v>
      </c>
      <c r="Y8" s="28">
        <f>'Stats - All'!X12</f>
        <v>0</v>
      </c>
      <c r="Z8" s="28">
        <f>'Stats - All'!Y12</f>
        <v>0</v>
      </c>
      <c r="AA8" s="28">
        <f>'Stats - All'!Z12</f>
        <v>0</v>
      </c>
      <c r="AB8" s="28"/>
      <c r="AC8" s="28">
        <f>'Stats - All'!AA12</f>
        <v>0</v>
      </c>
      <c r="AD8" s="52">
        <f>'Stats - All'!AB12</f>
        <v>0</v>
      </c>
      <c r="AE8" s="52">
        <f>'Stats - All'!AC12</f>
        <v>0</v>
      </c>
      <c r="AF8" s="52" t="str">
        <f>'Stats - All'!AD12</f>
        <v>-</v>
      </c>
      <c r="AG8" s="63">
        <f>'Stats - All'!C33</f>
        <v>0</v>
      </c>
      <c r="AH8" s="63">
        <f>'Stats - All'!D33</f>
        <v>0</v>
      </c>
      <c r="AI8" s="63">
        <f>'Stats - All'!E33</f>
        <v>0</v>
      </c>
      <c r="AJ8" s="63">
        <f>'Stats - All'!F33</f>
        <v>0</v>
      </c>
      <c r="AK8" s="63">
        <f>'Stats - All'!G33</f>
        <v>0</v>
      </c>
      <c r="AL8" s="63">
        <f>'Stats - All'!H33</f>
        <v>0</v>
      </c>
      <c r="AM8" s="63">
        <f>'Stats - All'!I33</f>
        <v>0</v>
      </c>
      <c r="AN8" s="63">
        <f>'Stats - All'!J33</f>
        <v>0</v>
      </c>
      <c r="AO8" s="63">
        <f>'Stats - All'!K33</f>
        <v>0</v>
      </c>
      <c r="AP8" s="63">
        <f>'Stats - All'!L33</f>
        <v>0</v>
      </c>
      <c r="AQ8" s="63">
        <f>'Stats - All'!M33</f>
        <v>0</v>
      </c>
      <c r="AR8" s="63">
        <f>'Stats - All'!N33</f>
        <v>0</v>
      </c>
      <c r="AS8" s="63">
        <f>'Stats - All'!O33</f>
        <v>0</v>
      </c>
      <c r="AT8" s="63">
        <f>'Stats - All'!P33</f>
        <v>0</v>
      </c>
      <c r="AU8" s="63">
        <f>'Stats - All'!Q33</f>
        <v>0</v>
      </c>
      <c r="AV8" s="63">
        <f>'Stats - All'!R33</f>
        <v>0</v>
      </c>
      <c r="AW8" s="63">
        <f>'Stats - All'!S33</f>
        <v>0</v>
      </c>
      <c r="AX8" s="63">
        <f>'Stats - All'!T33</f>
        <v>0</v>
      </c>
      <c r="AY8" s="63">
        <f>'Stats - All'!U33</f>
        <v>0</v>
      </c>
      <c r="AZ8" s="63">
        <f>'Stats - All'!V33</f>
        <v>0</v>
      </c>
      <c r="BA8" s="63">
        <f>'Stats - All'!W33</f>
        <v>0</v>
      </c>
      <c r="BB8" s="63">
        <f>'Stats - All'!Y33</f>
        <v>0</v>
      </c>
      <c r="BC8" s="146" t="str">
        <f>'Stats - All'!Z33</f>
        <v>-</v>
      </c>
      <c r="BD8" s="55" t="str">
        <f>'Stats - All'!AA33</f>
        <v>-</v>
      </c>
      <c r="BE8" s="55" t="str">
        <f>'Stats - All'!AB33</f>
        <v>-</v>
      </c>
      <c r="BF8" s="55" t="str">
        <f>'Stats - All'!AC33</f>
        <v>-</v>
      </c>
      <c r="BG8" s="47" t="str">
        <f>'Stats - All'!AD33</f>
        <v>-</v>
      </c>
      <c r="BH8" s="54" t="str">
        <f>'Stats - All'!AE33</f>
        <v>-</v>
      </c>
      <c r="BI8" s="47" t="str">
        <f>'Stats - All'!AF33</f>
        <v>-</v>
      </c>
      <c r="BJ8" s="55" t="str">
        <f>'Stats - All'!AG33</f>
        <v>-</v>
      </c>
      <c r="BK8" s="28" t="str">
        <f>'Stats - All'!AH33</f>
        <v>-</v>
      </c>
      <c r="BL8" s="52" t="str">
        <f>'Stats - All'!AD54</f>
        <v>-</v>
      </c>
      <c r="BM8" s="52" t="str">
        <f>'Stats - All'!AE54</f>
        <v>-</v>
      </c>
      <c r="BN8" s="52" t="str">
        <f>'Stats - All'!AF54</f>
        <v>-</v>
      </c>
      <c r="BO8" s="52" t="str">
        <f>'Stats - All'!AG54</f>
        <v>-</v>
      </c>
      <c r="BP8" s="97">
        <f>'Stats - All'!C54</f>
        <v>1</v>
      </c>
      <c r="BQ8" s="99" t="e">
        <f>'Stats - All'!#REF!</f>
        <v>#REF!</v>
      </c>
      <c r="BR8" s="131">
        <f>'Stats - All'!E54</f>
        <v>1</v>
      </c>
      <c r="BS8" s="93">
        <f>'Stats - All'!F54</f>
        <v>1</v>
      </c>
      <c r="BT8" s="93">
        <f>'Stats - All'!G54</f>
        <v>1</v>
      </c>
      <c r="BU8" s="93">
        <f>'Stats - All'!H54</f>
        <v>1</v>
      </c>
      <c r="BV8" s="93">
        <f>'Stats - All'!I54</f>
        <v>1</v>
      </c>
      <c r="BW8" s="105">
        <f>'Stats - All'!J54</f>
        <v>1</v>
      </c>
      <c r="BX8" s="63">
        <f>'Stats - All'!K54</f>
        <v>0</v>
      </c>
      <c r="BY8" s="63">
        <f>'Stats - All'!L54</f>
        <v>0</v>
      </c>
      <c r="BZ8" s="63">
        <f>'Stats - All'!M54</f>
        <v>0</v>
      </c>
      <c r="CA8" s="63">
        <f>'Stats - All'!N54</f>
        <v>0</v>
      </c>
      <c r="CB8" s="63">
        <f>'Stats - All'!O54</f>
        <v>0</v>
      </c>
      <c r="CC8" s="63">
        <f>'Stats - All'!P54</f>
        <v>0</v>
      </c>
      <c r="CD8" s="102" t="str">
        <f>'Stats - All'!Q54</f>
        <v>-</v>
      </c>
      <c r="CE8" s="103" t="str">
        <f>'Stats - All'!R54</f>
        <v>-</v>
      </c>
      <c r="CF8" s="133">
        <f>'Stats - All'!S54</f>
        <v>0</v>
      </c>
      <c r="CG8" s="118" t="str">
        <f>'Stats - All'!T54</f>
        <v>-</v>
      </c>
      <c r="CH8" s="107" t="str">
        <f>'Stats - All'!U54</f>
        <v>-</v>
      </c>
      <c r="CI8" s="107" t="str">
        <f>'Stats - All'!V54</f>
        <v>-</v>
      </c>
      <c r="CJ8" s="107" t="str">
        <f>'Stats - All'!W54</f>
        <v>-</v>
      </c>
      <c r="CK8" s="107" t="str">
        <f>'Stats - All'!X54</f>
        <v>-</v>
      </c>
      <c r="CL8" s="107" t="str">
        <f>'Stats - All'!Y54</f>
        <v>-</v>
      </c>
      <c r="CM8" s="119" t="str">
        <f>'Stats - All'!Z54</f>
        <v>-</v>
      </c>
      <c r="CN8" s="97" t="str">
        <f>'Stats - All'!AA54</f>
        <v>-</v>
      </c>
      <c r="CO8" s="78">
        <f>'Stats - All'!AB54</f>
        <v>1</v>
      </c>
      <c r="CP8" s="92" t="str">
        <f>'Stats - All'!AC54</f>
        <v>-</v>
      </c>
      <c r="CQ8">
        <f t="shared" si="0"/>
        <v>14</v>
      </c>
      <c r="CR8" t="str">
        <f t="shared" si="1"/>
        <v>Player 6</v>
      </c>
      <c r="CS8" s="424">
        <f>'Stats - All'!AF12</f>
        <v>0</v>
      </c>
      <c r="CT8" s="424" t="str">
        <f>'Stats - All'!AG12</f>
        <v>Player 6</v>
      </c>
      <c r="CV8" s="424">
        <f>'Stats - All'!AI33</f>
        <v>0</v>
      </c>
      <c r="CW8" s="424" t="str">
        <f>'Stats - All'!AJ33</f>
        <v>Player 6</v>
      </c>
      <c r="CY8" s="1">
        <f>'Stats - All'!AK33</f>
        <v>0</v>
      </c>
      <c r="CZ8" s="468" t="str">
        <f>'Stats - All'!AL33</f>
        <v>-</v>
      </c>
      <c r="DA8" s="424" t="str">
        <f t="shared" si="2"/>
        <v>Player 6</v>
      </c>
      <c r="DC8">
        <f t="shared" si="3"/>
        <v>0</v>
      </c>
      <c r="DD8">
        <f t="shared" si="4"/>
        <v>0</v>
      </c>
      <c r="DE8">
        <f t="shared" si="5"/>
        <v>0</v>
      </c>
      <c r="DF8" t="str">
        <f t="shared" si="6"/>
        <v/>
      </c>
    </row>
    <row r="9" spans="1:110" ht="14.25" customHeight="1" x14ac:dyDescent="0.15">
      <c r="A9" s="1">
        <v>7</v>
      </c>
      <c r="B9" s="136">
        <f>'Stats - All'!A13</f>
        <v>15</v>
      </c>
      <c r="C9" s="136" t="str">
        <f>'Stats - All'!B13</f>
        <v>Player 7</v>
      </c>
      <c r="D9" s="73" t="e">
        <f>'Stats - All'!C13</f>
        <v>#DIV/0!</v>
      </c>
      <c r="E9" s="63">
        <f>'Stats - All'!D13</f>
        <v>0</v>
      </c>
      <c r="F9" s="63">
        <f>'Stats - All'!E13</f>
        <v>0</v>
      </c>
      <c r="G9" s="63">
        <f>'Stats - All'!F13</f>
        <v>0</v>
      </c>
      <c r="H9" s="63">
        <f>'Stats - All'!G13</f>
        <v>0</v>
      </c>
      <c r="I9" s="63">
        <f>'Stats - All'!H13</f>
        <v>0</v>
      </c>
      <c r="J9" s="63">
        <f>'Stats - All'!I13</f>
        <v>0</v>
      </c>
      <c r="K9" s="63">
        <f>'Stats - All'!J13</f>
        <v>0</v>
      </c>
      <c r="L9" s="63">
        <f>'Stats - All'!K13</f>
        <v>0</v>
      </c>
      <c r="M9" s="63">
        <f>'Stats - All'!L13</f>
        <v>0</v>
      </c>
      <c r="N9" s="63">
        <f>'Stats - All'!M13</f>
        <v>0</v>
      </c>
      <c r="O9" s="63">
        <f>'Stats - All'!N13</f>
        <v>0</v>
      </c>
      <c r="P9" s="63">
        <f>'Stats - All'!O13</f>
        <v>0</v>
      </c>
      <c r="Q9" s="63">
        <f>'Stats - All'!P13</f>
        <v>0</v>
      </c>
      <c r="R9" s="63">
        <f>'Stats - All'!Q13</f>
        <v>0</v>
      </c>
      <c r="S9" s="63">
        <f>'Stats - All'!R13</f>
        <v>0</v>
      </c>
      <c r="T9" s="63">
        <f>'Stats - All'!S13</f>
        <v>0</v>
      </c>
      <c r="U9" s="63">
        <f>'Stats - All'!T13</f>
        <v>0</v>
      </c>
      <c r="V9" s="63">
        <f>'Stats - All'!U13</f>
        <v>0</v>
      </c>
      <c r="W9" s="63">
        <f>'Stats - All'!V13</f>
        <v>0</v>
      </c>
      <c r="X9" s="63">
        <f>'Stats - All'!W13</f>
        <v>0</v>
      </c>
      <c r="Y9" s="28">
        <f>'Stats - All'!X13</f>
        <v>0</v>
      </c>
      <c r="Z9" s="28">
        <f>'Stats - All'!Y13</f>
        <v>0</v>
      </c>
      <c r="AA9" s="28">
        <f>'Stats - All'!Z13</f>
        <v>0</v>
      </c>
      <c r="AB9" s="28"/>
      <c r="AC9" s="28">
        <f>'Stats - All'!AA13</f>
        <v>0</v>
      </c>
      <c r="AD9" s="52">
        <f>'Stats - All'!AB13</f>
        <v>0</v>
      </c>
      <c r="AE9" s="52">
        <f>'Stats - All'!AC13</f>
        <v>0</v>
      </c>
      <c r="AF9" s="52" t="str">
        <f>'Stats - All'!AD13</f>
        <v>-</v>
      </c>
      <c r="AG9" s="63">
        <f>'Stats - All'!C34</f>
        <v>0</v>
      </c>
      <c r="AH9" s="63">
        <f>'Stats - All'!D34</f>
        <v>0</v>
      </c>
      <c r="AI9" s="63">
        <f>'Stats - All'!E34</f>
        <v>0</v>
      </c>
      <c r="AJ9" s="63">
        <f>'Stats - All'!F34</f>
        <v>0</v>
      </c>
      <c r="AK9" s="63">
        <f>'Stats - All'!G34</f>
        <v>0</v>
      </c>
      <c r="AL9" s="63">
        <f>'Stats - All'!H34</f>
        <v>0</v>
      </c>
      <c r="AM9" s="63">
        <f>'Stats - All'!I34</f>
        <v>0</v>
      </c>
      <c r="AN9" s="63">
        <f>'Stats - All'!J34</f>
        <v>0</v>
      </c>
      <c r="AO9" s="63">
        <f>'Stats - All'!K34</f>
        <v>0</v>
      </c>
      <c r="AP9" s="63">
        <f>'Stats - All'!L34</f>
        <v>0</v>
      </c>
      <c r="AQ9" s="63">
        <f>'Stats - All'!M34</f>
        <v>0</v>
      </c>
      <c r="AR9" s="63">
        <f>'Stats - All'!N34</f>
        <v>0</v>
      </c>
      <c r="AS9" s="63">
        <f>'Stats - All'!O34</f>
        <v>0</v>
      </c>
      <c r="AT9" s="63">
        <f>'Stats - All'!P34</f>
        <v>0</v>
      </c>
      <c r="AU9" s="63">
        <f>'Stats - All'!Q34</f>
        <v>0</v>
      </c>
      <c r="AV9" s="63">
        <f>'Stats - All'!R34</f>
        <v>0</v>
      </c>
      <c r="AW9" s="63">
        <f>'Stats - All'!S34</f>
        <v>0</v>
      </c>
      <c r="AX9" s="63">
        <f>'Stats - All'!T34</f>
        <v>0</v>
      </c>
      <c r="AY9" s="63">
        <f>'Stats - All'!U34</f>
        <v>0</v>
      </c>
      <c r="AZ9" s="63">
        <f>'Stats - All'!V34</f>
        <v>0</v>
      </c>
      <c r="BA9" s="63">
        <f>'Stats - All'!W34</f>
        <v>0</v>
      </c>
      <c r="BB9" s="63">
        <f>'Stats - All'!Y34</f>
        <v>0</v>
      </c>
      <c r="BC9" s="146" t="str">
        <f>'Stats - All'!Z34</f>
        <v>-</v>
      </c>
      <c r="BD9" s="55" t="str">
        <f>'Stats - All'!AA34</f>
        <v>-</v>
      </c>
      <c r="BE9" s="55" t="str">
        <f>'Stats - All'!AB34</f>
        <v>-</v>
      </c>
      <c r="BF9" s="55" t="str">
        <f>'Stats - All'!AC34</f>
        <v>-</v>
      </c>
      <c r="BG9" s="47" t="str">
        <f>'Stats - All'!AD34</f>
        <v>-</v>
      </c>
      <c r="BH9" s="54" t="str">
        <f>'Stats - All'!AE34</f>
        <v>-</v>
      </c>
      <c r="BI9" s="47" t="str">
        <f>'Stats - All'!AF34</f>
        <v>-</v>
      </c>
      <c r="BJ9" s="55" t="str">
        <f>'Stats - All'!AG34</f>
        <v>-</v>
      </c>
      <c r="BK9" s="28" t="str">
        <f>'Stats - All'!AH34</f>
        <v>-</v>
      </c>
      <c r="BL9" s="52" t="str">
        <f>'Stats - All'!AD55</f>
        <v>-</v>
      </c>
      <c r="BM9" s="52" t="str">
        <f>'Stats - All'!AE55</f>
        <v>-</v>
      </c>
      <c r="BN9" s="52" t="str">
        <f>'Stats - All'!AF55</f>
        <v>-</v>
      </c>
      <c r="BO9" s="52" t="str">
        <f>'Stats - All'!AG55</f>
        <v>-</v>
      </c>
      <c r="BP9" s="96">
        <f>'Stats - All'!C55</f>
        <v>1</v>
      </c>
      <c r="BQ9" s="99" t="e">
        <f>'Stats - All'!#REF!</f>
        <v>#REF!</v>
      </c>
      <c r="BR9" s="129">
        <f>'Stats - All'!E55</f>
        <v>1</v>
      </c>
      <c r="BS9" s="89">
        <f>'Stats - All'!F55</f>
        <v>1</v>
      </c>
      <c r="BT9" s="89">
        <f>'Stats - All'!G55</f>
        <v>1</v>
      </c>
      <c r="BU9" s="89">
        <f>'Stats - All'!H55</f>
        <v>1</v>
      </c>
      <c r="BV9" s="89">
        <f>'Stats - All'!I55</f>
        <v>1</v>
      </c>
      <c r="BW9" s="101">
        <f>'Stats - All'!J55</f>
        <v>1</v>
      </c>
      <c r="BX9" s="63">
        <f>'Stats - All'!K55</f>
        <v>0</v>
      </c>
      <c r="BY9" s="63">
        <f>'Stats - All'!L55</f>
        <v>0</v>
      </c>
      <c r="BZ9" s="63">
        <f>'Stats - All'!M55</f>
        <v>0</v>
      </c>
      <c r="CA9" s="63">
        <f>'Stats - All'!N55</f>
        <v>0</v>
      </c>
      <c r="CB9" s="63">
        <f>'Stats - All'!O55</f>
        <v>0</v>
      </c>
      <c r="CC9" s="63">
        <f>'Stats - All'!P55</f>
        <v>0</v>
      </c>
      <c r="CD9" s="100" t="str">
        <f>'Stats - All'!Q55</f>
        <v>-</v>
      </c>
      <c r="CE9" s="101" t="str">
        <f>'Stats - All'!R55</f>
        <v>-</v>
      </c>
      <c r="CF9" s="132">
        <f>'Stats - All'!S55</f>
        <v>0</v>
      </c>
      <c r="CG9" s="116" t="str">
        <f>'Stats - All'!T55</f>
        <v>-</v>
      </c>
      <c r="CH9" s="106" t="str">
        <f>'Stats - All'!U55</f>
        <v>-</v>
      </c>
      <c r="CI9" s="106" t="str">
        <f>'Stats - All'!V55</f>
        <v>-</v>
      </c>
      <c r="CJ9" s="106" t="str">
        <f>'Stats - All'!W55</f>
        <v>-</v>
      </c>
      <c r="CK9" s="106" t="str">
        <f>'Stats - All'!X55</f>
        <v>-</v>
      </c>
      <c r="CL9" s="106" t="str">
        <f>'Stats - All'!Y55</f>
        <v>-</v>
      </c>
      <c r="CM9" s="117" t="str">
        <f>'Stats - All'!Z55</f>
        <v>-</v>
      </c>
      <c r="CN9" s="96" t="str">
        <f>'Stats - All'!AA55</f>
        <v>-</v>
      </c>
      <c r="CO9" s="90">
        <f>'Stats - All'!AB55</f>
        <v>1</v>
      </c>
      <c r="CP9" s="91" t="str">
        <f>'Stats - All'!AC55</f>
        <v>-</v>
      </c>
      <c r="CQ9">
        <f t="shared" si="0"/>
        <v>15</v>
      </c>
      <c r="CR9" t="str">
        <f t="shared" si="1"/>
        <v>Player 7</v>
      </c>
      <c r="CS9" s="424">
        <f>'Stats - All'!AF13</f>
        <v>0</v>
      </c>
      <c r="CT9" s="424" t="str">
        <f>'Stats - All'!AG13</f>
        <v>Player 7</v>
      </c>
      <c r="CV9" s="424">
        <f>'Stats - All'!AI34</f>
        <v>0</v>
      </c>
      <c r="CW9" s="424" t="str">
        <f>'Stats - All'!AJ34</f>
        <v>Player 7</v>
      </c>
      <c r="CY9" s="1">
        <f>'Stats - All'!AK34</f>
        <v>0</v>
      </c>
      <c r="CZ9" s="468" t="str">
        <f>'Stats - All'!AL34</f>
        <v>-</v>
      </c>
      <c r="DA9" s="424" t="str">
        <f t="shared" si="2"/>
        <v>Player 7</v>
      </c>
      <c r="DC9">
        <f t="shared" si="3"/>
        <v>0</v>
      </c>
      <c r="DD9">
        <f t="shared" si="4"/>
        <v>0</v>
      </c>
      <c r="DE9">
        <f t="shared" si="5"/>
        <v>0</v>
      </c>
      <c r="DF9" t="str">
        <f t="shared" si="6"/>
        <v/>
      </c>
    </row>
    <row r="10" spans="1:110" ht="14.25" customHeight="1" x14ac:dyDescent="0.15">
      <c r="A10" s="1">
        <v>8</v>
      </c>
      <c r="B10" s="136">
        <f>'Stats - All'!A14</f>
        <v>22</v>
      </c>
      <c r="C10" s="136" t="str">
        <f>'Stats - All'!B14</f>
        <v>Player 8</v>
      </c>
      <c r="D10" s="73" t="e">
        <f>'Stats - All'!C14</f>
        <v>#DIV/0!</v>
      </c>
      <c r="E10" s="63">
        <f>'Stats - All'!D14</f>
        <v>0</v>
      </c>
      <c r="F10" s="63">
        <f>'Stats - All'!E14</f>
        <v>0</v>
      </c>
      <c r="G10" s="63">
        <f>'Stats - All'!F14</f>
        <v>0</v>
      </c>
      <c r="H10" s="63">
        <f>'Stats - All'!G14</f>
        <v>0</v>
      </c>
      <c r="I10" s="63">
        <f>'Stats - All'!H14</f>
        <v>0</v>
      </c>
      <c r="J10" s="63">
        <f>'Stats - All'!I14</f>
        <v>0</v>
      </c>
      <c r="K10" s="63">
        <f>'Stats - All'!J14</f>
        <v>0</v>
      </c>
      <c r="L10" s="63">
        <f>'Stats - All'!K14</f>
        <v>0</v>
      </c>
      <c r="M10" s="63">
        <f>'Stats - All'!L14</f>
        <v>0</v>
      </c>
      <c r="N10" s="63">
        <f>'Stats - All'!M14</f>
        <v>0</v>
      </c>
      <c r="O10" s="63">
        <f>'Stats - All'!N14</f>
        <v>0</v>
      </c>
      <c r="P10" s="63">
        <f>'Stats - All'!O14</f>
        <v>0</v>
      </c>
      <c r="Q10" s="63">
        <f>'Stats - All'!P14</f>
        <v>0</v>
      </c>
      <c r="R10" s="63">
        <f>'Stats - All'!Q14</f>
        <v>0</v>
      </c>
      <c r="S10" s="63">
        <f>'Stats - All'!R14</f>
        <v>0</v>
      </c>
      <c r="T10" s="63">
        <f>'Stats - All'!S14</f>
        <v>0</v>
      </c>
      <c r="U10" s="63">
        <f>'Stats - All'!T14</f>
        <v>0</v>
      </c>
      <c r="V10" s="63">
        <f>'Stats - All'!U14</f>
        <v>0</v>
      </c>
      <c r="W10" s="63">
        <f>'Stats - All'!V14</f>
        <v>0</v>
      </c>
      <c r="X10" s="63">
        <f>'Stats - All'!W14</f>
        <v>0</v>
      </c>
      <c r="Y10" s="28">
        <f>'Stats - All'!X14</f>
        <v>0</v>
      </c>
      <c r="Z10" s="28">
        <f>'Stats - All'!Y14</f>
        <v>0</v>
      </c>
      <c r="AA10" s="28">
        <f>'Stats - All'!Z14</f>
        <v>0</v>
      </c>
      <c r="AB10" s="28"/>
      <c r="AC10" s="28">
        <f>'Stats - All'!AA14</f>
        <v>0</v>
      </c>
      <c r="AD10" s="52">
        <f>'Stats - All'!AB14</f>
        <v>0</v>
      </c>
      <c r="AE10" s="52">
        <f>'Stats - All'!AC14</f>
        <v>0</v>
      </c>
      <c r="AF10" s="52" t="str">
        <f>'Stats - All'!AD14</f>
        <v>-</v>
      </c>
      <c r="AG10" s="63">
        <f>'Stats - All'!C35</f>
        <v>0</v>
      </c>
      <c r="AH10" s="63">
        <f>'Stats - All'!D35</f>
        <v>0</v>
      </c>
      <c r="AI10" s="63">
        <f>'Stats - All'!E35</f>
        <v>0</v>
      </c>
      <c r="AJ10" s="63">
        <f>'Stats - All'!F35</f>
        <v>0</v>
      </c>
      <c r="AK10" s="63">
        <f>'Stats - All'!G35</f>
        <v>0</v>
      </c>
      <c r="AL10" s="63">
        <f>'Stats - All'!H35</f>
        <v>0</v>
      </c>
      <c r="AM10" s="63">
        <f>'Stats - All'!I35</f>
        <v>0</v>
      </c>
      <c r="AN10" s="63">
        <f>'Stats - All'!J35</f>
        <v>0</v>
      </c>
      <c r="AO10" s="63">
        <f>'Stats - All'!K35</f>
        <v>0</v>
      </c>
      <c r="AP10" s="63">
        <f>'Stats - All'!L35</f>
        <v>0</v>
      </c>
      <c r="AQ10" s="63">
        <f>'Stats - All'!M35</f>
        <v>0</v>
      </c>
      <c r="AR10" s="63">
        <f>'Stats - All'!N35</f>
        <v>0</v>
      </c>
      <c r="AS10" s="63">
        <f>'Stats - All'!O35</f>
        <v>0</v>
      </c>
      <c r="AT10" s="63">
        <f>'Stats - All'!P35</f>
        <v>0</v>
      </c>
      <c r="AU10" s="63">
        <f>'Stats - All'!Q35</f>
        <v>0</v>
      </c>
      <c r="AV10" s="63">
        <f>'Stats - All'!R35</f>
        <v>0</v>
      </c>
      <c r="AW10" s="63">
        <f>'Stats - All'!S35</f>
        <v>0</v>
      </c>
      <c r="AX10" s="63">
        <f>'Stats - All'!T35</f>
        <v>0</v>
      </c>
      <c r="AY10" s="63">
        <f>'Stats - All'!U35</f>
        <v>0</v>
      </c>
      <c r="AZ10" s="63">
        <f>'Stats - All'!V35</f>
        <v>0</v>
      </c>
      <c r="BA10" s="63">
        <f>'Stats - All'!W35</f>
        <v>0</v>
      </c>
      <c r="BB10" s="63">
        <f>'Stats - All'!Y35</f>
        <v>0</v>
      </c>
      <c r="BC10" s="146" t="str">
        <f>'Stats - All'!Z35</f>
        <v>-</v>
      </c>
      <c r="BD10" s="55" t="str">
        <f>'Stats - All'!AA35</f>
        <v>-</v>
      </c>
      <c r="BE10" s="55" t="str">
        <f>'Stats - All'!AB35</f>
        <v>-</v>
      </c>
      <c r="BF10" s="55" t="str">
        <f>'Stats - All'!AC35</f>
        <v>-</v>
      </c>
      <c r="BG10" s="47" t="str">
        <f>'Stats - All'!AD35</f>
        <v>-</v>
      </c>
      <c r="BH10" s="54" t="str">
        <f>'Stats - All'!AE35</f>
        <v>-</v>
      </c>
      <c r="BI10" s="47" t="str">
        <f>'Stats - All'!AF35</f>
        <v>-</v>
      </c>
      <c r="BJ10" s="55" t="str">
        <f>'Stats - All'!AG35</f>
        <v>-</v>
      </c>
      <c r="BK10" s="28" t="str">
        <f>'Stats - All'!AH35</f>
        <v>-</v>
      </c>
      <c r="BL10" s="52" t="str">
        <f>'Stats - All'!AD56</f>
        <v>-</v>
      </c>
      <c r="BM10" s="52" t="str">
        <f>'Stats - All'!AE56</f>
        <v>-</v>
      </c>
      <c r="BN10" s="52" t="str">
        <f>'Stats - All'!AF56</f>
        <v>-</v>
      </c>
      <c r="BO10" s="52" t="str">
        <f>'Stats - All'!AG56</f>
        <v>-</v>
      </c>
      <c r="BP10" s="97">
        <f>'Stats - All'!C56</f>
        <v>1</v>
      </c>
      <c r="BQ10" s="99" t="e">
        <f>'Stats - All'!#REF!</f>
        <v>#REF!</v>
      </c>
      <c r="BR10" s="130">
        <f>'Stats - All'!E56</f>
        <v>1</v>
      </c>
      <c r="BS10" s="87">
        <f>'Stats - All'!F56</f>
        <v>1</v>
      </c>
      <c r="BT10" s="87">
        <f>'Stats - All'!G56</f>
        <v>1</v>
      </c>
      <c r="BU10" s="87">
        <f>'Stats - All'!H56</f>
        <v>1</v>
      </c>
      <c r="BV10" s="87">
        <f>'Stats - All'!I56</f>
        <v>1</v>
      </c>
      <c r="BW10" s="103">
        <f>'Stats - All'!J56</f>
        <v>1</v>
      </c>
      <c r="BX10" s="63">
        <f>'Stats - All'!K56</f>
        <v>0</v>
      </c>
      <c r="BY10" s="63">
        <f>'Stats - All'!L56</f>
        <v>0</v>
      </c>
      <c r="BZ10" s="63">
        <f>'Stats - All'!M56</f>
        <v>0</v>
      </c>
      <c r="CA10" s="63">
        <f>'Stats - All'!N56</f>
        <v>0</v>
      </c>
      <c r="CB10" s="63">
        <f>'Stats - All'!O56</f>
        <v>0</v>
      </c>
      <c r="CC10" s="63">
        <f>'Stats - All'!P56</f>
        <v>0</v>
      </c>
      <c r="CD10" s="102" t="str">
        <f>'Stats - All'!Q56</f>
        <v>-</v>
      </c>
      <c r="CE10" s="103" t="str">
        <f>'Stats - All'!R56</f>
        <v>-</v>
      </c>
      <c r="CF10" s="133">
        <f>'Stats - All'!S56</f>
        <v>0</v>
      </c>
      <c r="CG10" s="118" t="str">
        <f>'Stats - All'!T56</f>
        <v>-</v>
      </c>
      <c r="CH10" s="107" t="str">
        <f>'Stats - All'!U56</f>
        <v>-</v>
      </c>
      <c r="CI10" s="107" t="str">
        <f>'Stats - All'!V56</f>
        <v>-</v>
      </c>
      <c r="CJ10" s="107" t="str">
        <f>'Stats - All'!W56</f>
        <v>-</v>
      </c>
      <c r="CK10" s="107" t="str">
        <f>'Stats - All'!X56</f>
        <v>-</v>
      </c>
      <c r="CL10" s="107" t="str">
        <f>'Stats - All'!Y56</f>
        <v>-</v>
      </c>
      <c r="CM10" s="119" t="str">
        <f>'Stats - All'!Z56</f>
        <v>-</v>
      </c>
      <c r="CN10" s="97" t="str">
        <f>'Stats - All'!AA56</f>
        <v>-</v>
      </c>
      <c r="CO10" s="78">
        <f>'Stats - All'!AB56</f>
        <v>1</v>
      </c>
      <c r="CP10" s="92" t="str">
        <f>'Stats - All'!AC56</f>
        <v>-</v>
      </c>
      <c r="CQ10">
        <f t="shared" si="0"/>
        <v>22</v>
      </c>
      <c r="CR10" t="str">
        <f t="shared" si="1"/>
        <v>Player 8</v>
      </c>
      <c r="CS10" s="424">
        <f>'Stats - All'!AF14</f>
        <v>0</v>
      </c>
      <c r="CT10" s="424" t="str">
        <f>'Stats - All'!AG14</f>
        <v>Player 8</v>
      </c>
      <c r="CV10" s="424">
        <f>'Stats - All'!AI35</f>
        <v>0</v>
      </c>
      <c r="CW10" s="424" t="str">
        <f>'Stats - All'!AJ35</f>
        <v>Player 8</v>
      </c>
      <c r="CY10" s="1">
        <f>'Stats - All'!AK35</f>
        <v>0</v>
      </c>
      <c r="CZ10" s="468" t="str">
        <f>'Stats - All'!AL35</f>
        <v>-</v>
      </c>
      <c r="DA10" s="424" t="str">
        <f t="shared" si="2"/>
        <v>Player 8</v>
      </c>
      <c r="DC10">
        <f t="shared" si="3"/>
        <v>0</v>
      </c>
      <c r="DD10">
        <f t="shared" si="4"/>
        <v>0</v>
      </c>
      <c r="DE10">
        <f t="shared" si="5"/>
        <v>0</v>
      </c>
      <c r="DF10" t="str">
        <f t="shared" si="6"/>
        <v/>
      </c>
    </row>
    <row r="11" spans="1:110" ht="14.25" customHeight="1" thickBot="1" x14ac:dyDescent="0.2">
      <c r="A11" s="1">
        <v>9</v>
      </c>
      <c r="B11" s="136">
        <f>'Stats - All'!A15</f>
        <v>23</v>
      </c>
      <c r="C11" s="136" t="str">
        <f>'Stats - All'!B15</f>
        <v>Player 9</v>
      </c>
      <c r="D11" s="73" t="e">
        <f>'Stats - All'!C15</f>
        <v>#DIV/0!</v>
      </c>
      <c r="E11" s="63">
        <f>'Stats - All'!D15</f>
        <v>0</v>
      </c>
      <c r="F11" s="63">
        <f>'Stats - All'!E15</f>
        <v>0</v>
      </c>
      <c r="G11" s="63">
        <f>'Stats - All'!F15</f>
        <v>0</v>
      </c>
      <c r="H11" s="63">
        <f>'Stats - All'!G15</f>
        <v>0</v>
      </c>
      <c r="I11" s="63">
        <f>'Stats - All'!H15</f>
        <v>0</v>
      </c>
      <c r="J11" s="63">
        <f>'Stats - All'!I15</f>
        <v>0</v>
      </c>
      <c r="K11" s="63">
        <f>'Stats - All'!J15</f>
        <v>0</v>
      </c>
      <c r="L11" s="63">
        <f>'Stats - All'!K15</f>
        <v>0</v>
      </c>
      <c r="M11" s="63">
        <f>'Stats - All'!L15</f>
        <v>0</v>
      </c>
      <c r="N11" s="63">
        <f>'Stats - All'!M15</f>
        <v>0</v>
      </c>
      <c r="O11" s="63">
        <f>'Stats - All'!N15</f>
        <v>0</v>
      </c>
      <c r="P11" s="63">
        <f>'Stats - All'!O15</f>
        <v>0</v>
      </c>
      <c r="Q11" s="63">
        <f>'Stats - All'!P15</f>
        <v>0</v>
      </c>
      <c r="R11" s="63">
        <f>'Stats - All'!Q15</f>
        <v>0</v>
      </c>
      <c r="S11" s="63">
        <f>'Stats - All'!R15</f>
        <v>0</v>
      </c>
      <c r="T11" s="63">
        <f>'Stats - All'!S15</f>
        <v>0</v>
      </c>
      <c r="U11" s="63">
        <f>'Stats - All'!T15</f>
        <v>0</v>
      </c>
      <c r="V11" s="63">
        <f>'Stats - All'!U15</f>
        <v>0</v>
      </c>
      <c r="W11" s="63">
        <f>'Stats - All'!V15</f>
        <v>0</v>
      </c>
      <c r="X11" s="63">
        <f>'Stats - All'!W15</f>
        <v>0</v>
      </c>
      <c r="Y11" s="28">
        <f>'Stats - All'!X15</f>
        <v>0</v>
      </c>
      <c r="Z11" s="28">
        <f>'Stats - All'!Y15</f>
        <v>0</v>
      </c>
      <c r="AA11" s="28">
        <f>'Stats - All'!Z15</f>
        <v>0</v>
      </c>
      <c r="AB11" s="28"/>
      <c r="AC11" s="28">
        <f>'Stats - All'!AA15</f>
        <v>0</v>
      </c>
      <c r="AD11" s="52">
        <f>'Stats - All'!AB15</f>
        <v>0</v>
      </c>
      <c r="AE11" s="52">
        <f>'Stats - All'!AC15</f>
        <v>0</v>
      </c>
      <c r="AF11" s="52" t="str">
        <f>'Stats - All'!AD15</f>
        <v>-</v>
      </c>
      <c r="AG11" s="63">
        <f>'Stats - All'!C36</f>
        <v>0</v>
      </c>
      <c r="AH11" s="63">
        <f>'Stats - All'!D36</f>
        <v>0</v>
      </c>
      <c r="AI11" s="63">
        <f>'Stats - All'!E36</f>
        <v>0</v>
      </c>
      <c r="AJ11" s="63">
        <f>'Stats - All'!F36</f>
        <v>0</v>
      </c>
      <c r="AK11" s="63">
        <f>'Stats - All'!G36</f>
        <v>0</v>
      </c>
      <c r="AL11" s="63">
        <f>'Stats - All'!H36</f>
        <v>0</v>
      </c>
      <c r="AM11" s="63">
        <f>'Stats - All'!I36</f>
        <v>0</v>
      </c>
      <c r="AN11" s="63">
        <f>'Stats - All'!J36</f>
        <v>0</v>
      </c>
      <c r="AO11" s="63">
        <f>'Stats - All'!K36</f>
        <v>0</v>
      </c>
      <c r="AP11" s="63">
        <f>'Stats - All'!L36</f>
        <v>0</v>
      </c>
      <c r="AQ11" s="63">
        <f>'Stats - All'!M36</f>
        <v>0</v>
      </c>
      <c r="AR11" s="63">
        <f>'Stats - All'!N36</f>
        <v>0</v>
      </c>
      <c r="AS11" s="63">
        <f>'Stats - All'!O36</f>
        <v>0</v>
      </c>
      <c r="AT11" s="63">
        <f>'Stats - All'!P36</f>
        <v>0</v>
      </c>
      <c r="AU11" s="63">
        <f>'Stats - All'!Q36</f>
        <v>0</v>
      </c>
      <c r="AV11" s="63">
        <f>'Stats - All'!R36</f>
        <v>0</v>
      </c>
      <c r="AW11" s="63">
        <f>'Stats - All'!S36</f>
        <v>0</v>
      </c>
      <c r="AX11" s="63">
        <f>'Stats - All'!T36</f>
        <v>0</v>
      </c>
      <c r="AY11" s="63">
        <f>'Stats - All'!U36</f>
        <v>0</v>
      </c>
      <c r="AZ11" s="63">
        <f>'Stats - All'!V36</f>
        <v>0</v>
      </c>
      <c r="BA11" s="63">
        <f>'Stats - All'!W36</f>
        <v>0</v>
      </c>
      <c r="BB11" s="63">
        <f>'Stats - All'!Y36</f>
        <v>0</v>
      </c>
      <c r="BC11" s="146" t="str">
        <f>'Stats - All'!Z36</f>
        <v>-</v>
      </c>
      <c r="BD11" s="55" t="str">
        <f>'Stats - All'!AA36</f>
        <v>-</v>
      </c>
      <c r="BE11" s="55" t="str">
        <f>'Stats - All'!AB36</f>
        <v>-</v>
      </c>
      <c r="BF11" s="55" t="str">
        <f>'Stats - All'!AC36</f>
        <v>-</v>
      </c>
      <c r="BG11" s="47" t="str">
        <f>'Stats - All'!AD36</f>
        <v>-</v>
      </c>
      <c r="BH11" s="54" t="str">
        <f>'Stats - All'!AE36</f>
        <v>-</v>
      </c>
      <c r="BI11" s="47" t="str">
        <f>'Stats - All'!AF36</f>
        <v>-</v>
      </c>
      <c r="BJ11" s="55" t="str">
        <f>'Stats - All'!AG36</f>
        <v>-</v>
      </c>
      <c r="BK11" s="28" t="str">
        <f>'Stats - All'!AH36</f>
        <v>-</v>
      </c>
      <c r="BL11" s="52" t="str">
        <f>'Stats - All'!AD57</f>
        <v>-</v>
      </c>
      <c r="BM11" s="52" t="str">
        <f>'Stats - All'!AE57</f>
        <v>-</v>
      </c>
      <c r="BN11" s="52" t="str">
        <f>'Stats - All'!AF57</f>
        <v>-</v>
      </c>
      <c r="BO11" s="52" t="str">
        <f>'Stats - All'!AG57</f>
        <v>-</v>
      </c>
      <c r="BP11" s="97">
        <f>'Stats - All'!C57</f>
        <v>1</v>
      </c>
      <c r="BQ11" s="99" t="e">
        <f>'Stats - All'!#REF!</f>
        <v>#REF!</v>
      </c>
      <c r="BR11" s="131">
        <f>'Stats - All'!E57</f>
        <v>1</v>
      </c>
      <c r="BS11" s="93">
        <f>'Stats - All'!F57</f>
        <v>1</v>
      </c>
      <c r="BT11" s="93">
        <f>'Stats - All'!G57</f>
        <v>1</v>
      </c>
      <c r="BU11" s="93">
        <f>'Stats - All'!H57</f>
        <v>1</v>
      </c>
      <c r="BV11" s="93">
        <f>'Stats - All'!I57</f>
        <v>1</v>
      </c>
      <c r="BW11" s="105">
        <f>'Stats - All'!J57</f>
        <v>1</v>
      </c>
      <c r="BX11" s="63">
        <f>'Stats - All'!K57</f>
        <v>0</v>
      </c>
      <c r="BY11" s="63">
        <f>'Stats - All'!L57</f>
        <v>0</v>
      </c>
      <c r="BZ11" s="63">
        <f>'Stats - All'!M57</f>
        <v>0</v>
      </c>
      <c r="CA11" s="63">
        <f>'Stats - All'!N57</f>
        <v>0</v>
      </c>
      <c r="CB11" s="63">
        <f>'Stats - All'!O57</f>
        <v>0</v>
      </c>
      <c r="CC11" s="63">
        <f>'Stats - All'!P57</f>
        <v>0</v>
      </c>
      <c r="CD11" s="102" t="str">
        <f>'Stats - All'!Q57</f>
        <v>-</v>
      </c>
      <c r="CE11" s="103" t="str">
        <f>'Stats - All'!R57</f>
        <v>-</v>
      </c>
      <c r="CF11" s="133">
        <f>'Stats - All'!S57</f>
        <v>0</v>
      </c>
      <c r="CG11" s="118" t="str">
        <f>'Stats - All'!T57</f>
        <v>-</v>
      </c>
      <c r="CH11" s="107" t="str">
        <f>'Stats - All'!U57</f>
        <v>-</v>
      </c>
      <c r="CI11" s="107" t="str">
        <f>'Stats - All'!V57</f>
        <v>-</v>
      </c>
      <c r="CJ11" s="107" t="str">
        <f>'Stats - All'!W57</f>
        <v>-</v>
      </c>
      <c r="CK11" s="107" t="str">
        <f>'Stats - All'!X57</f>
        <v>-</v>
      </c>
      <c r="CL11" s="107" t="str">
        <f>'Stats - All'!Y57</f>
        <v>-</v>
      </c>
      <c r="CM11" s="119" t="str">
        <f>'Stats - All'!Z57</f>
        <v>-</v>
      </c>
      <c r="CN11" s="97" t="str">
        <f>'Stats - All'!AA57</f>
        <v>-</v>
      </c>
      <c r="CO11" s="78">
        <f>'Stats - All'!AB57</f>
        <v>1</v>
      </c>
      <c r="CP11" s="92" t="str">
        <f>'Stats - All'!AC57</f>
        <v>-</v>
      </c>
      <c r="CQ11">
        <f t="shared" si="0"/>
        <v>23</v>
      </c>
      <c r="CR11" t="str">
        <f t="shared" si="1"/>
        <v>Player 9</v>
      </c>
      <c r="CS11" s="424">
        <f>'Stats - All'!AF15</f>
        <v>0</v>
      </c>
      <c r="CT11" s="424" t="str">
        <f>'Stats - All'!AG15</f>
        <v>Player 9</v>
      </c>
      <c r="CV11" s="424">
        <f>'Stats - All'!AI36</f>
        <v>0</v>
      </c>
      <c r="CW11" s="424" t="str">
        <f>'Stats - All'!AJ36</f>
        <v>Player 9</v>
      </c>
      <c r="CY11" s="1">
        <f>'Stats - All'!AK36</f>
        <v>0</v>
      </c>
      <c r="CZ11" s="468" t="str">
        <f>'Stats - All'!AL36</f>
        <v>-</v>
      </c>
      <c r="DA11" s="424" t="str">
        <f t="shared" si="2"/>
        <v>Player 9</v>
      </c>
      <c r="DC11">
        <f t="shared" si="3"/>
        <v>0</v>
      </c>
      <c r="DD11">
        <f t="shared" si="4"/>
        <v>0</v>
      </c>
      <c r="DE11">
        <f t="shared" si="5"/>
        <v>0</v>
      </c>
      <c r="DF11" t="str">
        <f t="shared" si="6"/>
        <v/>
      </c>
    </row>
    <row r="12" spans="1:110" ht="14.25" customHeight="1" x14ac:dyDescent="0.15">
      <c r="A12" s="1">
        <v>10</v>
      </c>
      <c r="B12" s="136">
        <f>'Stats - All'!A16</f>
        <v>24</v>
      </c>
      <c r="C12" s="136" t="str">
        <f>'Stats - All'!B16</f>
        <v>Player 10</v>
      </c>
      <c r="D12" s="73" t="e">
        <f>'Stats - All'!C16</f>
        <v>#DIV/0!</v>
      </c>
      <c r="E12" s="63">
        <f>'Stats - All'!D16</f>
        <v>0</v>
      </c>
      <c r="F12" s="63">
        <f>'Stats - All'!E16</f>
        <v>0</v>
      </c>
      <c r="G12" s="63">
        <f>'Stats - All'!F16</f>
        <v>0</v>
      </c>
      <c r="H12" s="63">
        <f>'Stats - All'!G16</f>
        <v>0</v>
      </c>
      <c r="I12" s="63">
        <f>'Stats - All'!H16</f>
        <v>0</v>
      </c>
      <c r="J12" s="63">
        <f>'Stats - All'!I16</f>
        <v>0</v>
      </c>
      <c r="K12" s="63">
        <f>'Stats - All'!J16</f>
        <v>0</v>
      </c>
      <c r="L12" s="63">
        <f>'Stats - All'!K16</f>
        <v>0</v>
      </c>
      <c r="M12" s="63">
        <f>'Stats - All'!L16</f>
        <v>0</v>
      </c>
      <c r="N12" s="63">
        <f>'Stats - All'!M16</f>
        <v>0</v>
      </c>
      <c r="O12" s="63">
        <f>'Stats - All'!N16</f>
        <v>0</v>
      </c>
      <c r="P12" s="63">
        <f>'Stats - All'!O16</f>
        <v>0</v>
      </c>
      <c r="Q12" s="63">
        <f>'Stats - All'!P16</f>
        <v>0</v>
      </c>
      <c r="R12" s="63">
        <f>'Stats - All'!Q16</f>
        <v>0</v>
      </c>
      <c r="S12" s="63">
        <f>'Stats - All'!R16</f>
        <v>0</v>
      </c>
      <c r="T12" s="63">
        <f>'Stats - All'!S16</f>
        <v>0</v>
      </c>
      <c r="U12" s="63">
        <f>'Stats - All'!T16</f>
        <v>0</v>
      </c>
      <c r="V12" s="63">
        <f>'Stats - All'!U16</f>
        <v>0</v>
      </c>
      <c r="W12" s="63">
        <f>'Stats - All'!V16</f>
        <v>0</v>
      </c>
      <c r="X12" s="63">
        <f>'Stats - All'!W16</f>
        <v>0</v>
      </c>
      <c r="Y12" s="28">
        <f>'Stats - All'!X16</f>
        <v>0</v>
      </c>
      <c r="Z12" s="28">
        <f>'Stats - All'!Y16</f>
        <v>0</v>
      </c>
      <c r="AA12" s="28">
        <f>'Stats - All'!Z16</f>
        <v>0</v>
      </c>
      <c r="AB12" s="28"/>
      <c r="AC12" s="28">
        <f>'Stats - All'!AA16</f>
        <v>0</v>
      </c>
      <c r="AD12" s="52">
        <f>'Stats - All'!AB16</f>
        <v>0</v>
      </c>
      <c r="AE12" s="52">
        <f>'Stats - All'!AC16</f>
        <v>0</v>
      </c>
      <c r="AF12" s="52" t="str">
        <f>'Stats - All'!AD16</f>
        <v>-</v>
      </c>
      <c r="AG12" s="63">
        <f>'Stats - All'!C37</f>
        <v>0</v>
      </c>
      <c r="AH12" s="63">
        <f>'Stats - All'!D37</f>
        <v>0</v>
      </c>
      <c r="AI12" s="63">
        <f>'Stats - All'!E37</f>
        <v>0</v>
      </c>
      <c r="AJ12" s="63">
        <f>'Stats - All'!F37</f>
        <v>0</v>
      </c>
      <c r="AK12" s="63">
        <f>'Stats - All'!G37</f>
        <v>0</v>
      </c>
      <c r="AL12" s="63">
        <f>'Stats - All'!H37</f>
        <v>0</v>
      </c>
      <c r="AM12" s="63">
        <f>'Stats - All'!I37</f>
        <v>0</v>
      </c>
      <c r="AN12" s="63">
        <f>'Stats - All'!J37</f>
        <v>0</v>
      </c>
      <c r="AO12" s="63">
        <f>'Stats - All'!K37</f>
        <v>0</v>
      </c>
      <c r="AP12" s="63">
        <f>'Stats - All'!L37</f>
        <v>0</v>
      </c>
      <c r="AQ12" s="63">
        <f>'Stats - All'!M37</f>
        <v>0</v>
      </c>
      <c r="AR12" s="63">
        <f>'Stats - All'!N37</f>
        <v>0</v>
      </c>
      <c r="AS12" s="63">
        <f>'Stats - All'!O37</f>
        <v>0</v>
      </c>
      <c r="AT12" s="63">
        <f>'Stats - All'!P37</f>
        <v>0</v>
      </c>
      <c r="AU12" s="63">
        <f>'Stats - All'!Q37</f>
        <v>0</v>
      </c>
      <c r="AV12" s="63">
        <f>'Stats - All'!R37</f>
        <v>0</v>
      </c>
      <c r="AW12" s="63">
        <f>'Stats - All'!S37</f>
        <v>0</v>
      </c>
      <c r="AX12" s="63">
        <f>'Stats - All'!T37</f>
        <v>0</v>
      </c>
      <c r="AY12" s="63">
        <f>'Stats - All'!U37</f>
        <v>0</v>
      </c>
      <c r="AZ12" s="63">
        <f>'Stats - All'!V37</f>
        <v>0</v>
      </c>
      <c r="BA12" s="63">
        <f>'Stats - All'!W37</f>
        <v>0</v>
      </c>
      <c r="BB12" s="63">
        <f>'Stats - All'!Y37</f>
        <v>0</v>
      </c>
      <c r="BC12" s="146" t="str">
        <f>'Stats - All'!Z37</f>
        <v>-</v>
      </c>
      <c r="BD12" s="55" t="str">
        <f>'Stats - All'!AA37</f>
        <v>-</v>
      </c>
      <c r="BE12" s="55" t="str">
        <f>'Stats - All'!AB37</f>
        <v>-</v>
      </c>
      <c r="BF12" s="55" t="str">
        <f>'Stats - All'!AC37</f>
        <v>-</v>
      </c>
      <c r="BG12" s="47" t="str">
        <f>'Stats - All'!AD37</f>
        <v>-</v>
      </c>
      <c r="BH12" s="54" t="str">
        <f>'Stats - All'!AE37</f>
        <v>-</v>
      </c>
      <c r="BI12" s="47" t="str">
        <f>'Stats - All'!AF37</f>
        <v>-</v>
      </c>
      <c r="BJ12" s="55" t="str">
        <f>'Stats - All'!AG37</f>
        <v>-</v>
      </c>
      <c r="BK12" s="28" t="str">
        <f>'Stats - All'!AH37</f>
        <v>-</v>
      </c>
      <c r="BL12" s="52" t="str">
        <f>'Stats - All'!AD58</f>
        <v>-</v>
      </c>
      <c r="BM12" s="52" t="str">
        <f>'Stats - All'!AE58</f>
        <v>-</v>
      </c>
      <c r="BN12" s="52" t="str">
        <f>'Stats - All'!AF58</f>
        <v>-</v>
      </c>
      <c r="BO12" s="52" t="str">
        <f>'Stats - All'!AG58</f>
        <v>-</v>
      </c>
      <c r="BP12" s="96">
        <f>'Stats - All'!C58</f>
        <v>1</v>
      </c>
      <c r="BQ12" s="99" t="e">
        <f>'Stats - All'!#REF!</f>
        <v>#REF!</v>
      </c>
      <c r="BR12" s="129">
        <f>'Stats - All'!E58</f>
        <v>1</v>
      </c>
      <c r="BS12" s="89">
        <f>'Stats - All'!F58</f>
        <v>1</v>
      </c>
      <c r="BT12" s="89">
        <f>'Stats - All'!G58</f>
        <v>1</v>
      </c>
      <c r="BU12" s="89">
        <f>'Stats - All'!H58</f>
        <v>1</v>
      </c>
      <c r="BV12" s="89">
        <f>'Stats - All'!I58</f>
        <v>1</v>
      </c>
      <c r="BW12" s="101">
        <f>'Stats - All'!J58</f>
        <v>1</v>
      </c>
      <c r="BX12" s="63">
        <f>'Stats - All'!K58</f>
        <v>0</v>
      </c>
      <c r="BY12" s="63">
        <f>'Stats - All'!L58</f>
        <v>0</v>
      </c>
      <c r="BZ12" s="63">
        <f>'Stats - All'!M58</f>
        <v>0</v>
      </c>
      <c r="CA12" s="63">
        <f>'Stats - All'!N58</f>
        <v>0</v>
      </c>
      <c r="CB12" s="63">
        <f>'Stats - All'!O58</f>
        <v>0</v>
      </c>
      <c r="CC12" s="63">
        <f>'Stats - All'!P58</f>
        <v>0</v>
      </c>
      <c r="CD12" s="100" t="str">
        <f>'Stats - All'!Q58</f>
        <v>-</v>
      </c>
      <c r="CE12" s="101" t="str">
        <f>'Stats - All'!R58</f>
        <v>-</v>
      </c>
      <c r="CF12" s="132">
        <f>'Stats - All'!S58</f>
        <v>0</v>
      </c>
      <c r="CG12" s="116" t="str">
        <f>'Stats - All'!T58</f>
        <v>-</v>
      </c>
      <c r="CH12" s="106" t="str">
        <f>'Stats - All'!U58</f>
        <v>-</v>
      </c>
      <c r="CI12" s="106" t="str">
        <f>'Stats - All'!V58</f>
        <v>-</v>
      </c>
      <c r="CJ12" s="106" t="str">
        <f>'Stats - All'!W58</f>
        <v>-</v>
      </c>
      <c r="CK12" s="106" t="str">
        <f>'Stats - All'!X58</f>
        <v>-</v>
      </c>
      <c r="CL12" s="106" t="str">
        <f>'Stats - All'!Y58</f>
        <v>-</v>
      </c>
      <c r="CM12" s="117" t="str">
        <f>'Stats - All'!Z58</f>
        <v>-</v>
      </c>
      <c r="CN12" s="96" t="str">
        <f>'Stats - All'!AA58</f>
        <v>-</v>
      </c>
      <c r="CO12" s="90">
        <f>'Stats - All'!AB58</f>
        <v>1</v>
      </c>
      <c r="CP12" s="91" t="str">
        <f>'Stats - All'!AC58</f>
        <v>-</v>
      </c>
      <c r="CQ12">
        <f t="shared" si="0"/>
        <v>24</v>
      </c>
      <c r="CR12" t="str">
        <f t="shared" si="1"/>
        <v>Player 10</v>
      </c>
      <c r="CS12" s="424">
        <f>'Stats - All'!AF16</f>
        <v>0</v>
      </c>
      <c r="CT12" s="424" t="str">
        <f>'Stats - All'!AG16</f>
        <v>Player 10</v>
      </c>
      <c r="CV12" s="424">
        <f>'Stats - All'!AI37</f>
        <v>0</v>
      </c>
      <c r="CW12" s="424" t="str">
        <f>'Stats - All'!AJ37</f>
        <v>Player 10</v>
      </c>
      <c r="CY12" s="1">
        <f>'Stats - All'!AK37</f>
        <v>0</v>
      </c>
      <c r="CZ12" s="468" t="str">
        <f>'Stats - All'!AL37</f>
        <v>-</v>
      </c>
      <c r="DA12" s="424" t="str">
        <f t="shared" si="2"/>
        <v>Player 10</v>
      </c>
      <c r="DC12">
        <f t="shared" si="3"/>
        <v>0</v>
      </c>
      <c r="DD12">
        <f t="shared" si="4"/>
        <v>0</v>
      </c>
      <c r="DE12">
        <f t="shared" si="5"/>
        <v>0</v>
      </c>
      <c r="DF12" t="str">
        <f t="shared" si="6"/>
        <v/>
      </c>
    </row>
    <row r="13" spans="1:110" ht="14.25" customHeight="1" x14ac:dyDescent="0.15">
      <c r="A13" s="1">
        <v>11</v>
      </c>
      <c r="B13" s="136">
        <f>'Stats - All'!A17</f>
        <v>25</v>
      </c>
      <c r="C13" s="136" t="str">
        <f>'Stats - All'!B17</f>
        <v>Player 11</v>
      </c>
      <c r="D13" s="73" t="e">
        <f>'Stats - All'!C17</f>
        <v>#DIV/0!</v>
      </c>
      <c r="E13" s="63">
        <f>'Stats - All'!D17</f>
        <v>0</v>
      </c>
      <c r="F13" s="63">
        <f>'Stats - All'!E17</f>
        <v>0</v>
      </c>
      <c r="G13" s="63">
        <f>'Stats - All'!F17</f>
        <v>0</v>
      </c>
      <c r="H13" s="63">
        <f>'Stats - All'!G17</f>
        <v>0</v>
      </c>
      <c r="I13" s="63">
        <f>'Stats - All'!H17</f>
        <v>0</v>
      </c>
      <c r="J13" s="63">
        <f>'Stats - All'!I17</f>
        <v>0</v>
      </c>
      <c r="K13" s="63">
        <f>'Stats - All'!J17</f>
        <v>0</v>
      </c>
      <c r="L13" s="63">
        <f>'Stats - All'!K17</f>
        <v>0</v>
      </c>
      <c r="M13" s="63">
        <f>'Stats - All'!L17</f>
        <v>0</v>
      </c>
      <c r="N13" s="63">
        <f>'Stats - All'!M17</f>
        <v>0</v>
      </c>
      <c r="O13" s="63">
        <f>'Stats - All'!N17</f>
        <v>0</v>
      </c>
      <c r="P13" s="63">
        <f>'Stats - All'!O17</f>
        <v>0</v>
      </c>
      <c r="Q13" s="63">
        <f>'Stats - All'!P17</f>
        <v>0</v>
      </c>
      <c r="R13" s="63">
        <f>'Stats - All'!Q17</f>
        <v>0</v>
      </c>
      <c r="S13" s="63">
        <f>'Stats - All'!R17</f>
        <v>0</v>
      </c>
      <c r="T13" s="63">
        <f>'Stats - All'!S17</f>
        <v>0</v>
      </c>
      <c r="U13" s="63">
        <f>'Stats - All'!T17</f>
        <v>0</v>
      </c>
      <c r="V13" s="63">
        <f>'Stats - All'!U17</f>
        <v>0</v>
      </c>
      <c r="W13" s="63">
        <f>'Stats - All'!V17</f>
        <v>0</v>
      </c>
      <c r="X13" s="63">
        <f>'Stats - All'!W17</f>
        <v>0</v>
      </c>
      <c r="Y13" s="28">
        <f>'Stats - All'!X17</f>
        <v>0</v>
      </c>
      <c r="Z13" s="28">
        <f>'Stats - All'!Y17</f>
        <v>0</v>
      </c>
      <c r="AA13" s="28">
        <f>'Stats - All'!Z17</f>
        <v>0</v>
      </c>
      <c r="AB13" s="28"/>
      <c r="AC13" s="28">
        <f>'Stats - All'!AA17</f>
        <v>0</v>
      </c>
      <c r="AD13" s="52">
        <f>'Stats - All'!AB17</f>
        <v>0</v>
      </c>
      <c r="AE13" s="52">
        <f>'Stats - All'!AC17</f>
        <v>0</v>
      </c>
      <c r="AF13" s="52" t="str">
        <f>'Stats - All'!AD17</f>
        <v>-</v>
      </c>
      <c r="AG13" s="63">
        <f>'Stats - All'!C38</f>
        <v>0</v>
      </c>
      <c r="AH13" s="63">
        <f>'Stats - All'!D38</f>
        <v>0</v>
      </c>
      <c r="AI13" s="63">
        <f>'Stats - All'!E38</f>
        <v>0</v>
      </c>
      <c r="AJ13" s="63">
        <f>'Stats - All'!F38</f>
        <v>0</v>
      </c>
      <c r="AK13" s="63">
        <f>'Stats - All'!G38</f>
        <v>0</v>
      </c>
      <c r="AL13" s="63">
        <f>'Stats - All'!H38</f>
        <v>0</v>
      </c>
      <c r="AM13" s="63">
        <f>'Stats - All'!I38</f>
        <v>0</v>
      </c>
      <c r="AN13" s="63">
        <f>'Stats - All'!J38</f>
        <v>0</v>
      </c>
      <c r="AO13" s="63">
        <f>'Stats - All'!K38</f>
        <v>0</v>
      </c>
      <c r="AP13" s="63">
        <f>'Stats - All'!L38</f>
        <v>0</v>
      </c>
      <c r="AQ13" s="63">
        <f>'Stats - All'!M38</f>
        <v>0</v>
      </c>
      <c r="AR13" s="63">
        <f>'Stats - All'!N38</f>
        <v>0</v>
      </c>
      <c r="AS13" s="63">
        <f>'Stats - All'!O38</f>
        <v>0</v>
      </c>
      <c r="AT13" s="63">
        <f>'Stats - All'!P38</f>
        <v>0</v>
      </c>
      <c r="AU13" s="63">
        <f>'Stats - All'!Q38</f>
        <v>0</v>
      </c>
      <c r="AV13" s="63">
        <f>'Stats - All'!R38</f>
        <v>0</v>
      </c>
      <c r="AW13" s="63">
        <f>'Stats - All'!S38</f>
        <v>0</v>
      </c>
      <c r="AX13" s="63">
        <f>'Stats - All'!T38</f>
        <v>0</v>
      </c>
      <c r="AY13" s="63">
        <f>'Stats - All'!U38</f>
        <v>0</v>
      </c>
      <c r="AZ13" s="63">
        <f>'Stats - All'!V38</f>
        <v>0</v>
      </c>
      <c r="BA13" s="63">
        <f>'Stats - All'!W38</f>
        <v>0</v>
      </c>
      <c r="BB13" s="63">
        <f>'Stats - All'!Y38</f>
        <v>0</v>
      </c>
      <c r="BC13" s="146" t="str">
        <f>'Stats - All'!Z38</f>
        <v>-</v>
      </c>
      <c r="BD13" s="55" t="str">
        <f>'Stats - All'!AA38</f>
        <v>-</v>
      </c>
      <c r="BE13" s="55" t="str">
        <f>'Stats - All'!AB38</f>
        <v>-</v>
      </c>
      <c r="BF13" s="55" t="str">
        <f>'Stats - All'!AC38</f>
        <v>-</v>
      </c>
      <c r="BG13" s="47" t="str">
        <f>'Stats - All'!AD38</f>
        <v>-</v>
      </c>
      <c r="BH13" s="54" t="str">
        <f>'Stats - All'!AE38</f>
        <v>-</v>
      </c>
      <c r="BI13" s="47" t="str">
        <f>'Stats - All'!AF38</f>
        <v>-</v>
      </c>
      <c r="BJ13" s="55" t="str">
        <f>'Stats - All'!AG38</f>
        <v>-</v>
      </c>
      <c r="BK13" s="28" t="str">
        <f>'Stats - All'!AH38</f>
        <v>-</v>
      </c>
      <c r="BL13" s="52" t="str">
        <f>'Stats - All'!AD59</f>
        <v>-</v>
      </c>
      <c r="BM13" s="52" t="str">
        <f>'Stats - All'!AE59</f>
        <v>-</v>
      </c>
      <c r="BN13" s="52" t="str">
        <f>'Stats - All'!AF59</f>
        <v>-</v>
      </c>
      <c r="BO13" s="52" t="str">
        <f>'Stats - All'!AG59</f>
        <v>-</v>
      </c>
      <c r="BP13" s="97">
        <f>'Stats - All'!C59</f>
        <v>1</v>
      </c>
      <c r="BQ13" s="99" t="e">
        <f>'Stats - All'!#REF!</f>
        <v>#REF!</v>
      </c>
      <c r="BR13" s="130">
        <f>'Stats - All'!E59</f>
        <v>1</v>
      </c>
      <c r="BS13" s="87">
        <f>'Stats - All'!F59</f>
        <v>1</v>
      </c>
      <c r="BT13" s="87">
        <f>'Stats - All'!G59</f>
        <v>1</v>
      </c>
      <c r="BU13" s="87">
        <f>'Stats - All'!H59</f>
        <v>1</v>
      </c>
      <c r="BV13" s="87">
        <f>'Stats - All'!I59</f>
        <v>1</v>
      </c>
      <c r="BW13" s="103">
        <f>'Stats - All'!J59</f>
        <v>1</v>
      </c>
      <c r="BX13" s="63">
        <f>'Stats - All'!K59</f>
        <v>0</v>
      </c>
      <c r="BY13" s="63">
        <f>'Stats - All'!L59</f>
        <v>0</v>
      </c>
      <c r="BZ13" s="63">
        <f>'Stats - All'!M59</f>
        <v>0</v>
      </c>
      <c r="CA13" s="63">
        <f>'Stats - All'!N59</f>
        <v>0</v>
      </c>
      <c r="CB13" s="63">
        <f>'Stats - All'!O59</f>
        <v>0</v>
      </c>
      <c r="CC13" s="63">
        <f>'Stats - All'!P59</f>
        <v>0</v>
      </c>
      <c r="CD13" s="102" t="str">
        <f>'Stats - All'!Q59</f>
        <v>-</v>
      </c>
      <c r="CE13" s="103" t="str">
        <f>'Stats - All'!R59</f>
        <v>-</v>
      </c>
      <c r="CF13" s="133">
        <f>'Stats - All'!S59</f>
        <v>0</v>
      </c>
      <c r="CG13" s="118" t="str">
        <f>'Stats - All'!T59</f>
        <v>-</v>
      </c>
      <c r="CH13" s="107" t="str">
        <f>'Stats - All'!U59</f>
        <v>-</v>
      </c>
      <c r="CI13" s="107" t="str">
        <f>'Stats - All'!V59</f>
        <v>-</v>
      </c>
      <c r="CJ13" s="107" t="str">
        <f>'Stats - All'!W59</f>
        <v>-</v>
      </c>
      <c r="CK13" s="107" t="str">
        <f>'Stats - All'!X59</f>
        <v>-</v>
      </c>
      <c r="CL13" s="107" t="str">
        <f>'Stats - All'!Y59</f>
        <v>-</v>
      </c>
      <c r="CM13" s="119" t="str">
        <f>'Stats - All'!Z59</f>
        <v>-</v>
      </c>
      <c r="CN13" s="97" t="str">
        <f>'Stats - All'!AA59</f>
        <v>-</v>
      </c>
      <c r="CO13" s="78">
        <f>'Stats - All'!AB59</f>
        <v>1</v>
      </c>
      <c r="CP13" s="92" t="str">
        <f>'Stats - All'!AC59</f>
        <v>-</v>
      </c>
      <c r="CQ13">
        <f t="shared" si="0"/>
        <v>25</v>
      </c>
      <c r="CR13" t="str">
        <f t="shared" si="1"/>
        <v>Player 11</v>
      </c>
      <c r="CS13" s="424">
        <f>'Stats - All'!AF17</f>
        <v>0</v>
      </c>
      <c r="CT13" s="424" t="str">
        <f>'Stats - All'!AG17</f>
        <v>Player 11</v>
      </c>
      <c r="CV13" s="424">
        <f>'Stats - All'!AI38</f>
        <v>0</v>
      </c>
      <c r="CW13" s="424" t="str">
        <f>'Stats - All'!AJ38</f>
        <v>Player 11</v>
      </c>
      <c r="CY13" s="1">
        <f>'Stats - All'!AK38</f>
        <v>0</v>
      </c>
      <c r="CZ13" s="468" t="str">
        <f>'Stats - All'!AL38</f>
        <v>-</v>
      </c>
      <c r="DA13" s="424" t="str">
        <f t="shared" si="2"/>
        <v>Player 11</v>
      </c>
      <c r="DC13">
        <f t="shared" si="3"/>
        <v>0</v>
      </c>
      <c r="DD13">
        <f t="shared" si="4"/>
        <v>0</v>
      </c>
      <c r="DE13">
        <f t="shared" si="5"/>
        <v>0</v>
      </c>
      <c r="DF13" t="str">
        <f t="shared" si="6"/>
        <v/>
      </c>
    </row>
    <row r="14" spans="1:110" ht="14.25" customHeight="1" thickBot="1" x14ac:dyDescent="0.2">
      <c r="A14" s="1">
        <v>12</v>
      </c>
      <c r="B14" s="136">
        <f>'Stats - All'!A18</f>
        <v>29</v>
      </c>
      <c r="C14" s="136" t="str">
        <f>'Stats - All'!B18</f>
        <v>Player 12</v>
      </c>
      <c r="D14" s="73" t="e">
        <f>'Stats - All'!C18</f>
        <v>#DIV/0!</v>
      </c>
      <c r="E14" s="63">
        <f>'Stats - All'!D18</f>
        <v>0</v>
      </c>
      <c r="F14" s="63">
        <f>'Stats - All'!E18</f>
        <v>0</v>
      </c>
      <c r="G14" s="63">
        <f>'Stats - All'!F18</f>
        <v>0</v>
      </c>
      <c r="H14" s="63">
        <f>'Stats - All'!G18</f>
        <v>0</v>
      </c>
      <c r="I14" s="63">
        <f>'Stats - All'!H18</f>
        <v>0</v>
      </c>
      <c r="J14" s="63">
        <f>'Stats - All'!I18</f>
        <v>0</v>
      </c>
      <c r="K14" s="63">
        <f>'Stats - All'!J18</f>
        <v>0</v>
      </c>
      <c r="L14" s="63">
        <f>'Stats - All'!K18</f>
        <v>0</v>
      </c>
      <c r="M14" s="63">
        <f>'Stats - All'!L18</f>
        <v>0</v>
      </c>
      <c r="N14" s="63">
        <f>'Stats - All'!M18</f>
        <v>0</v>
      </c>
      <c r="O14" s="63">
        <f>'Stats - All'!N18</f>
        <v>0</v>
      </c>
      <c r="P14" s="63">
        <f>'Stats - All'!O18</f>
        <v>0</v>
      </c>
      <c r="Q14" s="63">
        <f>'Stats - All'!P18</f>
        <v>0</v>
      </c>
      <c r="R14" s="63">
        <f>'Stats - All'!Q18</f>
        <v>0</v>
      </c>
      <c r="S14" s="63">
        <f>'Stats - All'!R18</f>
        <v>0</v>
      </c>
      <c r="T14" s="63">
        <f>'Stats - All'!S18</f>
        <v>0</v>
      </c>
      <c r="U14" s="63">
        <f>'Stats - All'!T18</f>
        <v>0</v>
      </c>
      <c r="V14" s="63">
        <f>'Stats - All'!U18</f>
        <v>0</v>
      </c>
      <c r="W14" s="63">
        <f>'Stats - All'!V18</f>
        <v>0</v>
      </c>
      <c r="X14" s="63">
        <f>'Stats - All'!W18</f>
        <v>0</v>
      </c>
      <c r="Y14" s="28">
        <f>'Stats - All'!X18</f>
        <v>0</v>
      </c>
      <c r="Z14" s="28">
        <f>'Stats - All'!Y18</f>
        <v>0</v>
      </c>
      <c r="AA14" s="28">
        <f>'Stats - All'!Z18</f>
        <v>0</v>
      </c>
      <c r="AB14" s="28"/>
      <c r="AC14" s="28">
        <f>'Stats - All'!AA18</f>
        <v>0</v>
      </c>
      <c r="AD14" s="52">
        <f>'Stats - All'!AB18</f>
        <v>0</v>
      </c>
      <c r="AE14" s="52">
        <f>'Stats - All'!AC18</f>
        <v>0</v>
      </c>
      <c r="AF14" s="52" t="str">
        <f>'Stats - All'!AD18</f>
        <v>-</v>
      </c>
      <c r="AG14" s="63">
        <f>'Stats - All'!C39</f>
        <v>0</v>
      </c>
      <c r="AH14" s="63">
        <f>'Stats - All'!D39</f>
        <v>0</v>
      </c>
      <c r="AI14" s="63">
        <f>'Stats - All'!E39</f>
        <v>0</v>
      </c>
      <c r="AJ14" s="63">
        <f>'Stats - All'!F39</f>
        <v>0</v>
      </c>
      <c r="AK14" s="63">
        <f>'Stats - All'!G39</f>
        <v>0</v>
      </c>
      <c r="AL14" s="63">
        <f>'Stats - All'!H39</f>
        <v>0</v>
      </c>
      <c r="AM14" s="63">
        <f>'Stats - All'!I39</f>
        <v>0</v>
      </c>
      <c r="AN14" s="63">
        <f>'Stats - All'!J39</f>
        <v>0</v>
      </c>
      <c r="AO14" s="63">
        <f>'Stats - All'!K39</f>
        <v>0</v>
      </c>
      <c r="AP14" s="63">
        <f>'Stats - All'!L39</f>
        <v>0</v>
      </c>
      <c r="AQ14" s="63">
        <f>'Stats - All'!M39</f>
        <v>0</v>
      </c>
      <c r="AR14" s="63">
        <f>'Stats - All'!N39</f>
        <v>0</v>
      </c>
      <c r="AS14" s="63">
        <f>'Stats - All'!O39</f>
        <v>0</v>
      </c>
      <c r="AT14" s="63">
        <f>'Stats - All'!P39</f>
        <v>0</v>
      </c>
      <c r="AU14" s="63">
        <f>'Stats - All'!Q39</f>
        <v>0</v>
      </c>
      <c r="AV14" s="63">
        <f>'Stats - All'!R39</f>
        <v>0</v>
      </c>
      <c r="AW14" s="63">
        <f>'Stats - All'!S39</f>
        <v>0</v>
      </c>
      <c r="AX14" s="63">
        <f>'Stats - All'!T39</f>
        <v>0</v>
      </c>
      <c r="AY14" s="63">
        <f>'Stats - All'!U39</f>
        <v>0</v>
      </c>
      <c r="AZ14" s="63">
        <f>'Stats - All'!V39</f>
        <v>0</v>
      </c>
      <c r="BA14" s="63">
        <f>'Stats - All'!W39</f>
        <v>0</v>
      </c>
      <c r="BB14" s="63">
        <f>'Stats - All'!Y39</f>
        <v>0</v>
      </c>
      <c r="BC14" s="146" t="str">
        <f>'Stats - All'!Z39</f>
        <v>-</v>
      </c>
      <c r="BD14" s="55" t="str">
        <f>'Stats - All'!AA39</f>
        <v>-</v>
      </c>
      <c r="BE14" s="55" t="str">
        <f>'Stats - All'!AB39</f>
        <v>-</v>
      </c>
      <c r="BF14" s="55" t="str">
        <f>'Stats - All'!AC39</f>
        <v>-</v>
      </c>
      <c r="BG14" s="47" t="str">
        <f>'Stats - All'!AD39</f>
        <v>-</v>
      </c>
      <c r="BH14" s="54" t="str">
        <f>'Stats - All'!AE39</f>
        <v>-</v>
      </c>
      <c r="BI14" s="47" t="str">
        <f>'Stats - All'!AF39</f>
        <v>-</v>
      </c>
      <c r="BJ14" s="55" t="str">
        <f>'Stats - All'!AG39</f>
        <v>-</v>
      </c>
      <c r="BK14" s="28" t="str">
        <f>'Stats - All'!AH39</f>
        <v>-</v>
      </c>
      <c r="BL14" s="52" t="str">
        <f>'Stats - All'!AD60</f>
        <v>-</v>
      </c>
      <c r="BM14" s="52" t="str">
        <f>'Stats - All'!AE60</f>
        <v>-</v>
      </c>
      <c r="BN14" s="52" t="str">
        <f>'Stats - All'!AF60</f>
        <v>-</v>
      </c>
      <c r="BO14" s="52" t="str">
        <f>'Stats - All'!AG60</f>
        <v>-</v>
      </c>
      <c r="BP14" s="97">
        <f>'Stats - All'!C60</f>
        <v>1</v>
      </c>
      <c r="BQ14" s="99" t="e">
        <f>'Stats - All'!#REF!</f>
        <v>#REF!</v>
      </c>
      <c r="BR14" s="131">
        <f>'Stats - All'!E60</f>
        <v>1</v>
      </c>
      <c r="BS14" s="93">
        <f>'Stats - All'!F60</f>
        <v>1</v>
      </c>
      <c r="BT14" s="93">
        <f>'Stats - All'!G60</f>
        <v>1</v>
      </c>
      <c r="BU14" s="93">
        <f>'Stats - All'!H60</f>
        <v>1</v>
      </c>
      <c r="BV14" s="93">
        <f>'Stats - All'!I60</f>
        <v>1</v>
      </c>
      <c r="BW14" s="105">
        <f>'Stats - All'!J60</f>
        <v>1</v>
      </c>
      <c r="BX14" s="63">
        <f>'Stats - All'!K60</f>
        <v>0</v>
      </c>
      <c r="BY14" s="63">
        <f>'Stats - All'!L60</f>
        <v>0</v>
      </c>
      <c r="BZ14" s="63">
        <f>'Stats - All'!M60</f>
        <v>0</v>
      </c>
      <c r="CA14" s="63">
        <f>'Stats - All'!N60</f>
        <v>0</v>
      </c>
      <c r="CB14" s="63">
        <f>'Stats - All'!O60</f>
        <v>0</v>
      </c>
      <c r="CC14" s="63">
        <f>'Stats - All'!P60</f>
        <v>0</v>
      </c>
      <c r="CD14" s="102" t="str">
        <f>'Stats - All'!Q60</f>
        <v>-</v>
      </c>
      <c r="CE14" s="103" t="str">
        <f>'Stats - All'!R60</f>
        <v>-</v>
      </c>
      <c r="CF14" s="133">
        <f>'Stats - All'!S60</f>
        <v>0</v>
      </c>
      <c r="CG14" s="118" t="str">
        <f>'Stats - All'!T60</f>
        <v>-</v>
      </c>
      <c r="CH14" s="107" t="str">
        <f>'Stats - All'!U60</f>
        <v>-</v>
      </c>
      <c r="CI14" s="107" t="str">
        <f>'Stats - All'!V60</f>
        <v>-</v>
      </c>
      <c r="CJ14" s="107" t="str">
        <f>'Stats - All'!W60</f>
        <v>-</v>
      </c>
      <c r="CK14" s="107" t="str">
        <f>'Stats - All'!X60</f>
        <v>-</v>
      </c>
      <c r="CL14" s="107" t="str">
        <f>'Stats - All'!Y60</f>
        <v>-</v>
      </c>
      <c r="CM14" s="119" t="str">
        <f>'Stats - All'!Z60</f>
        <v>-</v>
      </c>
      <c r="CN14" s="97" t="str">
        <f>'Stats - All'!AA60</f>
        <v>-</v>
      </c>
      <c r="CO14" s="78">
        <f>'Stats - All'!AB60</f>
        <v>1</v>
      </c>
      <c r="CP14" s="92" t="str">
        <f>'Stats - All'!AC60</f>
        <v>-</v>
      </c>
      <c r="CQ14">
        <f t="shared" ref="CQ14:CQ19" si="7">B14</f>
        <v>29</v>
      </c>
      <c r="CR14" t="str">
        <f t="shared" ref="CR14:CR19" si="8">C14</f>
        <v>Player 12</v>
      </c>
      <c r="CS14" s="424">
        <f>'Stats - All'!AF18</f>
        <v>0</v>
      </c>
      <c r="CT14" s="424" t="str">
        <f>'Stats - All'!AG18</f>
        <v>Player 12</v>
      </c>
      <c r="CV14" s="424">
        <f>'Stats - All'!AI39</f>
        <v>0</v>
      </c>
      <c r="CW14" s="424" t="str">
        <f>'Stats - All'!AJ39</f>
        <v>Player 12</v>
      </c>
      <c r="CY14" s="1">
        <f>'Stats - All'!AK39</f>
        <v>0</v>
      </c>
      <c r="CZ14" s="468" t="str">
        <f>'Stats - All'!AL39</f>
        <v>-</v>
      </c>
      <c r="DA14" s="424" t="str">
        <f t="shared" ref="DA14:DA19" si="9">CW14</f>
        <v>Player 12</v>
      </c>
      <c r="DC14">
        <f t="shared" ref="DC14:DC19" si="10">AM14</f>
        <v>0</v>
      </c>
      <c r="DD14">
        <f t="shared" ref="DD14:DD19" si="11">AO14</f>
        <v>0</v>
      </c>
      <c r="DE14">
        <f t="shared" ref="DE14:DE19" si="12">AJ14</f>
        <v>0</v>
      </c>
      <c r="DF14" t="str">
        <f t="shared" ref="DF14:DF19" si="13">IF(DE14=0,"",(DC14+DD14)/DE14)</f>
        <v/>
      </c>
    </row>
    <row r="15" spans="1:110" ht="14.25" customHeight="1" x14ac:dyDescent="0.15">
      <c r="A15" s="1">
        <v>13</v>
      </c>
      <c r="B15" s="136">
        <f>'Stats - All'!A19</f>
        <v>30</v>
      </c>
      <c r="C15" s="136" t="str">
        <f>'Stats - All'!B19</f>
        <v>Player 13</v>
      </c>
      <c r="D15" s="73" t="e">
        <f>'Stats - All'!C19</f>
        <v>#DIV/0!</v>
      </c>
      <c r="E15" s="63">
        <f>'Stats - All'!D19</f>
        <v>0</v>
      </c>
      <c r="F15" s="63">
        <f>'Stats - All'!E19</f>
        <v>0</v>
      </c>
      <c r="G15" s="63">
        <f>'Stats - All'!F19</f>
        <v>0</v>
      </c>
      <c r="H15" s="63">
        <f>'Stats - All'!G19</f>
        <v>0</v>
      </c>
      <c r="I15" s="63">
        <f>'Stats - All'!H19</f>
        <v>0</v>
      </c>
      <c r="J15" s="63">
        <f>'Stats - All'!I19</f>
        <v>0</v>
      </c>
      <c r="K15" s="63">
        <f>'Stats - All'!J19</f>
        <v>0</v>
      </c>
      <c r="L15" s="63">
        <f>'Stats - All'!K19</f>
        <v>0</v>
      </c>
      <c r="M15" s="63">
        <f>'Stats - All'!L19</f>
        <v>0</v>
      </c>
      <c r="N15" s="63">
        <f>'Stats - All'!M19</f>
        <v>0</v>
      </c>
      <c r="O15" s="63">
        <f>'Stats - All'!N19</f>
        <v>0</v>
      </c>
      <c r="P15" s="63">
        <f>'Stats - All'!O19</f>
        <v>0</v>
      </c>
      <c r="Q15" s="63">
        <f>'Stats - All'!P19</f>
        <v>0</v>
      </c>
      <c r="R15" s="63">
        <f>'Stats - All'!Q19</f>
        <v>0</v>
      </c>
      <c r="S15" s="63">
        <f>'Stats - All'!R19</f>
        <v>0</v>
      </c>
      <c r="T15" s="63">
        <f>'Stats - All'!S19</f>
        <v>0</v>
      </c>
      <c r="U15" s="63">
        <f>'Stats - All'!T19</f>
        <v>0</v>
      </c>
      <c r="V15" s="63">
        <f>'Stats - All'!U19</f>
        <v>0</v>
      </c>
      <c r="W15" s="63">
        <f>'Stats - All'!V19</f>
        <v>0</v>
      </c>
      <c r="X15" s="63">
        <f>'Stats - All'!W19</f>
        <v>0</v>
      </c>
      <c r="Y15" s="28">
        <f>'Stats - All'!X19</f>
        <v>0</v>
      </c>
      <c r="Z15" s="28">
        <f>'Stats - All'!Y19</f>
        <v>0</v>
      </c>
      <c r="AA15" s="28">
        <f>'Stats - All'!Z19</f>
        <v>0</v>
      </c>
      <c r="AB15" s="28"/>
      <c r="AC15" s="28">
        <f>'Stats - All'!AA19</f>
        <v>0</v>
      </c>
      <c r="AD15" s="52">
        <f>'Stats - All'!AB19</f>
        <v>0</v>
      </c>
      <c r="AE15" s="52">
        <f>'Stats - All'!AC19</f>
        <v>0</v>
      </c>
      <c r="AF15" s="52" t="str">
        <f>'Stats - All'!AD19</f>
        <v>-</v>
      </c>
      <c r="AG15" s="63">
        <f>'Stats - All'!C40</f>
        <v>0</v>
      </c>
      <c r="AH15" s="63">
        <f>'Stats - All'!D40</f>
        <v>0</v>
      </c>
      <c r="AI15" s="63">
        <f>'Stats - All'!E40</f>
        <v>0</v>
      </c>
      <c r="AJ15" s="63">
        <f>'Stats - All'!F40</f>
        <v>0</v>
      </c>
      <c r="AK15" s="63">
        <f>'Stats - All'!G40</f>
        <v>0</v>
      </c>
      <c r="AL15" s="63">
        <f>'Stats - All'!H40</f>
        <v>0</v>
      </c>
      <c r="AM15" s="63">
        <f>'Stats - All'!I40</f>
        <v>0</v>
      </c>
      <c r="AN15" s="63">
        <f>'Stats - All'!J40</f>
        <v>0</v>
      </c>
      <c r="AO15" s="63">
        <f>'Stats - All'!K40</f>
        <v>0</v>
      </c>
      <c r="AP15" s="63">
        <f>'Stats - All'!L40</f>
        <v>0</v>
      </c>
      <c r="AQ15" s="63">
        <f>'Stats - All'!M40</f>
        <v>0</v>
      </c>
      <c r="AR15" s="63">
        <f>'Stats - All'!N40</f>
        <v>0</v>
      </c>
      <c r="AS15" s="63">
        <f>'Stats - All'!O40</f>
        <v>0</v>
      </c>
      <c r="AT15" s="63">
        <f>'Stats - All'!P40</f>
        <v>0</v>
      </c>
      <c r="AU15" s="63">
        <f>'Stats - All'!Q40</f>
        <v>0</v>
      </c>
      <c r="AV15" s="63">
        <f>'Stats - All'!R40</f>
        <v>0</v>
      </c>
      <c r="AW15" s="63">
        <f>'Stats - All'!S40</f>
        <v>0</v>
      </c>
      <c r="AX15" s="63">
        <f>'Stats - All'!T40</f>
        <v>0</v>
      </c>
      <c r="AY15" s="63">
        <f>'Stats - All'!U40</f>
        <v>0</v>
      </c>
      <c r="AZ15" s="63">
        <f>'Stats - All'!V40</f>
        <v>0</v>
      </c>
      <c r="BA15" s="63">
        <f>'Stats - All'!W40</f>
        <v>0</v>
      </c>
      <c r="BB15" s="63">
        <f>'Stats - All'!Y40</f>
        <v>0</v>
      </c>
      <c r="BC15" s="146" t="str">
        <f>'Stats - All'!Z40</f>
        <v>-</v>
      </c>
      <c r="BD15" s="55" t="str">
        <f>'Stats - All'!AA40</f>
        <v>-</v>
      </c>
      <c r="BE15" s="55" t="str">
        <f>'Stats - All'!AB40</f>
        <v>-</v>
      </c>
      <c r="BF15" s="55" t="str">
        <f>'Stats - All'!AC40</f>
        <v>-</v>
      </c>
      <c r="BG15" s="47" t="str">
        <f>'Stats - All'!AD40</f>
        <v>-</v>
      </c>
      <c r="BH15" s="54" t="str">
        <f>'Stats - All'!AE40</f>
        <v>-</v>
      </c>
      <c r="BI15" s="47" t="str">
        <f>'Stats - All'!AF40</f>
        <v>-</v>
      </c>
      <c r="BJ15" s="55" t="str">
        <f>'Stats - All'!AG40</f>
        <v>-</v>
      </c>
      <c r="BK15" s="28" t="str">
        <f>'Stats - All'!AH40</f>
        <v>-</v>
      </c>
      <c r="BL15" s="52" t="str">
        <f>'Stats - All'!AD61</f>
        <v>-</v>
      </c>
      <c r="BM15" s="52" t="str">
        <f>'Stats - All'!AE61</f>
        <v>-</v>
      </c>
      <c r="BN15" s="52" t="str">
        <f>'Stats - All'!AF61</f>
        <v>-</v>
      </c>
      <c r="BO15" s="52" t="str">
        <f>'Stats - All'!AG61</f>
        <v>-</v>
      </c>
      <c r="BP15" s="96">
        <f>'Stats - All'!C61</f>
        <v>1</v>
      </c>
      <c r="BQ15" s="99" t="e">
        <f>'Stats - All'!#REF!</f>
        <v>#REF!</v>
      </c>
      <c r="BR15" s="129">
        <f>'Stats - All'!E61</f>
        <v>1</v>
      </c>
      <c r="BS15" s="89">
        <f>'Stats - All'!F61</f>
        <v>1</v>
      </c>
      <c r="BT15" s="89">
        <f>'Stats - All'!G61</f>
        <v>1</v>
      </c>
      <c r="BU15" s="89">
        <f>'Stats - All'!H61</f>
        <v>1</v>
      </c>
      <c r="BV15" s="89">
        <f>'Stats - All'!I61</f>
        <v>1</v>
      </c>
      <c r="BW15" s="101">
        <f>'Stats - All'!J61</f>
        <v>1</v>
      </c>
      <c r="BX15" s="63">
        <f>'Stats - All'!K61</f>
        <v>0</v>
      </c>
      <c r="BY15" s="63">
        <f>'Stats - All'!L61</f>
        <v>0</v>
      </c>
      <c r="BZ15" s="63">
        <f>'Stats - All'!M61</f>
        <v>0</v>
      </c>
      <c r="CA15" s="63">
        <f>'Stats - All'!N61</f>
        <v>0</v>
      </c>
      <c r="CB15" s="63">
        <f>'Stats - All'!O61</f>
        <v>0</v>
      </c>
      <c r="CC15" s="63">
        <f>'Stats - All'!P61</f>
        <v>0</v>
      </c>
      <c r="CD15" s="100" t="str">
        <f>'Stats - All'!Q61</f>
        <v>-</v>
      </c>
      <c r="CE15" s="101" t="str">
        <f>'Stats - All'!R61</f>
        <v>-</v>
      </c>
      <c r="CF15" s="132">
        <f>'Stats - All'!S61</f>
        <v>0</v>
      </c>
      <c r="CG15" s="116" t="str">
        <f>'Stats - All'!T61</f>
        <v>-</v>
      </c>
      <c r="CH15" s="106" t="str">
        <f>'Stats - All'!U61</f>
        <v>-</v>
      </c>
      <c r="CI15" s="106" t="str">
        <f>'Stats - All'!V61</f>
        <v>-</v>
      </c>
      <c r="CJ15" s="106" t="str">
        <f>'Stats - All'!W61</f>
        <v>-</v>
      </c>
      <c r="CK15" s="106" t="str">
        <f>'Stats - All'!X61</f>
        <v>-</v>
      </c>
      <c r="CL15" s="106" t="str">
        <f>'Stats - All'!Y61</f>
        <v>-</v>
      </c>
      <c r="CM15" s="117" t="str">
        <f>'Stats - All'!Z61</f>
        <v>-</v>
      </c>
      <c r="CN15" s="96" t="str">
        <f>'Stats - All'!AA61</f>
        <v>-</v>
      </c>
      <c r="CO15" s="90">
        <f>'Stats - All'!AB61</f>
        <v>1</v>
      </c>
      <c r="CP15" s="91" t="str">
        <f>'Stats - All'!AC61</f>
        <v>-</v>
      </c>
      <c r="CQ15">
        <f t="shared" si="7"/>
        <v>30</v>
      </c>
      <c r="CR15" t="str">
        <f t="shared" si="8"/>
        <v>Player 13</v>
      </c>
      <c r="CS15" s="424">
        <f>'Stats - All'!AF19</f>
        <v>0</v>
      </c>
      <c r="CT15" s="424" t="str">
        <f>'Stats - All'!AG19</f>
        <v>Player 13</v>
      </c>
      <c r="CV15" s="424">
        <f>'Stats - All'!AI40</f>
        <v>0</v>
      </c>
      <c r="CW15" s="424" t="str">
        <f>'Stats - All'!AJ40</f>
        <v>Player 13</v>
      </c>
      <c r="CY15" s="1">
        <f>'Stats - All'!AK40</f>
        <v>0</v>
      </c>
      <c r="CZ15" s="468" t="str">
        <f>'Stats - All'!AL40</f>
        <v>-</v>
      </c>
      <c r="DA15" s="424" t="str">
        <f t="shared" si="9"/>
        <v>Player 13</v>
      </c>
      <c r="DC15">
        <f t="shared" si="10"/>
        <v>0</v>
      </c>
      <c r="DD15">
        <f t="shared" si="11"/>
        <v>0</v>
      </c>
      <c r="DE15">
        <f t="shared" si="12"/>
        <v>0</v>
      </c>
      <c r="DF15" t="str">
        <f t="shared" si="13"/>
        <v/>
      </c>
    </row>
    <row r="16" spans="1:110" ht="14.25" customHeight="1" x14ac:dyDescent="0.15">
      <c r="A16" s="1">
        <v>14</v>
      </c>
      <c r="B16" s="136">
        <f>'Stats - All'!A20</f>
        <v>32</v>
      </c>
      <c r="C16" s="136" t="str">
        <f>'Stats - All'!B20</f>
        <v>Player 14</v>
      </c>
      <c r="D16" s="73" t="e">
        <f>'Stats - All'!C20</f>
        <v>#DIV/0!</v>
      </c>
      <c r="E16" s="63">
        <f>'Stats - All'!D20</f>
        <v>0</v>
      </c>
      <c r="F16" s="63">
        <f>'Stats - All'!E20</f>
        <v>0</v>
      </c>
      <c r="G16" s="63">
        <f>'Stats - All'!F20</f>
        <v>0</v>
      </c>
      <c r="H16" s="63">
        <f>'Stats - All'!G20</f>
        <v>0</v>
      </c>
      <c r="I16" s="63">
        <f>'Stats - All'!H20</f>
        <v>0</v>
      </c>
      <c r="J16" s="63">
        <f>'Stats - All'!I20</f>
        <v>0</v>
      </c>
      <c r="K16" s="63">
        <f>'Stats - All'!J20</f>
        <v>0</v>
      </c>
      <c r="L16" s="63">
        <f>'Stats - All'!K20</f>
        <v>0</v>
      </c>
      <c r="M16" s="63">
        <f>'Stats - All'!L20</f>
        <v>0</v>
      </c>
      <c r="N16" s="63">
        <f>'Stats - All'!M20</f>
        <v>0</v>
      </c>
      <c r="O16" s="63">
        <f>'Stats - All'!N20</f>
        <v>0</v>
      </c>
      <c r="P16" s="63">
        <f>'Stats - All'!O20</f>
        <v>0</v>
      </c>
      <c r="Q16" s="63">
        <f>'Stats - All'!P20</f>
        <v>0</v>
      </c>
      <c r="R16" s="63">
        <f>'Stats - All'!Q20</f>
        <v>0</v>
      </c>
      <c r="S16" s="63">
        <f>'Stats - All'!R20</f>
        <v>0</v>
      </c>
      <c r="T16" s="63">
        <f>'Stats - All'!S20</f>
        <v>0</v>
      </c>
      <c r="U16" s="63">
        <f>'Stats - All'!T20</f>
        <v>0</v>
      </c>
      <c r="V16" s="63">
        <f>'Stats - All'!U20</f>
        <v>0</v>
      </c>
      <c r="W16" s="63">
        <f>'Stats - All'!V20</f>
        <v>0</v>
      </c>
      <c r="X16" s="63">
        <f>'Stats - All'!W20</f>
        <v>0</v>
      </c>
      <c r="Y16" s="28">
        <f>'Stats - All'!X20</f>
        <v>0</v>
      </c>
      <c r="Z16" s="28">
        <f>'Stats - All'!Y20</f>
        <v>0</v>
      </c>
      <c r="AA16" s="28">
        <f>'Stats - All'!Z20</f>
        <v>0</v>
      </c>
      <c r="AB16" s="28"/>
      <c r="AC16" s="28">
        <f>'Stats - All'!AA20</f>
        <v>0</v>
      </c>
      <c r="AD16" s="52">
        <f>'Stats - All'!AB20</f>
        <v>0</v>
      </c>
      <c r="AE16" s="52">
        <f>'Stats - All'!AC20</f>
        <v>0</v>
      </c>
      <c r="AF16" s="52" t="str">
        <f>'Stats - All'!AD20</f>
        <v>-</v>
      </c>
      <c r="AG16" s="63">
        <f>'Stats - All'!C41</f>
        <v>0</v>
      </c>
      <c r="AH16" s="63">
        <f>'Stats - All'!D41</f>
        <v>0</v>
      </c>
      <c r="AI16" s="63">
        <f>'Stats - All'!E41</f>
        <v>0</v>
      </c>
      <c r="AJ16" s="63">
        <f>'Stats - All'!F41</f>
        <v>0</v>
      </c>
      <c r="AK16" s="63">
        <f>'Stats - All'!G41</f>
        <v>0</v>
      </c>
      <c r="AL16" s="63">
        <f>'Stats - All'!H41</f>
        <v>0</v>
      </c>
      <c r="AM16" s="63">
        <f>'Stats - All'!I41</f>
        <v>0</v>
      </c>
      <c r="AN16" s="63">
        <f>'Stats - All'!J41</f>
        <v>0</v>
      </c>
      <c r="AO16" s="63">
        <f>'Stats - All'!K41</f>
        <v>0</v>
      </c>
      <c r="AP16" s="63">
        <f>'Stats - All'!L41</f>
        <v>0</v>
      </c>
      <c r="AQ16" s="63">
        <f>'Stats - All'!M41</f>
        <v>0</v>
      </c>
      <c r="AR16" s="63">
        <f>'Stats - All'!N41</f>
        <v>0</v>
      </c>
      <c r="AS16" s="63">
        <f>'Stats - All'!O41</f>
        <v>0</v>
      </c>
      <c r="AT16" s="63">
        <f>'Stats - All'!P41</f>
        <v>0</v>
      </c>
      <c r="AU16" s="63">
        <f>'Stats - All'!Q41</f>
        <v>0</v>
      </c>
      <c r="AV16" s="63">
        <f>'Stats - All'!R41</f>
        <v>0</v>
      </c>
      <c r="AW16" s="63">
        <f>'Stats - All'!S41</f>
        <v>0</v>
      </c>
      <c r="AX16" s="63">
        <f>'Stats - All'!T41</f>
        <v>0</v>
      </c>
      <c r="AY16" s="63">
        <f>'Stats - All'!U41</f>
        <v>0</v>
      </c>
      <c r="AZ16" s="63">
        <f>'Stats - All'!V41</f>
        <v>0</v>
      </c>
      <c r="BA16" s="63">
        <f>'Stats - All'!W41</f>
        <v>0</v>
      </c>
      <c r="BB16" s="63">
        <f>'Stats - All'!Y41</f>
        <v>0</v>
      </c>
      <c r="BC16" s="146" t="str">
        <f>'Stats - All'!Z41</f>
        <v>-</v>
      </c>
      <c r="BD16" s="55" t="str">
        <f>'Stats - All'!AA41</f>
        <v>-</v>
      </c>
      <c r="BE16" s="55" t="str">
        <f>'Stats - All'!AB41</f>
        <v>-</v>
      </c>
      <c r="BF16" s="55" t="str">
        <f>'Stats - All'!AC41</f>
        <v>-</v>
      </c>
      <c r="BG16" s="47" t="str">
        <f>'Stats - All'!AD41</f>
        <v>-</v>
      </c>
      <c r="BH16" s="54" t="str">
        <f>'Stats - All'!AE41</f>
        <v>-</v>
      </c>
      <c r="BI16" s="47" t="str">
        <f>'Stats - All'!AF41</f>
        <v>-</v>
      </c>
      <c r="BJ16" s="55" t="str">
        <f>'Stats - All'!AG41</f>
        <v>-</v>
      </c>
      <c r="BK16" s="28" t="str">
        <f>'Stats - All'!AH41</f>
        <v>-</v>
      </c>
      <c r="BL16" s="52" t="str">
        <f>'Stats - All'!AD62</f>
        <v>-</v>
      </c>
      <c r="BM16" s="52" t="str">
        <f>'Stats - All'!AE62</f>
        <v>-</v>
      </c>
      <c r="BN16" s="52" t="str">
        <f>'Stats - All'!AF62</f>
        <v>-</v>
      </c>
      <c r="BO16" s="52" t="str">
        <f>'Stats - All'!AG62</f>
        <v>-</v>
      </c>
      <c r="BP16" s="97">
        <f>'Stats - All'!C62</f>
        <v>1</v>
      </c>
      <c r="BQ16" s="99" t="e">
        <f>'Stats - All'!#REF!</f>
        <v>#REF!</v>
      </c>
      <c r="BR16" s="130">
        <f>'Stats - All'!E62</f>
        <v>1</v>
      </c>
      <c r="BS16" s="87">
        <f>'Stats - All'!F62</f>
        <v>1</v>
      </c>
      <c r="BT16" s="87">
        <f>'Stats - All'!G62</f>
        <v>1</v>
      </c>
      <c r="BU16" s="87">
        <f>'Stats - All'!H62</f>
        <v>1</v>
      </c>
      <c r="BV16" s="87">
        <f>'Stats - All'!I62</f>
        <v>1</v>
      </c>
      <c r="BW16" s="103">
        <f>'Stats - All'!J62</f>
        <v>1</v>
      </c>
      <c r="BX16" s="63">
        <f>'Stats - All'!K62</f>
        <v>0</v>
      </c>
      <c r="BY16" s="63">
        <f>'Stats - All'!L62</f>
        <v>0</v>
      </c>
      <c r="BZ16" s="63">
        <f>'Stats - All'!M62</f>
        <v>0</v>
      </c>
      <c r="CA16" s="63">
        <f>'Stats - All'!N62</f>
        <v>0</v>
      </c>
      <c r="CB16" s="63">
        <f>'Stats - All'!O62</f>
        <v>0</v>
      </c>
      <c r="CC16" s="63">
        <f>'Stats - All'!P62</f>
        <v>0</v>
      </c>
      <c r="CD16" s="102" t="str">
        <f>'Stats - All'!Q62</f>
        <v>-</v>
      </c>
      <c r="CE16" s="103" t="str">
        <f>'Stats - All'!R62</f>
        <v>-</v>
      </c>
      <c r="CF16" s="133">
        <f>'Stats - All'!S62</f>
        <v>0</v>
      </c>
      <c r="CG16" s="118" t="str">
        <f>'Stats - All'!T62</f>
        <v>-</v>
      </c>
      <c r="CH16" s="107" t="str">
        <f>'Stats - All'!U62</f>
        <v>-</v>
      </c>
      <c r="CI16" s="107" t="str">
        <f>'Stats - All'!V62</f>
        <v>-</v>
      </c>
      <c r="CJ16" s="107" t="str">
        <f>'Stats - All'!W62</f>
        <v>-</v>
      </c>
      <c r="CK16" s="107" t="str">
        <f>'Stats - All'!X62</f>
        <v>-</v>
      </c>
      <c r="CL16" s="107" t="str">
        <f>'Stats - All'!Y62</f>
        <v>-</v>
      </c>
      <c r="CM16" s="119" t="str">
        <f>'Stats - All'!Z62</f>
        <v>-</v>
      </c>
      <c r="CN16" s="97" t="str">
        <f>'Stats - All'!AA62</f>
        <v>-</v>
      </c>
      <c r="CO16" s="78">
        <f>'Stats - All'!AB62</f>
        <v>1</v>
      </c>
      <c r="CP16" s="92" t="str">
        <f>'Stats - All'!AC62</f>
        <v>-</v>
      </c>
      <c r="CQ16">
        <f t="shared" si="7"/>
        <v>32</v>
      </c>
      <c r="CR16" t="str">
        <f t="shared" si="8"/>
        <v>Player 14</v>
      </c>
      <c r="CS16" s="424">
        <f>'Stats - All'!AF20</f>
        <v>0</v>
      </c>
      <c r="CT16" s="424" t="str">
        <f>'Stats - All'!AG20</f>
        <v>Player 14</v>
      </c>
      <c r="CV16" s="424">
        <f>'Stats - All'!AI41</f>
        <v>0</v>
      </c>
      <c r="CW16" s="424" t="str">
        <f>'Stats - All'!AJ41</f>
        <v>Player 14</v>
      </c>
      <c r="CY16" s="1">
        <f>'Stats - All'!AK41</f>
        <v>0</v>
      </c>
      <c r="CZ16" s="468" t="str">
        <f>'Stats - All'!AL41</f>
        <v>-</v>
      </c>
      <c r="DA16" s="424" t="str">
        <f t="shared" si="9"/>
        <v>Player 14</v>
      </c>
      <c r="DC16">
        <f t="shared" si="10"/>
        <v>0</v>
      </c>
      <c r="DD16">
        <f t="shared" si="11"/>
        <v>0</v>
      </c>
      <c r="DE16">
        <f t="shared" si="12"/>
        <v>0</v>
      </c>
      <c r="DF16" t="str">
        <f t="shared" si="13"/>
        <v/>
      </c>
    </row>
    <row r="17" spans="1:110" ht="14.25" customHeight="1" thickBot="1" x14ac:dyDescent="0.2">
      <c r="A17" s="1">
        <v>15</v>
      </c>
      <c r="B17" s="136">
        <f>'Stats - All'!A21</f>
        <v>0</v>
      </c>
      <c r="C17" s="136">
        <f>'Stats - All'!B21</f>
        <v>0</v>
      </c>
      <c r="D17" s="73" t="e">
        <f>'Stats - All'!C21</f>
        <v>#DIV/0!</v>
      </c>
      <c r="E17" s="63">
        <f>'Stats - All'!D21</f>
        <v>0</v>
      </c>
      <c r="F17" s="63">
        <f>'Stats - All'!E21</f>
        <v>0</v>
      </c>
      <c r="G17" s="63">
        <f>'Stats - All'!F21</f>
        <v>0</v>
      </c>
      <c r="H17" s="63">
        <f>'Stats - All'!G21</f>
        <v>0</v>
      </c>
      <c r="I17" s="63">
        <f>'Stats - All'!H21</f>
        <v>0</v>
      </c>
      <c r="J17" s="63">
        <f>'Stats - All'!I21</f>
        <v>0</v>
      </c>
      <c r="K17" s="63">
        <f>'Stats - All'!J21</f>
        <v>0</v>
      </c>
      <c r="L17" s="63">
        <f>'Stats - All'!K21</f>
        <v>0</v>
      </c>
      <c r="M17" s="63">
        <f>'Stats - All'!L21</f>
        <v>0</v>
      </c>
      <c r="N17" s="63">
        <f>'Stats - All'!M21</f>
        <v>0</v>
      </c>
      <c r="O17" s="63">
        <f>'Stats - All'!N21</f>
        <v>0</v>
      </c>
      <c r="P17" s="63">
        <f>'Stats - All'!O21</f>
        <v>0</v>
      </c>
      <c r="Q17" s="63">
        <f>'Stats - All'!P21</f>
        <v>0</v>
      </c>
      <c r="R17" s="63">
        <f>'Stats - All'!Q21</f>
        <v>0</v>
      </c>
      <c r="S17" s="63">
        <f>'Stats - All'!R21</f>
        <v>0</v>
      </c>
      <c r="T17" s="63">
        <f>'Stats - All'!S21</f>
        <v>0</v>
      </c>
      <c r="U17" s="63">
        <f>'Stats - All'!T21</f>
        <v>0</v>
      </c>
      <c r="V17" s="63">
        <f>'Stats - All'!U21</f>
        <v>0</v>
      </c>
      <c r="W17" s="63">
        <f>'Stats - All'!V21</f>
        <v>0</v>
      </c>
      <c r="X17" s="63">
        <f>'Stats - All'!W21</f>
        <v>0</v>
      </c>
      <c r="Y17" s="28">
        <f>'Stats - All'!X21</f>
        <v>0</v>
      </c>
      <c r="Z17" s="28">
        <f>'Stats - All'!Y21</f>
        <v>0</v>
      </c>
      <c r="AA17" s="28">
        <f>'Stats - All'!Z21</f>
        <v>0</v>
      </c>
      <c r="AB17" s="28"/>
      <c r="AC17" s="28">
        <f>'Stats - All'!AA21</f>
        <v>0</v>
      </c>
      <c r="AD17" s="52">
        <f>'Stats - All'!AB21</f>
        <v>0</v>
      </c>
      <c r="AE17" s="52">
        <f>'Stats - All'!AC21</f>
        <v>0</v>
      </c>
      <c r="AF17" s="52" t="str">
        <f>'Stats - All'!AD21</f>
        <v>-</v>
      </c>
      <c r="AG17" s="63">
        <f>'Stats - All'!C42</f>
        <v>0</v>
      </c>
      <c r="AH17" s="63">
        <f>'Stats - All'!D42</f>
        <v>0</v>
      </c>
      <c r="AI17" s="63">
        <f>'Stats - All'!E42</f>
        <v>0</v>
      </c>
      <c r="AJ17" s="63">
        <f>'Stats - All'!F42</f>
        <v>0</v>
      </c>
      <c r="AK17" s="63">
        <f>'Stats - All'!G42</f>
        <v>0</v>
      </c>
      <c r="AL17" s="63">
        <f>'Stats - All'!H42</f>
        <v>0</v>
      </c>
      <c r="AM17" s="63">
        <f>'Stats - All'!I42</f>
        <v>0</v>
      </c>
      <c r="AN17" s="63">
        <f>'Stats - All'!J42</f>
        <v>0</v>
      </c>
      <c r="AO17" s="63">
        <f>'Stats - All'!K42</f>
        <v>0</v>
      </c>
      <c r="AP17" s="63">
        <f>'Stats - All'!L42</f>
        <v>0</v>
      </c>
      <c r="AQ17" s="63">
        <f>'Stats - All'!M42</f>
        <v>0</v>
      </c>
      <c r="AR17" s="63">
        <f>'Stats - All'!N42</f>
        <v>0</v>
      </c>
      <c r="AS17" s="63">
        <f>'Stats - All'!O42</f>
        <v>0</v>
      </c>
      <c r="AT17" s="63">
        <f>'Stats - All'!P42</f>
        <v>0</v>
      </c>
      <c r="AU17" s="63">
        <f>'Stats - All'!Q42</f>
        <v>0</v>
      </c>
      <c r="AV17" s="63">
        <f>'Stats - All'!R42</f>
        <v>0</v>
      </c>
      <c r="AW17" s="63">
        <f>'Stats - All'!S42</f>
        <v>0</v>
      </c>
      <c r="AX17" s="63">
        <f>'Stats - All'!T42</f>
        <v>0</v>
      </c>
      <c r="AY17" s="63">
        <f>'Stats - All'!U42</f>
        <v>0</v>
      </c>
      <c r="AZ17" s="63">
        <f>'Stats - All'!V42</f>
        <v>0</v>
      </c>
      <c r="BA17" s="63">
        <f>'Stats - All'!W42</f>
        <v>0</v>
      </c>
      <c r="BB17" s="63">
        <f>'Stats - All'!Y42</f>
        <v>0</v>
      </c>
      <c r="BC17" s="146" t="str">
        <f>'Stats - All'!Z42</f>
        <v>-</v>
      </c>
      <c r="BD17" s="55" t="str">
        <f>'Stats - All'!AA42</f>
        <v>-</v>
      </c>
      <c r="BE17" s="55" t="str">
        <f>'Stats - All'!AB42</f>
        <v>-</v>
      </c>
      <c r="BF17" s="55" t="str">
        <f>'Stats - All'!AC42</f>
        <v>-</v>
      </c>
      <c r="BG17" s="47" t="str">
        <f>'Stats - All'!AD42</f>
        <v>-</v>
      </c>
      <c r="BH17" s="54" t="str">
        <f>'Stats - All'!AE42</f>
        <v>-</v>
      </c>
      <c r="BI17" s="47" t="str">
        <f>'Stats - All'!AF42</f>
        <v>-</v>
      </c>
      <c r="BJ17" s="55" t="str">
        <f>'Stats - All'!AG42</f>
        <v>-</v>
      </c>
      <c r="BK17" s="28" t="str">
        <f>'Stats - All'!AH42</f>
        <v>-</v>
      </c>
      <c r="BL17" s="52" t="str">
        <f>'Stats - All'!AD63</f>
        <v>-</v>
      </c>
      <c r="BM17" s="52" t="str">
        <f>'Stats - All'!AE63</f>
        <v>-</v>
      </c>
      <c r="BN17" s="52" t="str">
        <f>'Stats - All'!AF63</f>
        <v>-</v>
      </c>
      <c r="BO17" s="52" t="str">
        <f>'Stats - All'!AG63</f>
        <v>-</v>
      </c>
      <c r="BP17" s="97">
        <f>'Stats - All'!C63</f>
        <v>1</v>
      </c>
      <c r="BQ17" s="99" t="e">
        <f>'Stats - All'!#REF!</f>
        <v>#REF!</v>
      </c>
      <c r="BR17" s="131">
        <f>'Stats - All'!E63</f>
        <v>1</v>
      </c>
      <c r="BS17" s="93">
        <f>'Stats - All'!F63</f>
        <v>1</v>
      </c>
      <c r="BT17" s="93">
        <f>'Stats - All'!G63</f>
        <v>1</v>
      </c>
      <c r="BU17" s="93">
        <f>'Stats - All'!H63</f>
        <v>1</v>
      </c>
      <c r="BV17" s="93">
        <f>'Stats - All'!I63</f>
        <v>1</v>
      </c>
      <c r="BW17" s="105">
        <f>'Stats - All'!J63</f>
        <v>1</v>
      </c>
      <c r="BX17" s="63">
        <f>'Stats - All'!K63</f>
        <v>0</v>
      </c>
      <c r="BY17" s="63">
        <f>'Stats - All'!L63</f>
        <v>0</v>
      </c>
      <c r="BZ17" s="63">
        <f>'Stats - All'!M63</f>
        <v>0</v>
      </c>
      <c r="CA17" s="63">
        <f>'Stats - All'!N63</f>
        <v>0</v>
      </c>
      <c r="CB17" s="63">
        <f>'Stats - All'!O63</f>
        <v>0</v>
      </c>
      <c r="CC17" s="63">
        <f>'Stats - All'!P63</f>
        <v>0</v>
      </c>
      <c r="CD17" s="102" t="str">
        <f>'Stats - All'!Q63</f>
        <v>-</v>
      </c>
      <c r="CE17" s="103" t="str">
        <f>'Stats - All'!R63</f>
        <v>-</v>
      </c>
      <c r="CF17" s="133">
        <f>'Stats - All'!S63</f>
        <v>0</v>
      </c>
      <c r="CG17" s="118" t="str">
        <f>'Stats - All'!T63</f>
        <v>-</v>
      </c>
      <c r="CH17" s="107" t="str">
        <f>'Stats - All'!U63</f>
        <v>-</v>
      </c>
      <c r="CI17" s="107" t="str">
        <f>'Stats - All'!V63</f>
        <v>-</v>
      </c>
      <c r="CJ17" s="107" t="str">
        <f>'Stats - All'!W63</f>
        <v>-</v>
      </c>
      <c r="CK17" s="107" t="str">
        <f>'Stats - All'!X63</f>
        <v>-</v>
      </c>
      <c r="CL17" s="107" t="str">
        <f>'Stats - All'!Y63</f>
        <v>-</v>
      </c>
      <c r="CM17" s="119" t="str">
        <f>'Stats - All'!Z63</f>
        <v>-</v>
      </c>
      <c r="CN17" s="97" t="str">
        <f>'Stats - All'!AA63</f>
        <v>-</v>
      </c>
      <c r="CO17" s="78">
        <f>'Stats - All'!AB63</f>
        <v>1</v>
      </c>
      <c r="CP17" s="92" t="str">
        <f>'Stats - All'!AC63</f>
        <v>-</v>
      </c>
      <c r="CQ17">
        <f t="shared" si="7"/>
        <v>0</v>
      </c>
      <c r="CR17">
        <f t="shared" si="8"/>
        <v>0</v>
      </c>
      <c r="CS17" s="424">
        <f>'Stats - All'!AF21</f>
        <v>0</v>
      </c>
      <c r="CT17" s="424">
        <f>'Stats - All'!AG21</f>
        <v>0</v>
      </c>
      <c r="CV17" s="424">
        <f>'Stats - All'!AI42</f>
        <v>0</v>
      </c>
      <c r="CW17" s="424">
        <f>'Stats - All'!AJ42</f>
        <v>0</v>
      </c>
      <c r="CY17" s="1">
        <f>'Stats - All'!AK42</f>
        <v>0</v>
      </c>
      <c r="CZ17" s="468" t="str">
        <f>'Stats - All'!AL42</f>
        <v>-</v>
      </c>
      <c r="DA17" s="424">
        <f t="shared" si="9"/>
        <v>0</v>
      </c>
      <c r="DC17">
        <f t="shared" si="10"/>
        <v>0</v>
      </c>
      <c r="DD17">
        <f t="shared" si="11"/>
        <v>0</v>
      </c>
      <c r="DE17">
        <f t="shared" si="12"/>
        <v>0</v>
      </c>
      <c r="DF17" t="str">
        <f t="shared" si="13"/>
        <v/>
      </c>
    </row>
    <row r="18" spans="1:110" ht="14.25" customHeight="1" x14ac:dyDescent="0.15">
      <c r="A18" s="1">
        <v>16</v>
      </c>
      <c r="B18" s="136">
        <f>'Stats - All'!A22</f>
        <v>0</v>
      </c>
      <c r="C18" s="136">
        <f>'Stats - All'!B22</f>
        <v>0</v>
      </c>
      <c r="D18" s="73">
        <f>'Stats - All'!C22</f>
        <v>0</v>
      </c>
      <c r="E18" s="63">
        <f>'Stats - All'!D22</f>
        <v>0</v>
      </c>
      <c r="F18" s="63">
        <f>'Stats - All'!E22</f>
        <v>0</v>
      </c>
      <c r="G18" s="63">
        <f>'Stats - All'!F22</f>
        <v>0</v>
      </c>
      <c r="H18" s="63">
        <f>'Stats - All'!G22</f>
        <v>0</v>
      </c>
      <c r="I18" s="63">
        <f>'Stats - All'!H22</f>
        <v>0</v>
      </c>
      <c r="J18" s="63">
        <f>'Stats - All'!I22</f>
        <v>0</v>
      </c>
      <c r="K18" s="63">
        <f>'Stats - All'!J22</f>
        <v>0</v>
      </c>
      <c r="L18" s="63">
        <f>'Stats - All'!K22</f>
        <v>0</v>
      </c>
      <c r="M18" s="63">
        <f>'Stats - All'!L22</f>
        <v>0</v>
      </c>
      <c r="N18" s="63">
        <f>'Stats - All'!M22</f>
        <v>0</v>
      </c>
      <c r="O18" s="63">
        <f>'Stats - All'!N22</f>
        <v>0</v>
      </c>
      <c r="P18" s="63">
        <f>'Stats - All'!O22</f>
        <v>0</v>
      </c>
      <c r="Q18" s="63">
        <f>'Stats - All'!P22</f>
        <v>0</v>
      </c>
      <c r="R18" s="63">
        <f>'Stats - All'!Q22</f>
        <v>0</v>
      </c>
      <c r="S18" s="63">
        <f>'Stats - All'!R22</f>
        <v>0</v>
      </c>
      <c r="T18" s="63">
        <f>'Stats - All'!S22</f>
        <v>0</v>
      </c>
      <c r="U18" s="63">
        <f>'Stats - All'!T22</f>
        <v>0</v>
      </c>
      <c r="V18" s="63">
        <f>'Stats - All'!U22</f>
        <v>0</v>
      </c>
      <c r="W18" s="63">
        <f>'Stats - All'!V22</f>
        <v>0</v>
      </c>
      <c r="X18" s="63">
        <f>'Stats - All'!W22</f>
        <v>0</v>
      </c>
      <c r="Y18" s="28">
        <f>'Stats - All'!X22</f>
        <v>0</v>
      </c>
      <c r="Z18" s="28">
        <f>'Stats - All'!Y22</f>
        <v>0</v>
      </c>
      <c r="AA18" s="28">
        <f>'Stats - All'!Z22</f>
        <v>0</v>
      </c>
      <c r="AB18" s="28"/>
      <c r="AC18" s="28">
        <f>'Stats - All'!AA22</f>
        <v>0</v>
      </c>
      <c r="AD18" s="52">
        <f>'Stats - All'!AB22</f>
        <v>0</v>
      </c>
      <c r="AE18" s="52">
        <f>'Stats - All'!AC22</f>
        <v>0</v>
      </c>
      <c r="AF18" s="52">
        <f>'Stats - All'!AD22</f>
        <v>0</v>
      </c>
      <c r="AG18" s="63">
        <f>'Stats - All'!C43</f>
        <v>0</v>
      </c>
      <c r="AH18" s="63">
        <f>'Stats - All'!D43</f>
        <v>0</v>
      </c>
      <c r="AI18" s="63">
        <f>'Stats - All'!E43</f>
        <v>0</v>
      </c>
      <c r="AJ18" s="63">
        <f>'Stats - All'!F43</f>
        <v>0</v>
      </c>
      <c r="AK18" s="63">
        <f>'Stats - All'!G43</f>
        <v>0</v>
      </c>
      <c r="AL18" s="63">
        <f>'Stats - All'!H43</f>
        <v>0</v>
      </c>
      <c r="AM18" s="63">
        <f>'Stats - All'!I43</f>
        <v>0</v>
      </c>
      <c r="AN18" s="63">
        <f>'Stats - All'!J43</f>
        <v>0</v>
      </c>
      <c r="AO18" s="63">
        <f>'Stats - All'!K43</f>
        <v>0</v>
      </c>
      <c r="AP18" s="63">
        <f>'Stats - All'!L43</f>
        <v>0</v>
      </c>
      <c r="AQ18" s="63">
        <f>'Stats - All'!M43</f>
        <v>0</v>
      </c>
      <c r="AR18" s="63">
        <f>'Stats - All'!N43</f>
        <v>0</v>
      </c>
      <c r="AS18" s="63">
        <f>'Stats - All'!O43</f>
        <v>0</v>
      </c>
      <c r="AT18" s="63">
        <f>'Stats - All'!P43</f>
        <v>0</v>
      </c>
      <c r="AU18" s="63">
        <f>'Stats - All'!Q43</f>
        <v>0</v>
      </c>
      <c r="AV18" s="63">
        <f>'Stats - All'!R43</f>
        <v>0</v>
      </c>
      <c r="AW18" s="63">
        <f>'Stats - All'!S43</f>
        <v>0</v>
      </c>
      <c r="AX18" s="63">
        <f>'Stats - All'!T43</f>
        <v>0</v>
      </c>
      <c r="AY18" s="63">
        <f>'Stats - All'!U43</f>
        <v>0</v>
      </c>
      <c r="AZ18" s="63">
        <f>'Stats - All'!V43</f>
        <v>0</v>
      </c>
      <c r="BA18" s="63">
        <f>'Stats - All'!W43</f>
        <v>0</v>
      </c>
      <c r="BB18" s="63">
        <f>'Stats - All'!Y43</f>
        <v>0</v>
      </c>
      <c r="BC18" s="146" t="str">
        <f>'Stats - All'!Z43</f>
        <v>-</v>
      </c>
      <c r="BD18" s="55" t="str">
        <f>'Stats - All'!AA43</f>
        <v>-</v>
      </c>
      <c r="BE18" s="55" t="str">
        <f>'Stats - All'!AB43</f>
        <v>-</v>
      </c>
      <c r="BF18" s="55" t="str">
        <f>'Stats - All'!AC43</f>
        <v>-</v>
      </c>
      <c r="BG18" s="47" t="str">
        <f>'Stats - All'!AD43</f>
        <v>-</v>
      </c>
      <c r="BH18" s="54" t="str">
        <f>'Stats - All'!AE43</f>
        <v>-</v>
      </c>
      <c r="BI18" s="47" t="str">
        <f>'Stats - All'!AF43</f>
        <v>-</v>
      </c>
      <c r="BJ18" s="55" t="str">
        <f>'Stats - All'!AG43</f>
        <v>-</v>
      </c>
      <c r="BK18" s="28" t="str">
        <f>'Stats - All'!AH43</f>
        <v>-</v>
      </c>
      <c r="BL18" s="52" t="str">
        <f>'Stats - All'!AD64</f>
        <v>-</v>
      </c>
      <c r="BM18" s="52" t="str">
        <f>'Stats - All'!AE64</f>
        <v>-</v>
      </c>
      <c r="BN18" s="52" t="str">
        <f>'Stats - All'!AF64</f>
        <v>-</v>
      </c>
      <c r="BO18" s="52" t="str">
        <f>'Stats - All'!AG64</f>
        <v>-</v>
      </c>
      <c r="BP18" s="96">
        <f>'Stats - All'!C64</f>
        <v>1</v>
      </c>
      <c r="BQ18" s="99" t="e">
        <f>'Stats - All'!#REF!</f>
        <v>#REF!</v>
      </c>
      <c r="BR18" s="129">
        <f>'Stats - All'!E64</f>
        <v>1</v>
      </c>
      <c r="BS18" s="89">
        <f>'Stats - All'!F64</f>
        <v>1</v>
      </c>
      <c r="BT18" s="89">
        <f>'Stats - All'!G64</f>
        <v>1</v>
      </c>
      <c r="BU18" s="89">
        <f>'Stats - All'!H64</f>
        <v>1</v>
      </c>
      <c r="BV18" s="89">
        <f>'Stats - All'!I64</f>
        <v>1</v>
      </c>
      <c r="BW18" s="101">
        <f>'Stats - All'!J64</f>
        <v>1</v>
      </c>
      <c r="BX18" s="63">
        <f>'Stats - All'!K64</f>
        <v>0</v>
      </c>
      <c r="BY18" s="63">
        <f>'Stats - All'!L64</f>
        <v>0</v>
      </c>
      <c r="BZ18" s="63">
        <f>'Stats - All'!M64</f>
        <v>0</v>
      </c>
      <c r="CA18" s="63">
        <f>'Stats - All'!N64</f>
        <v>0</v>
      </c>
      <c r="CB18" s="63">
        <f>'Stats - All'!O64</f>
        <v>0</v>
      </c>
      <c r="CC18" s="63">
        <f>'Stats - All'!P64</f>
        <v>0</v>
      </c>
      <c r="CD18" s="100" t="str">
        <f>'Stats - All'!Q64</f>
        <v>-</v>
      </c>
      <c r="CE18" s="101" t="str">
        <f>'Stats - All'!R64</f>
        <v>-</v>
      </c>
      <c r="CF18" s="132">
        <f>'Stats - All'!S64</f>
        <v>0</v>
      </c>
      <c r="CG18" s="116" t="str">
        <f>'Stats - All'!T64</f>
        <v>-</v>
      </c>
      <c r="CH18" s="106" t="str">
        <f>'Stats - All'!U64</f>
        <v>-</v>
      </c>
      <c r="CI18" s="106" t="str">
        <f>'Stats - All'!V64</f>
        <v>-</v>
      </c>
      <c r="CJ18" s="106" t="str">
        <f>'Stats - All'!W64</f>
        <v>-</v>
      </c>
      <c r="CK18" s="106" t="str">
        <f>'Stats - All'!X64</f>
        <v>-</v>
      </c>
      <c r="CL18" s="106" t="str">
        <f>'Stats - All'!Y64</f>
        <v>-</v>
      </c>
      <c r="CM18" s="117" t="str">
        <f>'Stats - All'!Z64</f>
        <v>-</v>
      </c>
      <c r="CN18" s="96" t="str">
        <f>'Stats - All'!AA64</f>
        <v>-</v>
      </c>
      <c r="CO18" s="90">
        <f>'Stats - All'!AB64</f>
        <v>1</v>
      </c>
      <c r="CP18" s="91" t="str">
        <f>'Stats - All'!AC64</f>
        <v>-</v>
      </c>
      <c r="CQ18">
        <f t="shared" si="7"/>
        <v>0</v>
      </c>
      <c r="CR18">
        <f t="shared" si="8"/>
        <v>0</v>
      </c>
      <c r="CS18" s="424">
        <f>'Stats - All'!AF22</f>
        <v>0</v>
      </c>
      <c r="CT18" s="424">
        <f>'Stats - All'!AG22</f>
        <v>0</v>
      </c>
      <c r="CV18" s="424">
        <f>'Stats - All'!AI43</f>
        <v>0</v>
      </c>
      <c r="CW18" s="424">
        <f>'Stats - All'!AJ43</f>
        <v>0</v>
      </c>
      <c r="CY18" s="1">
        <f>'Stats - All'!AK43</f>
        <v>0</v>
      </c>
      <c r="CZ18" s="468" t="str">
        <f>'Stats - All'!AL43</f>
        <v>-</v>
      </c>
      <c r="DA18" s="424">
        <f t="shared" si="9"/>
        <v>0</v>
      </c>
      <c r="DC18">
        <f t="shared" si="10"/>
        <v>0</v>
      </c>
      <c r="DD18">
        <f t="shared" si="11"/>
        <v>0</v>
      </c>
      <c r="DE18">
        <f t="shared" si="12"/>
        <v>0</v>
      </c>
      <c r="DF18" t="str">
        <f t="shared" si="13"/>
        <v/>
      </c>
    </row>
    <row r="19" spans="1:110" ht="14.25" customHeight="1" x14ac:dyDescent="0.15">
      <c r="A19" s="1">
        <v>17</v>
      </c>
      <c r="B19" s="136">
        <f>'Stats - All'!A23</f>
        <v>0</v>
      </c>
      <c r="C19" s="136">
        <f>'Stats - All'!B23</f>
        <v>0</v>
      </c>
      <c r="D19" s="73">
        <f>'Stats - All'!C23</f>
        <v>0</v>
      </c>
      <c r="E19" s="63">
        <f>'Stats - All'!D23</f>
        <v>0</v>
      </c>
      <c r="F19" s="63">
        <f>'Stats - All'!E23</f>
        <v>0</v>
      </c>
      <c r="G19" s="63">
        <f>'Stats - All'!F23</f>
        <v>0</v>
      </c>
      <c r="H19" s="63">
        <f>'Stats - All'!G23</f>
        <v>0</v>
      </c>
      <c r="I19" s="63">
        <f>'Stats - All'!H23</f>
        <v>0</v>
      </c>
      <c r="J19" s="63">
        <f>'Stats - All'!I23</f>
        <v>0</v>
      </c>
      <c r="K19" s="63">
        <f>'Stats - All'!J23</f>
        <v>0</v>
      </c>
      <c r="L19" s="63">
        <f>'Stats - All'!K23</f>
        <v>0</v>
      </c>
      <c r="M19" s="63">
        <f>'Stats - All'!L23</f>
        <v>0</v>
      </c>
      <c r="N19" s="63">
        <f>'Stats - All'!M23</f>
        <v>0</v>
      </c>
      <c r="O19" s="63">
        <f>'Stats - All'!N23</f>
        <v>0</v>
      </c>
      <c r="P19" s="63">
        <f>'Stats - All'!O23</f>
        <v>0</v>
      </c>
      <c r="Q19" s="63">
        <f>'Stats - All'!P23</f>
        <v>0</v>
      </c>
      <c r="R19" s="63">
        <f>'Stats - All'!Q23</f>
        <v>0</v>
      </c>
      <c r="S19" s="63">
        <f>'Stats - All'!R23</f>
        <v>0</v>
      </c>
      <c r="T19" s="63">
        <f>'Stats - All'!S23</f>
        <v>0</v>
      </c>
      <c r="U19" s="63">
        <f>'Stats - All'!T23</f>
        <v>0</v>
      </c>
      <c r="V19" s="63">
        <f>'Stats - All'!U23</f>
        <v>0</v>
      </c>
      <c r="W19" s="63">
        <f>'Stats - All'!V23</f>
        <v>0</v>
      </c>
      <c r="X19" s="63">
        <f>'Stats - All'!W23</f>
        <v>0</v>
      </c>
      <c r="Y19" s="28">
        <f>'Stats - All'!X23</f>
        <v>0</v>
      </c>
      <c r="Z19" s="28">
        <f>'Stats - All'!Y23</f>
        <v>0</v>
      </c>
      <c r="AA19" s="28">
        <f>'Stats - All'!Z23</f>
        <v>0</v>
      </c>
      <c r="AB19" s="28"/>
      <c r="AC19" s="28">
        <f>'Stats - All'!AA23</f>
        <v>0</v>
      </c>
      <c r="AD19" s="52">
        <f>'Stats - All'!AB23</f>
        <v>0</v>
      </c>
      <c r="AE19" s="52">
        <f>'Stats - All'!AC23</f>
        <v>0</v>
      </c>
      <c r="AF19" s="52">
        <f>'Stats - All'!AD23</f>
        <v>0</v>
      </c>
      <c r="AG19" s="63">
        <f>'Stats - All'!C44</f>
        <v>0</v>
      </c>
      <c r="AH19" s="63">
        <f>'Stats - All'!D44</f>
        <v>0</v>
      </c>
      <c r="AI19" s="63">
        <f>'Stats - All'!E44</f>
        <v>0</v>
      </c>
      <c r="AJ19" s="63">
        <f>'Stats - All'!F44</f>
        <v>0</v>
      </c>
      <c r="AK19" s="63">
        <f>'Stats - All'!G44</f>
        <v>0</v>
      </c>
      <c r="AL19" s="63">
        <f>'Stats - All'!H44</f>
        <v>0</v>
      </c>
      <c r="AM19" s="63">
        <f>'Stats - All'!I44</f>
        <v>0</v>
      </c>
      <c r="AN19" s="63">
        <f>'Stats - All'!J44</f>
        <v>0</v>
      </c>
      <c r="AO19" s="63">
        <f>'Stats - All'!K44</f>
        <v>0</v>
      </c>
      <c r="AP19" s="63">
        <f>'Stats - All'!L44</f>
        <v>0</v>
      </c>
      <c r="AQ19" s="63">
        <f>'Stats - All'!M44</f>
        <v>0</v>
      </c>
      <c r="AR19" s="63">
        <f>'Stats - All'!N44</f>
        <v>0</v>
      </c>
      <c r="AS19" s="63">
        <f>'Stats - All'!O44</f>
        <v>0</v>
      </c>
      <c r="AT19" s="63">
        <f>'Stats - All'!P44</f>
        <v>0</v>
      </c>
      <c r="AU19" s="63">
        <f>'Stats - All'!Q44</f>
        <v>0</v>
      </c>
      <c r="AV19" s="63">
        <f>'Stats - All'!R44</f>
        <v>0</v>
      </c>
      <c r="AW19" s="63">
        <f>'Stats - All'!S44</f>
        <v>0</v>
      </c>
      <c r="AX19" s="63">
        <f>'Stats - All'!T44</f>
        <v>0</v>
      </c>
      <c r="AY19" s="63">
        <f>'Stats - All'!U44</f>
        <v>0</v>
      </c>
      <c r="AZ19" s="63">
        <f>'Stats - All'!V44</f>
        <v>0</v>
      </c>
      <c r="BA19" s="63">
        <f>'Stats - All'!W44</f>
        <v>0</v>
      </c>
      <c r="BB19" s="63">
        <f>'Stats - All'!Y44</f>
        <v>0</v>
      </c>
      <c r="BC19" s="146" t="str">
        <f>'Stats - All'!Z44</f>
        <v>-</v>
      </c>
      <c r="BD19" s="55" t="str">
        <f>'Stats - All'!AA44</f>
        <v>-</v>
      </c>
      <c r="BE19" s="55" t="str">
        <f>'Stats - All'!AB44</f>
        <v>-</v>
      </c>
      <c r="BF19" s="55" t="str">
        <f>'Stats - All'!AC44</f>
        <v>-</v>
      </c>
      <c r="BG19" s="47" t="str">
        <f>'Stats - All'!AD44</f>
        <v>-</v>
      </c>
      <c r="BH19" s="54" t="str">
        <f>'Stats - All'!AE44</f>
        <v>-</v>
      </c>
      <c r="BI19" s="47" t="str">
        <f>'Stats - All'!AF44</f>
        <v>-</v>
      </c>
      <c r="BJ19" s="55" t="str">
        <f>'Stats - All'!AG44</f>
        <v>-</v>
      </c>
      <c r="BK19" s="28" t="str">
        <f>'Stats - All'!AH44</f>
        <v>-</v>
      </c>
      <c r="BL19" s="52" t="str">
        <f>'Stats - All'!AD65</f>
        <v>-</v>
      </c>
      <c r="BM19" s="52" t="str">
        <f>'Stats - All'!AE65</f>
        <v>-</v>
      </c>
      <c r="BN19" s="52" t="str">
        <f>'Stats - All'!AF65</f>
        <v>-</v>
      </c>
      <c r="BO19" s="52" t="str">
        <f>'Stats - All'!AG65</f>
        <v>-</v>
      </c>
      <c r="BP19" s="97">
        <f>'Stats - All'!C65</f>
        <v>1</v>
      </c>
      <c r="BQ19" s="99" t="e">
        <f>'Stats - All'!#REF!</f>
        <v>#REF!</v>
      </c>
      <c r="BR19" s="130">
        <f>'Stats - All'!E65</f>
        <v>1</v>
      </c>
      <c r="BS19" s="87">
        <f>'Stats - All'!F65</f>
        <v>1</v>
      </c>
      <c r="BT19" s="87">
        <f>'Stats - All'!G65</f>
        <v>1</v>
      </c>
      <c r="BU19" s="87">
        <f>'Stats - All'!H65</f>
        <v>1</v>
      </c>
      <c r="BV19" s="87">
        <f>'Stats - All'!I65</f>
        <v>1</v>
      </c>
      <c r="BW19" s="103">
        <f>'Stats - All'!J65</f>
        <v>1</v>
      </c>
      <c r="BX19" s="63">
        <f>'Stats - All'!K65</f>
        <v>0</v>
      </c>
      <c r="BY19" s="63">
        <f>'Stats - All'!L65</f>
        <v>0</v>
      </c>
      <c r="BZ19" s="63">
        <f>'Stats - All'!M65</f>
        <v>0</v>
      </c>
      <c r="CA19" s="63">
        <f>'Stats - All'!N65</f>
        <v>0</v>
      </c>
      <c r="CB19" s="63">
        <f>'Stats - All'!O65</f>
        <v>0</v>
      </c>
      <c r="CC19" s="63">
        <f>'Stats - All'!P65</f>
        <v>0</v>
      </c>
      <c r="CD19" s="102" t="str">
        <f>'Stats - All'!Q65</f>
        <v>-</v>
      </c>
      <c r="CE19" s="103" t="str">
        <f>'Stats - All'!R65</f>
        <v>-</v>
      </c>
      <c r="CF19" s="133">
        <f>'Stats - All'!S65</f>
        <v>0</v>
      </c>
      <c r="CG19" s="118" t="str">
        <f>'Stats - All'!T65</f>
        <v>-</v>
      </c>
      <c r="CH19" s="107" t="str">
        <f>'Stats - All'!U65</f>
        <v>-</v>
      </c>
      <c r="CI19" s="107" t="str">
        <f>'Stats - All'!V65</f>
        <v>-</v>
      </c>
      <c r="CJ19" s="107" t="str">
        <f>'Stats - All'!W65</f>
        <v>-</v>
      </c>
      <c r="CK19" s="107" t="str">
        <f>'Stats - All'!X65</f>
        <v>-</v>
      </c>
      <c r="CL19" s="107" t="str">
        <f>'Stats - All'!Y65</f>
        <v>-</v>
      </c>
      <c r="CM19" s="119" t="str">
        <f>'Stats - All'!Z65</f>
        <v>-</v>
      </c>
      <c r="CN19" s="97" t="str">
        <f>'Stats - All'!AA65</f>
        <v>-</v>
      </c>
      <c r="CO19" s="78">
        <f>'Stats - All'!AB65</f>
        <v>1</v>
      </c>
      <c r="CP19" s="92" t="str">
        <f>'Stats - All'!AC65</f>
        <v>-</v>
      </c>
      <c r="CQ19">
        <f t="shared" si="7"/>
        <v>0</v>
      </c>
      <c r="CR19">
        <f t="shared" si="8"/>
        <v>0</v>
      </c>
      <c r="CS19" s="424">
        <f>'Stats - All'!AF23</f>
        <v>0</v>
      </c>
      <c r="CT19" s="424">
        <f>'Stats - All'!AG23</f>
        <v>0</v>
      </c>
      <c r="CV19" s="424">
        <f>'Stats - All'!AI44</f>
        <v>0</v>
      </c>
      <c r="CW19" s="424">
        <f>'Stats - All'!AJ44</f>
        <v>0</v>
      </c>
      <c r="CY19" s="1">
        <f>'Stats - All'!AK44</f>
        <v>0</v>
      </c>
      <c r="CZ19" s="468" t="str">
        <f>'Stats - All'!AL44</f>
        <v>-</v>
      </c>
      <c r="DA19" s="424">
        <f t="shared" si="9"/>
        <v>0</v>
      </c>
      <c r="DC19">
        <f t="shared" si="10"/>
        <v>0</v>
      </c>
      <c r="DD19">
        <f t="shared" si="11"/>
        <v>0</v>
      </c>
      <c r="DE19">
        <f t="shared" si="12"/>
        <v>0</v>
      </c>
      <c r="DF19" t="str">
        <f t="shared" si="13"/>
        <v/>
      </c>
    </row>
    <row r="20" spans="1:110" ht="14.25" customHeight="1" thickBot="1" x14ac:dyDescent="0.2">
      <c r="A20" s="1">
        <v>18</v>
      </c>
      <c r="B20" s="136">
        <f>'Stats - All'!A24</f>
        <v>0</v>
      </c>
      <c r="C20" s="136">
        <f>'Stats - All'!B24</f>
        <v>0</v>
      </c>
      <c r="D20" s="73">
        <f>'Stats - All'!C24</f>
        <v>0</v>
      </c>
      <c r="E20" s="63">
        <f>'Stats - All'!D24</f>
        <v>0</v>
      </c>
      <c r="F20" s="63">
        <f>'Stats - All'!E24</f>
        <v>0</v>
      </c>
      <c r="G20" s="63">
        <f>'Stats - All'!F24</f>
        <v>0</v>
      </c>
      <c r="H20" s="63">
        <f>'Stats - All'!G24</f>
        <v>0</v>
      </c>
      <c r="I20" s="63">
        <f>'Stats - All'!H24</f>
        <v>0</v>
      </c>
      <c r="J20" s="63">
        <f>'Stats - All'!I24</f>
        <v>0</v>
      </c>
      <c r="K20" s="63">
        <f>'Stats - All'!J24</f>
        <v>0</v>
      </c>
      <c r="L20" s="63">
        <f>'Stats - All'!K24</f>
        <v>0</v>
      </c>
      <c r="M20" s="63">
        <f>'Stats - All'!L24</f>
        <v>0</v>
      </c>
      <c r="N20" s="63">
        <f>'Stats - All'!M24</f>
        <v>0</v>
      </c>
      <c r="O20" s="63">
        <f>'Stats - All'!N24</f>
        <v>0</v>
      </c>
      <c r="P20" s="63">
        <f>'Stats - All'!O24</f>
        <v>0</v>
      </c>
      <c r="Q20" s="63">
        <f>'Stats - All'!P24</f>
        <v>0</v>
      </c>
      <c r="R20" s="63">
        <f>'Stats - All'!Q24</f>
        <v>0</v>
      </c>
      <c r="S20" s="63">
        <f>'Stats - All'!R24</f>
        <v>0</v>
      </c>
      <c r="T20" s="63">
        <f>'Stats - All'!S24</f>
        <v>0</v>
      </c>
      <c r="U20" s="63">
        <f>'Stats - All'!T24</f>
        <v>0</v>
      </c>
      <c r="V20" s="63">
        <f>'Stats - All'!U24</f>
        <v>0</v>
      </c>
      <c r="W20" s="63">
        <f>'Stats - All'!V24</f>
        <v>0</v>
      </c>
      <c r="X20" s="63">
        <f>'Stats - All'!W24</f>
        <v>0</v>
      </c>
      <c r="Y20" s="28">
        <f>'Stats - All'!X24</f>
        <v>0</v>
      </c>
      <c r="Z20" s="28">
        <f>'Stats - All'!Y24</f>
        <v>0</v>
      </c>
      <c r="AA20" s="28">
        <f>'Stats - All'!Z24</f>
        <v>0</v>
      </c>
      <c r="AB20" s="28"/>
      <c r="AC20" s="28">
        <f>'Stats - All'!AA24</f>
        <v>0</v>
      </c>
      <c r="AD20" s="52">
        <f>'Stats - All'!AB24</f>
        <v>0</v>
      </c>
      <c r="AE20" s="52">
        <f>'Stats - All'!AC24</f>
        <v>0</v>
      </c>
      <c r="AF20" s="52">
        <f>'Stats - All'!AD24</f>
        <v>0</v>
      </c>
      <c r="AG20" s="63">
        <f>'Stats - All'!C45</f>
        <v>0</v>
      </c>
      <c r="AH20" s="63">
        <f>'Stats - All'!D45</f>
        <v>0</v>
      </c>
      <c r="AI20" s="63">
        <f>'Stats - All'!E45</f>
        <v>0</v>
      </c>
      <c r="AJ20" s="63">
        <f>'Stats - All'!F45</f>
        <v>0</v>
      </c>
      <c r="AK20" s="63">
        <f>'Stats - All'!G45</f>
        <v>0</v>
      </c>
      <c r="AL20" s="63">
        <f>'Stats - All'!H45</f>
        <v>0</v>
      </c>
      <c r="AM20" s="63">
        <f>'Stats - All'!I45</f>
        <v>0</v>
      </c>
      <c r="AN20" s="63">
        <f>'Stats - All'!J45</f>
        <v>0</v>
      </c>
      <c r="AO20" s="63">
        <f>'Stats - All'!K45</f>
        <v>0</v>
      </c>
      <c r="AP20" s="63">
        <f>'Stats - All'!L45</f>
        <v>0</v>
      </c>
      <c r="AQ20" s="63">
        <f>'Stats - All'!M45</f>
        <v>0</v>
      </c>
      <c r="AR20" s="63">
        <f>'Stats - All'!N45</f>
        <v>0</v>
      </c>
      <c r="AS20" s="63">
        <f>'Stats - All'!O45</f>
        <v>0</v>
      </c>
      <c r="AT20" s="63">
        <f>'Stats - All'!P45</f>
        <v>0</v>
      </c>
      <c r="AU20" s="63">
        <f>'Stats - All'!Q45</f>
        <v>0</v>
      </c>
      <c r="AV20" s="63">
        <f>'Stats - All'!R45</f>
        <v>0</v>
      </c>
      <c r="AW20" s="63">
        <f>'Stats - All'!S45</f>
        <v>0</v>
      </c>
      <c r="AX20" s="63">
        <f>'Stats - All'!T45</f>
        <v>0</v>
      </c>
      <c r="AY20" s="63">
        <f>'Stats - All'!U45</f>
        <v>0</v>
      </c>
      <c r="AZ20" s="63">
        <f>'Stats - All'!V45</f>
        <v>0</v>
      </c>
      <c r="BA20" s="63">
        <f>'Stats - All'!W45</f>
        <v>0</v>
      </c>
      <c r="BB20" s="63">
        <f>'Stats - All'!Y45</f>
        <v>0</v>
      </c>
      <c r="BC20" s="146" t="str">
        <f>'Stats - All'!Z45</f>
        <v>-</v>
      </c>
      <c r="BD20" s="55" t="str">
        <f>'Stats - All'!AA45</f>
        <v>-</v>
      </c>
      <c r="BE20" s="55" t="str">
        <f>'Stats - All'!AB45</f>
        <v>-</v>
      </c>
      <c r="BF20" s="55" t="str">
        <f>'Stats - All'!AC45</f>
        <v>-</v>
      </c>
      <c r="BG20" s="47" t="str">
        <f>'Stats - All'!AD45</f>
        <v>-</v>
      </c>
      <c r="BH20" s="54" t="str">
        <f>'Stats - All'!AE45</f>
        <v>-</v>
      </c>
      <c r="BI20" s="47" t="str">
        <f>'Stats - All'!AF45</f>
        <v>-</v>
      </c>
      <c r="BJ20" s="55" t="str">
        <f>'Stats - All'!AG45</f>
        <v>-</v>
      </c>
      <c r="BK20" s="28" t="str">
        <f>'Stats - All'!AH45</f>
        <v>-</v>
      </c>
      <c r="BL20" s="52" t="str">
        <f>'Stats - All'!AD66</f>
        <v>-</v>
      </c>
      <c r="BM20" s="52" t="str">
        <f>'Stats - All'!AE66</f>
        <v>-</v>
      </c>
      <c r="BN20" s="52" t="str">
        <f>'Stats - All'!AF66</f>
        <v>-</v>
      </c>
      <c r="BO20" s="52" t="str">
        <f>'Stats - All'!AG66</f>
        <v>-</v>
      </c>
      <c r="BP20" s="98">
        <f>'Stats - All'!C66</f>
        <v>1</v>
      </c>
      <c r="BQ20" s="99" t="e">
        <f>'Stats - All'!#REF!</f>
        <v>#REF!</v>
      </c>
      <c r="BR20" s="131">
        <f>'Stats - All'!E66</f>
        <v>1</v>
      </c>
      <c r="BS20" s="93">
        <f>'Stats - All'!F66</f>
        <v>1</v>
      </c>
      <c r="BT20" s="93">
        <f>'Stats - All'!G66</f>
        <v>1</v>
      </c>
      <c r="BU20" s="93">
        <f>'Stats - All'!H66</f>
        <v>1</v>
      </c>
      <c r="BV20" s="93">
        <f>'Stats - All'!I66</f>
        <v>1</v>
      </c>
      <c r="BW20" s="105">
        <f>'Stats - All'!J66</f>
        <v>1</v>
      </c>
      <c r="BX20" s="63">
        <f>'Stats - All'!K66</f>
        <v>0</v>
      </c>
      <c r="BY20" s="63">
        <f>'Stats - All'!L66</f>
        <v>0</v>
      </c>
      <c r="BZ20" s="63">
        <f>'Stats - All'!M66</f>
        <v>0</v>
      </c>
      <c r="CA20" s="63">
        <f>'Stats - All'!N66</f>
        <v>0</v>
      </c>
      <c r="CB20" s="63">
        <f>'Stats - All'!O66</f>
        <v>0</v>
      </c>
      <c r="CC20" s="63">
        <f>'Stats - All'!P66</f>
        <v>0</v>
      </c>
      <c r="CD20" s="104" t="str">
        <f>'Stats - All'!Q66</f>
        <v>-</v>
      </c>
      <c r="CE20" s="105" t="str">
        <f>'Stats - All'!R66</f>
        <v>-</v>
      </c>
      <c r="CF20" s="134">
        <f>'Stats - All'!S66</f>
        <v>0</v>
      </c>
      <c r="CG20" s="120" t="str">
        <f>'Stats - All'!T66</f>
        <v>-</v>
      </c>
      <c r="CH20" s="108" t="str">
        <f>'Stats - All'!U66</f>
        <v>-</v>
      </c>
      <c r="CI20" s="108" t="str">
        <f>'Stats - All'!V66</f>
        <v>-</v>
      </c>
      <c r="CJ20" s="108" t="str">
        <f>'Stats - All'!W66</f>
        <v>-</v>
      </c>
      <c r="CK20" s="108" t="str">
        <f>'Stats - All'!X66</f>
        <v>-</v>
      </c>
      <c r="CL20" s="108" t="str">
        <f>'Stats - All'!Y66</f>
        <v>-</v>
      </c>
      <c r="CM20" s="121" t="str">
        <f>'Stats - All'!Z66</f>
        <v>-</v>
      </c>
      <c r="CN20" s="98" t="str">
        <f>'Stats - All'!AA66</f>
        <v>-</v>
      </c>
      <c r="CO20" s="94">
        <f>'Stats - All'!AB66</f>
        <v>1</v>
      </c>
      <c r="CP20" s="95" t="str">
        <f>'Stats - All'!AC66</f>
        <v>-</v>
      </c>
      <c r="CQ20">
        <f t="shared" si="0"/>
        <v>0</v>
      </c>
      <c r="CR20">
        <f t="shared" si="1"/>
        <v>0</v>
      </c>
      <c r="CS20" s="424">
        <f>'Stats - All'!AF24</f>
        <v>0</v>
      </c>
      <c r="CT20" s="424">
        <f>'Stats - All'!AG24</f>
        <v>0</v>
      </c>
      <c r="CV20" s="424">
        <f>'Stats - All'!AI45</f>
        <v>0</v>
      </c>
      <c r="CW20" s="424">
        <f>'Stats - All'!AJ45</f>
        <v>0</v>
      </c>
      <c r="CY20" s="1">
        <f>'Stats - All'!AK45</f>
        <v>0</v>
      </c>
      <c r="CZ20" s="468" t="str">
        <f>'Stats - All'!AL45</f>
        <v>-</v>
      </c>
      <c r="DA20" s="424">
        <f t="shared" si="2"/>
        <v>0</v>
      </c>
      <c r="DC20">
        <f t="shared" si="3"/>
        <v>0</v>
      </c>
      <c r="DD20">
        <f t="shared" si="4"/>
        <v>0</v>
      </c>
      <c r="DE20">
        <f t="shared" si="5"/>
        <v>0</v>
      </c>
      <c r="DF20" t="str">
        <f t="shared" si="6"/>
        <v/>
      </c>
    </row>
    <row r="21" spans="1:110" ht="14.25" customHeight="1" thickBot="1" x14ac:dyDescent="0.2">
      <c r="A21" s="1"/>
      <c r="B21" s="169"/>
      <c r="C21" s="169" t="s">
        <v>53</v>
      </c>
      <c r="D21" s="170"/>
      <c r="E21" s="171">
        <f>'Stats - All'!D25</f>
        <v>0</v>
      </c>
      <c r="F21" s="171">
        <f>'Stats - All'!E25</f>
        <v>0</v>
      </c>
      <c r="G21" s="171">
        <f>'Stats - All'!F25</f>
        <v>0</v>
      </c>
      <c r="H21" s="171">
        <f>'Stats - All'!G25</f>
        <v>0</v>
      </c>
      <c r="I21" s="171">
        <f>'Stats - All'!H25</f>
        <v>0</v>
      </c>
      <c r="J21" s="171">
        <f>'Stats - All'!I25</f>
        <v>0</v>
      </c>
      <c r="K21" s="171">
        <f>'Stats - All'!J25</f>
        <v>0</v>
      </c>
      <c r="L21" s="171">
        <f>'Stats - All'!K25</f>
        <v>0</v>
      </c>
      <c r="M21" s="171">
        <f>'Stats - All'!L25</f>
        <v>0</v>
      </c>
      <c r="N21" s="171">
        <f>'Stats - All'!M25</f>
        <v>0</v>
      </c>
      <c r="O21" s="171">
        <f>'Stats - All'!N25</f>
        <v>0</v>
      </c>
      <c r="P21" s="171">
        <f>'Stats - All'!O25</f>
        <v>0</v>
      </c>
      <c r="Q21" s="171">
        <f>'Stats - All'!P25</f>
        <v>0</v>
      </c>
      <c r="R21" s="171">
        <f>'Stats - All'!Q25</f>
        <v>0</v>
      </c>
      <c r="S21" s="171">
        <f>'Stats - All'!R25</f>
        <v>0</v>
      </c>
      <c r="T21" s="171">
        <f>'Stats - All'!S25</f>
        <v>0</v>
      </c>
      <c r="U21" s="171">
        <f>'Stats - All'!T25</f>
        <v>0</v>
      </c>
      <c r="V21" s="171">
        <f>'Stats - All'!U25</f>
        <v>0</v>
      </c>
      <c r="W21" s="171">
        <f>'Stats - All'!V25</f>
        <v>0</v>
      </c>
      <c r="X21" s="171">
        <f>'Stats - All'!W25</f>
        <v>0</v>
      </c>
      <c r="Y21" s="172">
        <f>'Stats - All'!X25</f>
        <v>0</v>
      </c>
      <c r="Z21" s="172">
        <f>'Stats - All'!Y25</f>
        <v>0</v>
      </c>
      <c r="AA21" s="172">
        <f>'Stats - All'!Z25</f>
        <v>0</v>
      </c>
      <c r="AB21" s="172"/>
      <c r="AC21" s="172" t="str">
        <f>'Stats - All'!AA25</f>
        <v>-</v>
      </c>
      <c r="AD21" s="172">
        <f>'Stats - All'!AB25</f>
        <v>0</v>
      </c>
      <c r="AE21" s="172">
        <f>'Stats - All'!AC25</f>
        <v>0</v>
      </c>
      <c r="AF21" s="172" t="str">
        <f>'Stats - All'!AD25</f>
        <v>-</v>
      </c>
      <c r="AG21" s="171">
        <f>'Stats - All'!C46</f>
        <v>0</v>
      </c>
      <c r="AH21" s="171">
        <f>'Stats - All'!D46</f>
        <v>0</v>
      </c>
      <c r="AI21" s="171">
        <f>'Stats - All'!E46</f>
        <v>0</v>
      </c>
      <c r="AJ21" s="171">
        <f>'Stats - All'!F46</f>
        <v>0</v>
      </c>
      <c r="AK21" s="171">
        <f>'Stats - All'!G46</f>
        <v>0</v>
      </c>
      <c r="AL21" s="171">
        <f>'Stats - All'!H46</f>
        <v>0</v>
      </c>
      <c r="AM21" s="171">
        <f>'Stats - All'!I46</f>
        <v>0</v>
      </c>
      <c r="AN21" s="171">
        <f>'Stats - All'!J46</f>
        <v>0</v>
      </c>
      <c r="AO21" s="171">
        <f>'Stats - All'!K46</f>
        <v>0</v>
      </c>
      <c r="AP21" s="171">
        <f>'Stats - All'!L46</f>
        <v>0</v>
      </c>
      <c r="AQ21" s="171">
        <f>'Stats - All'!M46</f>
        <v>0</v>
      </c>
      <c r="AR21" s="171">
        <f>'Stats - All'!N46</f>
        <v>0</v>
      </c>
      <c r="AS21" s="171">
        <f>'Stats - All'!O46</f>
        <v>0</v>
      </c>
      <c r="AT21" s="171">
        <f>'Stats - All'!P46</f>
        <v>0</v>
      </c>
      <c r="AU21" s="171">
        <f>'Stats - All'!Q46</f>
        <v>0</v>
      </c>
      <c r="AV21" s="171">
        <f>'Stats - All'!R46</f>
        <v>0</v>
      </c>
      <c r="AW21" s="171">
        <f>'Stats - All'!S46</f>
        <v>0</v>
      </c>
      <c r="AX21" s="171">
        <f>'Stats - All'!T46</f>
        <v>0</v>
      </c>
      <c r="AY21" s="171">
        <f>'Stats - All'!U46</f>
        <v>0</v>
      </c>
      <c r="AZ21" s="171">
        <f>'Stats - All'!V46</f>
        <v>0</v>
      </c>
      <c r="BA21" s="171">
        <f>'Stats - All'!W46</f>
        <v>0</v>
      </c>
      <c r="BB21" s="171">
        <f>'Stats - All'!X46</f>
        <v>0</v>
      </c>
      <c r="BC21" s="174" t="str">
        <f>'Stats - All'!Y46</f>
        <v>-</v>
      </c>
      <c r="BD21" s="175" t="str">
        <f>'Stats - All'!Z46</f>
        <v>-</v>
      </c>
      <c r="BE21" s="175" t="str">
        <f>'Stats - All'!AA46</f>
        <v>-</v>
      </c>
      <c r="BF21" s="175" t="str">
        <f>'Stats - All'!AB46</f>
        <v>-</v>
      </c>
      <c r="BG21" s="176" t="str">
        <f>'Stats - All'!AD46</f>
        <v>-</v>
      </c>
      <c r="BH21" s="177" t="str">
        <f>'Stats - All'!AE46</f>
        <v>-</v>
      </c>
      <c r="BI21" s="176" t="str">
        <f>'Stats - All'!AF46</f>
        <v>-</v>
      </c>
      <c r="BJ21" s="175" t="str">
        <f>'Stats - All'!AG46</f>
        <v>-</v>
      </c>
      <c r="BK21" s="172" t="str">
        <f>'Stats - All'!AH46</f>
        <v>-</v>
      </c>
      <c r="BL21" s="173" t="str">
        <f>'Stats - All'!AD67</f>
        <v>-</v>
      </c>
      <c r="BM21" s="173" t="str">
        <f>'Stats - All'!AE67</f>
        <v>-</v>
      </c>
      <c r="BN21" s="173" t="str">
        <f>'Stats - All'!AF67</f>
        <v>-</v>
      </c>
      <c r="BO21" s="173" t="str">
        <f>'Stats - All'!AG67</f>
        <v>-</v>
      </c>
      <c r="BP21" s="178"/>
      <c r="BQ21" s="179"/>
      <c r="BR21" s="180"/>
      <c r="BS21" s="181"/>
      <c r="BT21" s="181"/>
      <c r="BU21" s="181"/>
      <c r="BV21" s="181"/>
      <c r="BW21" s="182"/>
      <c r="BX21" s="171">
        <f>'Stats - All'!K67</f>
        <v>0</v>
      </c>
      <c r="BY21" s="171">
        <f>'Stats - All'!L67</f>
        <v>0</v>
      </c>
      <c r="BZ21" s="171">
        <f>'Stats - All'!M67</f>
        <v>0</v>
      </c>
      <c r="CA21" s="171">
        <f>'Stats - All'!N67</f>
        <v>0</v>
      </c>
      <c r="CB21" s="171">
        <f>'Stats - All'!O67</f>
        <v>0</v>
      </c>
      <c r="CC21" s="171">
        <f>'Stats - All'!P67</f>
        <v>0</v>
      </c>
      <c r="CD21" s="171" t="str">
        <f>'Stats - All'!Q67</f>
        <v>-</v>
      </c>
      <c r="CE21" s="182"/>
      <c r="CF21" s="183">
        <f>'Stats - All'!S67</f>
        <v>0</v>
      </c>
      <c r="CG21" s="184"/>
      <c r="CH21" s="185"/>
      <c r="CI21" s="185"/>
      <c r="CJ21" s="185"/>
      <c r="CK21" s="185"/>
      <c r="CL21" s="185"/>
      <c r="CM21" s="186"/>
      <c r="CN21" s="178"/>
      <c r="CO21" s="187"/>
      <c r="CP21" s="188"/>
    </row>
    <row r="22" spans="1:110" s="2" customFormat="1" ht="6" customHeight="1" x14ac:dyDescent="0.15">
      <c r="A22" s="1"/>
    </row>
    <row r="23" spans="1:110" s="2" customFormat="1" ht="6" customHeight="1" x14ac:dyDescent="0.15">
      <c r="B23" s="6"/>
      <c r="F23" s="166"/>
      <c r="G23" s="166"/>
      <c r="T23" s="166"/>
      <c r="U23" s="15"/>
      <c r="X23" s="15"/>
      <c r="Y23" s="167"/>
      <c r="Z23" s="167"/>
      <c r="AA23" s="167"/>
    </row>
    <row r="24" spans="1:110" ht="11.25" customHeight="1" x14ac:dyDescent="0.15">
      <c r="A24" s="1">
        <v>1</v>
      </c>
      <c r="B24" s="136">
        <f t="shared" ref="B24:C41" si="14">B3</f>
        <v>2</v>
      </c>
      <c r="C24" s="136" t="str">
        <f t="shared" si="14"/>
        <v>Player 1</v>
      </c>
      <c r="D24" s="163" t="e">
        <f>IF(D3="-",IF(D$44=0,$A3/10000000,1000+$A3/10000000),D3+$A3/10000000)</f>
        <v>#DIV/0!</v>
      </c>
      <c r="E24" s="163">
        <f t="shared" ref="E24:AI24" si="15">IF(E3="-",IF(E$44=0,$A3/10000000,1000+$A3/10000000),E3+$A3/10000000)</f>
        <v>9.9999999999999995E-8</v>
      </c>
      <c r="F24" s="163">
        <f t="shared" si="15"/>
        <v>9.9999999999999995E-8</v>
      </c>
      <c r="G24" s="163">
        <f t="shared" si="15"/>
        <v>9.9999999999999995E-8</v>
      </c>
      <c r="H24" s="163">
        <f t="shared" si="15"/>
        <v>9.9999999999999995E-8</v>
      </c>
      <c r="I24" s="163">
        <f t="shared" si="15"/>
        <v>9.9999999999999995E-8</v>
      </c>
      <c r="J24" s="163">
        <f t="shared" si="15"/>
        <v>9.9999999999999995E-8</v>
      </c>
      <c r="K24" s="163">
        <f t="shared" si="15"/>
        <v>9.9999999999999995E-8</v>
      </c>
      <c r="L24" s="163">
        <f t="shared" si="15"/>
        <v>9.9999999999999995E-8</v>
      </c>
      <c r="M24" s="163">
        <f t="shared" si="15"/>
        <v>9.9999999999999995E-8</v>
      </c>
      <c r="N24" s="163">
        <f t="shared" si="15"/>
        <v>9.9999999999999995E-8</v>
      </c>
      <c r="O24" s="163">
        <f t="shared" si="15"/>
        <v>9.9999999999999995E-8</v>
      </c>
      <c r="P24" s="163">
        <f t="shared" si="15"/>
        <v>9.9999999999999995E-8</v>
      </c>
      <c r="Q24" s="163">
        <f t="shared" si="15"/>
        <v>9.9999999999999995E-8</v>
      </c>
      <c r="R24" s="163">
        <f t="shared" si="15"/>
        <v>9.9999999999999995E-8</v>
      </c>
      <c r="S24" s="163">
        <f t="shared" si="15"/>
        <v>9.9999999999999995E-8</v>
      </c>
      <c r="T24" s="163">
        <f t="shared" si="15"/>
        <v>9.9999999999999995E-8</v>
      </c>
      <c r="U24" s="163">
        <f t="shared" si="15"/>
        <v>9.9999999999999995E-8</v>
      </c>
      <c r="V24" s="163">
        <f t="shared" si="15"/>
        <v>9.9999999999999995E-8</v>
      </c>
      <c r="W24" s="163">
        <f t="shared" si="15"/>
        <v>9.9999999999999995E-8</v>
      </c>
      <c r="X24" s="163">
        <f t="shared" si="15"/>
        <v>9.9999999999999995E-8</v>
      </c>
      <c r="Y24" s="28">
        <f t="shared" si="15"/>
        <v>9.9999999999999995E-8</v>
      </c>
      <c r="Z24" s="28">
        <f t="shared" si="15"/>
        <v>9.9999999999999995E-8</v>
      </c>
      <c r="AA24" s="28">
        <f t="shared" si="15"/>
        <v>9.9999999999999995E-8</v>
      </c>
      <c r="AB24" s="163"/>
      <c r="AC24" s="28">
        <f t="shared" si="15"/>
        <v>9.9999999999999995E-8</v>
      </c>
      <c r="AD24" s="52">
        <f t="shared" si="15"/>
        <v>9.9999999999999995E-8</v>
      </c>
      <c r="AE24" s="52">
        <f t="shared" si="15"/>
        <v>9.9999999999999995E-8</v>
      </c>
      <c r="AF24" s="52">
        <f t="shared" si="15"/>
        <v>9.9999999999999995E-8</v>
      </c>
      <c r="AG24" s="163">
        <f t="shared" si="15"/>
        <v>9.9999999999999995E-8</v>
      </c>
      <c r="AH24" s="163">
        <f t="shared" si="15"/>
        <v>9.9999999999999995E-8</v>
      </c>
      <c r="AI24" s="163">
        <f t="shared" si="15"/>
        <v>9.9999999999999995E-8</v>
      </c>
      <c r="AJ24" s="163">
        <f t="shared" ref="AJ24:BO24" si="16">IF(AJ3="-",IF(AJ$44=0,$A3/10000000,1000+$A3/10000000),AJ3+$A3/10000000)</f>
        <v>9.9999999999999995E-8</v>
      </c>
      <c r="AK24" s="163">
        <f t="shared" si="16"/>
        <v>9.9999999999999995E-8</v>
      </c>
      <c r="AL24" s="163">
        <f t="shared" si="16"/>
        <v>9.9999999999999995E-8</v>
      </c>
      <c r="AM24" s="163">
        <f t="shared" si="16"/>
        <v>9.9999999999999995E-8</v>
      </c>
      <c r="AN24" s="163">
        <f t="shared" si="16"/>
        <v>9.9999999999999995E-8</v>
      </c>
      <c r="AO24" s="163">
        <f t="shared" si="16"/>
        <v>9.9999999999999995E-8</v>
      </c>
      <c r="AP24" s="163">
        <f t="shared" si="16"/>
        <v>9.9999999999999995E-8</v>
      </c>
      <c r="AQ24" s="163">
        <f t="shared" si="16"/>
        <v>9.9999999999999995E-8</v>
      </c>
      <c r="AR24" s="163">
        <f t="shared" si="16"/>
        <v>9.9999999999999995E-8</v>
      </c>
      <c r="AS24" s="163">
        <f t="shared" si="16"/>
        <v>9.9999999999999995E-8</v>
      </c>
      <c r="AT24" s="163">
        <f t="shared" si="16"/>
        <v>9.9999999999999995E-8</v>
      </c>
      <c r="AU24" s="163">
        <f t="shared" si="16"/>
        <v>9.9999999999999995E-8</v>
      </c>
      <c r="AV24" s="163">
        <f t="shared" si="16"/>
        <v>9.9999999999999995E-8</v>
      </c>
      <c r="AW24" s="163">
        <f t="shared" si="16"/>
        <v>9.9999999999999995E-8</v>
      </c>
      <c r="AX24" s="163">
        <f t="shared" si="16"/>
        <v>9.9999999999999995E-8</v>
      </c>
      <c r="AY24" s="163">
        <f t="shared" si="16"/>
        <v>9.9999999999999995E-8</v>
      </c>
      <c r="AZ24" s="163">
        <f t="shared" si="16"/>
        <v>9.9999999999999995E-8</v>
      </c>
      <c r="BA24" s="163">
        <f t="shared" si="16"/>
        <v>9.9999999999999995E-8</v>
      </c>
      <c r="BB24" s="163">
        <f t="shared" si="16"/>
        <v>9.9999999999999995E-8</v>
      </c>
      <c r="BC24" s="146">
        <f>IF(BC3="-",IF(BC$44=0,$A3/10000000,1000+$A3/10000000),BC3+$A3/10000000)</f>
        <v>9.9999999999999995E-8</v>
      </c>
      <c r="BD24" s="52">
        <f t="shared" si="16"/>
        <v>9.9999999999999995E-8</v>
      </c>
      <c r="BE24" s="52">
        <f t="shared" si="16"/>
        <v>9.9999999999999995E-8</v>
      </c>
      <c r="BF24" s="52">
        <f t="shared" si="16"/>
        <v>1000.0000001</v>
      </c>
      <c r="BG24" s="28">
        <f t="shared" si="16"/>
        <v>1000.0000001</v>
      </c>
      <c r="BH24" s="28">
        <f t="shared" si="16"/>
        <v>1000.0000001</v>
      </c>
      <c r="BI24" s="28">
        <f t="shared" si="16"/>
        <v>1000.0000001</v>
      </c>
      <c r="BJ24" s="52">
        <f t="shared" si="16"/>
        <v>9.9999999999999995E-8</v>
      </c>
      <c r="BK24" s="28">
        <f t="shared" si="16"/>
        <v>1000.0000001</v>
      </c>
      <c r="BL24" s="52">
        <f>IF(BL3="-",IF(BL$44=0,$A3/10000000,1000+$A3/10000000),BL3+$A3/10000000)</f>
        <v>1000.0000001</v>
      </c>
      <c r="BM24" s="52">
        <f t="shared" si="16"/>
        <v>1000.0000001</v>
      </c>
      <c r="BN24" s="52">
        <f t="shared" si="16"/>
        <v>1000.0000001</v>
      </c>
      <c r="BO24" s="52">
        <f t="shared" si="16"/>
        <v>1000.0000001</v>
      </c>
      <c r="BP24" s="163">
        <f t="shared" ref="BP24:CO24" si="17">IF(BP3="-",IF(BP$44=0,$A3/10000000,1000+$A3/10000000),BP3+$A3/10000000)</f>
        <v>1.0000001000000001</v>
      </c>
      <c r="BQ24" s="163" t="e">
        <f t="shared" si="17"/>
        <v>#REF!</v>
      </c>
      <c r="BR24" s="163">
        <f t="shared" si="17"/>
        <v>1.0000001000000001</v>
      </c>
      <c r="BS24" s="163">
        <f t="shared" si="17"/>
        <v>1.0000001000000001</v>
      </c>
      <c r="BT24" s="163">
        <f t="shared" si="17"/>
        <v>1.0000001000000001</v>
      </c>
      <c r="BU24" s="163">
        <f t="shared" si="17"/>
        <v>1.0000001000000001</v>
      </c>
      <c r="BV24" s="163">
        <f t="shared" si="17"/>
        <v>1.0000001000000001</v>
      </c>
      <c r="BW24" s="163">
        <f t="shared" si="17"/>
        <v>1.0000001000000001</v>
      </c>
      <c r="BX24" s="163">
        <f t="shared" si="17"/>
        <v>9.9999999999999995E-8</v>
      </c>
      <c r="BY24" s="163">
        <f t="shared" si="17"/>
        <v>9.9999999999999995E-8</v>
      </c>
      <c r="BZ24" s="163">
        <f t="shared" si="17"/>
        <v>9.9999999999999995E-8</v>
      </c>
      <c r="CA24" s="163">
        <f t="shared" si="17"/>
        <v>9.9999999999999995E-8</v>
      </c>
      <c r="CB24" s="163">
        <f t="shared" si="17"/>
        <v>9.9999999999999995E-8</v>
      </c>
      <c r="CC24" s="163">
        <f t="shared" si="17"/>
        <v>9.9999999999999995E-8</v>
      </c>
      <c r="CD24" s="163">
        <f t="shared" si="17"/>
        <v>1000.0000001</v>
      </c>
      <c r="CE24" s="163">
        <f t="shared" si="17"/>
        <v>1000.0000001</v>
      </c>
      <c r="CF24" s="163">
        <f t="shared" si="17"/>
        <v>9.9999999999999995E-8</v>
      </c>
      <c r="CG24" s="163">
        <f t="shared" si="17"/>
        <v>1000.0000001</v>
      </c>
      <c r="CH24" s="163">
        <f t="shared" si="17"/>
        <v>1000.0000001</v>
      </c>
      <c r="CI24" s="163">
        <f t="shared" si="17"/>
        <v>1000.0000001</v>
      </c>
      <c r="CJ24" s="163">
        <f t="shared" si="17"/>
        <v>1000.0000001</v>
      </c>
      <c r="CK24" s="163">
        <f t="shared" si="17"/>
        <v>1000.0000001</v>
      </c>
      <c r="CL24" s="163">
        <f t="shared" si="17"/>
        <v>1000.0000001</v>
      </c>
      <c r="CM24" s="163">
        <f t="shared" si="17"/>
        <v>1000.0000001</v>
      </c>
      <c r="CN24" s="163">
        <f t="shared" si="17"/>
        <v>1000.0000001</v>
      </c>
      <c r="CO24" s="163">
        <f t="shared" si="17"/>
        <v>1.0000001000000001</v>
      </c>
      <c r="CP24" s="163">
        <f>IF(CP3="-",IF(CP$44=0,$A3/10000000,1000+$A3/10000000),CP3+$A3/10000000)</f>
        <v>1000.0000001</v>
      </c>
      <c r="CQ24">
        <f>B24</f>
        <v>2</v>
      </c>
      <c r="CR24" t="str">
        <f>C24</f>
        <v>Player 1</v>
      </c>
      <c r="CS24" s="163">
        <f t="shared" ref="CS24:CS41" si="18">IF(CS3="-",IF(CS$44=0,$A3/10000000,1000+$A3/10000000),CS3+$A3/10000000)</f>
        <v>9.9999999999999995E-8</v>
      </c>
      <c r="CV24" s="163">
        <f t="shared" ref="CV24:CV41" si="19">IF(CV3="-",IF(CV$44=0,$A3/10000000,1000+$A3/10000000),CV3+$A3/10000000)</f>
        <v>9.9999999999999995E-8</v>
      </c>
      <c r="CZ24" s="163">
        <f t="shared" ref="CZ24:CZ41" si="20">IF(CZ3="-",IF(CZ$44=0,$A3/10000000,1000+$A3/10000000),CZ3+$A3/10000000)</f>
        <v>9.9999999999999995E-8</v>
      </c>
      <c r="DF24" s="52">
        <f t="shared" ref="DF24:DF41" si="21">IF(DF3="",IF(DF$44=0,$A3/10000000,1000+$A3/10000000),DF3+$A3/10000000)</f>
        <v>1000.0000001</v>
      </c>
    </row>
    <row r="25" spans="1:110" ht="11.25" customHeight="1" x14ac:dyDescent="0.15">
      <c r="A25" s="1">
        <v>2</v>
      </c>
      <c r="B25" s="136">
        <f t="shared" si="14"/>
        <v>3</v>
      </c>
      <c r="C25" s="136" t="str">
        <f t="shared" si="14"/>
        <v>Player 2</v>
      </c>
      <c r="D25" s="163" t="e">
        <f t="shared" ref="D25:AI25" si="22">IF(D4="-",IF(D$44=0,$A4/10000000,1000+$A4/10000000),D4+$A4/10000000)</f>
        <v>#DIV/0!</v>
      </c>
      <c r="E25" s="163">
        <f t="shared" si="22"/>
        <v>1.9999999999999999E-7</v>
      </c>
      <c r="F25" s="163">
        <f t="shared" si="22"/>
        <v>1.9999999999999999E-7</v>
      </c>
      <c r="G25" s="163">
        <f t="shared" si="22"/>
        <v>1.9999999999999999E-7</v>
      </c>
      <c r="H25" s="163">
        <f t="shared" si="22"/>
        <v>1.9999999999999999E-7</v>
      </c>
      <c r="I25" s="163">
        <f t="shared" si="22"/>
        <v>1.9999999999999999E-7</v>
      </c>
      <c r="J25" s="163">
        <f t="shared" si="22"/>
        <v>1.9999999999999999E-7</v>
      </c>
      <c r="K25" s="163">
        <f t="shared" si="22"/>
        <v>1.9999999999999999E-7</v>
      </c>
      <c r="L25" s="163">
        <f t="shared" si="22"/>
        <v>1.9999999999999999E-7</v>
      </c>
      <c r="M25" s="163">
        <f t="shared" si="22"/>
        <v>1.9999999999999999E-7</v>
      </c>
      <c r="N25" s="163">
        <f t="shared" si="22"/>
        <v>1.9999999999999999E-7</v>
      </c>
      <c r="O25" s="163">
        <f t="shared" si="22"/>
        <v>1.9999999999999999E-7</v>
      </c>
      <c r="P25" s="163">
        <f t="shared" si="22"/>
        <v>1.9999999999999999E-7</v>
      </c>
      <c r="Q25" s="163">
        <f t="shared" si="22"/>
        <v>1.9999999999999999E-7</v>
      </c>
      <c r="R25" s="163">
        <f t="shared" si="22"/>
        <v>1.9999999999999999E-7</v>
      </c>
      <c r="S25" s="163">
        <f t="shared" si="22"/>
        <v>1.9999999999999999E-7</v>
      </c>
      <c r="T25" s="163">
        <f t="shared" si="22"/>
        <v>1.9999999999999999E-7</v>
      </c>
      <c r="U25" s="163">
        <f t="shared" si="22"/>
        <v>1.9999999999999999E-7</v>
      </c>
      <c r="V25" s="163">
        <f t="shared" si="22"/>
        <v>1.9999999999999999E-7</v>
      </c>
      <c r="W25" s="163">
        <f t="shared" si="22"/>
        <v>1.9999999999999999E-7</v>
      </c>
      <c r="X25" s="163">
        <f t="shared" si="22"/>
        <v>1.9999999999999999E-7</v>
      </c>
      <c r="Y25" s="28">
        <f t="shared" si="22"/>
        <v>1.9999999999999999E-7</v>
      </c>
      <c r="Z25" s="28">
        <f t="shared" si="22"/>
        <v>1.9999999999999999E-7</v>
      </c>
      <c r="AA25" s="28">
        <f t="shared" si="22"/>
        <v>1.9999999999999999E-7</v>
      </c>
      <c r="AB25" s="163"/>
      <c r="AC25" s="28">
        <f t="shared" si="22"/>
        <v>1.9999999999999999E-7</v>
      </c>
      <c r="AD25" s="52">
        <f t="shared" si="22"/>
        <v>1.9999999999999999E-7</v>
      </c>
      <c r="AE25" s="52">
        <f t="shared" si="22"/>
        <v>1.9999999999999999E-7</v>
      </c>
      <c r="AF25" s="52">
        <f t="shared" si="22"/>
        <v>1.9999999999999999E-7</v>
      </c>
      <c r="AG25" s="163">
        <f t="shared" si="22"/>
        <v>1.9999999999999999E-7</v>
      </c>
      <c r="AH25" s="163">
        <f t="shared" si="22"/>
        <v>1.9999999999999999E-7</v>
      </c>
      <c r="AI25" s="163">
        <f t="shared" si="22"/>
        <v>1.9999999999999999E-7</v>
      </c>
      <c r="AJ25" s="163">
        <f t="shared" ref="AJ25:BO25" si="23">IF(AJ4="-",IF(AJ$44=0,$A4/10000000,1000+$A4/10000000),AJ4+$A4/10000000)</f>
        <v>1.9999999999999999E-7</v>
      </c>
      <c r="AK25" s="163">
        <f t="shared" si="23"/>
        <v>1.9999999999999999E-7</v>
      </c>
      <c r="AL25" s="163">
        <f t="shared" si="23"/>
        <v>1.9999999999999999E-7</v>
      </c>
      <c r="AM25" s="163">
        <f t="shared" si="23"/>
        <v>1.9999999999999999E-7</v>
      </c>
      <c r="AN25" s="163">
        <f t="shared" si="23"/>
        <v>1.9999999999999999E-7</v>
      </c>
      <c r="AO25" s="163">
        <f t="shared" si="23"/>
        <v>1.9999999999999999E-7</v>
      </c>
      <c r="AP25" s="163">
        <f t="shared" si="23"/>
        <v>1.9999999999999999E-7</v>
      </c>
      <c r="AQ25" s="163">
        <f t="shared" si="23"/>
        <v>1.9999999999999999E-7</v>
      </c>
      <c r="AR25" s="163">
        <f t="shared" si="23"/>
        <v>1.9999999999999999E-7</v>
      </c>
      <c r="AS25" s="163">
        <f t="shared" si="23"/>
        <v>1.9999999999999999E-7</v>
      </c>
      <c r="AT25" s="163">
        <f t="shared" si="23"/>
        <v>1.9999999999999999E-7</v>
      </c>
      <c r="AU25" s="163">
        <f t="shared" si="23"/>
        <v>1.9999999999999999E-7</v>
      </c>
      <c r="AV25" s="163">
        <f t="shared" si="23"/>
        <v>1.9999999999999999E-7</v>
      </c>
      <c r="AW25" s="163">
        <f t="shared" si="23"/>
        <v>1.9999999999999999E-7</v>
      </c>
      <c r="AX25" s="163">
        <f t="shared" si="23"/>
        <v>1.9999999999999999E-7</v>
      </c>
      <c r="AY25" s="163">
        <f t="shared" si="23"/>
        <v>1.9999999999999999E-7</v>
      </c>
      <c r="AZ25" s="163">
        <f t="shared" si="23"/>
        <v>1.9999999999999999E-7</v>
      </c>
      <c r="BA25" s="163">
        <f t="shared" si="23"/>
        <v>1.9999999999999999E-7</v>
      </c>
      <c r="BB25" s="163">
        <f t="shared" si="23"/>
        <v>1.9999999999999999E-7</v>
      </c>
      <c r="BC25" s="146">
        <f t="shared" si="23"/>
        <v>1.9999999999999999E-7</v>
      </c>
      <c r="BD25" s="52">
        <f t="shared" si="23"/>
        <v>1.9999999999999999E-7</v>
      </c>
      <c r="BE25" s="52">
        <f t="shared" si="23"/>
        <v>1.9999999999999999E-7</v>
      </c>
      <c r="BF25" s="52">
        <f t="shared" si="23"/>
        <v>1000.0000002</v>
      </c>
      <c r="BG25" s="28">
        <f t="shared" si="23"/>
        <v>1000.0000002</v>
      </c>
      <c r="BH25" s="28">
        <f t="shared" si="23"/>
        <v>1000.0000002</v>
      </c>
      <c r="BI25" s="28">
        <f t="shared" si="23"/>
        <v>1000.0000002</v>
      </c>
      <c r="BJ25" s="52">
        <f t="shared" si="23"/>
        <v>1.9999999999999999E-7</v>
      </c>
      <c r="BK25" s="28">
        <f t="shared" si="23"/>
        <v>1000.0000002</v>
      </c>
      <c r="BL25" s="52">
        <f t="shared" si="23"/>
        <v>1000.0000002</v>
      </c>
      <c r="BM25" s="52">
        <f t="shared" si="23"/>
        <v>1000.0000002</v>
      </c>
      <c r="BN25" s="52">
        <f t="shared" si="23"/>
        <v>1000.0000002</v>
      </c>
      <c r="BO25" s="52">
        <f t="shared" si="23"/>
        <v>1000.0000002</v>
      </c>
      <c r="BP25" s="163">
        <f t="shared" ref="BP25:CP25" si="24">IF(BP4="-",IF(BP$44=0,$A4/10000000,1000+$A4/10000000),BP4+$A4/10000000)</f>
        <v>1.0000001999999999</v>
      </c>
      <c r="BQ25" s="163" t="e">
        <f t="shared" si="24"/>
        <v>#REF!</v>
      </c>
      <c r="BR25" s="163">
        <f t="shared" si="24"/>
        <v>1.0000001999999999</v>
      </c>
      <c r="BS25" s="163">
        <f t="shared" si="24"/>
        <v>1.0000001999999999</v>
      </c>
      <c r="BT25" s="163">
        <f t="shared" si="24"/>
        <v>1.0000001999999999</v>
      </c>
      <c r="BU25" s="163">
        <f t="shared" si="24"/>
        <v>1.0000001999999999</v>
      </c>
      <c r="BV25" s="163">
        <f t="shared" si="24"/>
        <v>1.0000001999999999</v>
      </c>
      <c r="BW25" s="163">
        <f t="shared" si="24"/>
        <v>1.0000001999999999</v>
      </c>
      <c r="BX25" s="163">
        <f t="shared" si="24"/>
        <v>1.9999999999999999E-7</v>
      </c>
      <c r="BY25" s="163">
        <f t="shared" si="24"/>
        <v>1.9999999999999999E-7</v>
      </c>
      <c r="BZ25" s="163">
        <f t="shared" si="24"/>
        <v>1.9999999999999999E-7</v>
      </c>
      <c r="CA25" s="163">
        <f t="shared" si="24"/>
        <v>1.9999999999999999E-7</v>
      </c>
      <c r="CB25" s="163">
        <f t="shared" si="24"/>
        <v>1.9999999999999999E-7</v>
      </c>
      <c r="CC25" s="163">
        <f t="shared" si="24"/>
        <v>1.9999999999999999E-7</v>
      </c>
      <c r="CD25" s="163">
        <f t="shared" si="24"/>
        <v>1000.0000002</v>
      </c>
      <c r="CE25" s="163">
        <f t="shared" si="24"/>
        <v>1000.0000002</v>
      </c>
      <c r="CF25" s="163">
        <f t="shared" si="24"/>
        <v>1.9999999999999999E-7</v>
      </c>
      <c r="CG25" s="163">
        <f t="shared" si="24"/>
        <v>1000.0000002</v>
      </c>
      <c r="CH25" s="163">
        <f t="shared" si="24"/>
        <v>1000.0000002</v>
      </c>
      <c r="CI25" s="163">
        <f t="shared" si="24"/>
        <v>1000.0000002</v>
      </c>
      <c r="CJ25" s="163">
        <f t="shared" si="24"/>
        <v>1000.0000002</v>
      </c>
      <c r="CK25" s="163">
        <f t="shared" si="24"/>
        <v>1000.0000002</v>
      </c>
      <c r="CL25" s="163">
        <f t="shared" si="24"/>
        <v>1000.0000002</v>
      </c>
      <c r="CM25" s="163">
        <f t="shared" si="24"/>
        <v>1000.0000002</v>
      </c>
      <c r="CN25" s="163">
        <f t="shared" si="24"/>
        <v>1000.0000002</v>
      </c>
      <c r="CO25" s="163">
        <f t="shared" si="24"/>
        <v>1.0000001999999999</v>
      </c>
      <c r="CP25" s="163">
        <f t="shared" si="24"/>
        <v>1000.0000002</v>
      </c>
      <c r="CQ25">
        <f t="shared" ref="CQ25:CQ41" si="25">B25</f>
        <v>3</v>
      </c>
      <c r="CR25" t="str">
        <f t="shared" ref="CR25:CR41" si="26">C25</f>
        <v>Player 2</v>
      </c>
      <c r="CS25" s="163">
        <f t="shared" si="18"/>
        <v>1.9999999999999999E-7</v>
      </c>
      <c r="CV25" s="163">
        <f t="shared" si="19"/>
        <v>1.9999999999999999E-7</v>
      </c>
      <c r="CZ25" s="163">
        <f t="shared" si="20"/>
        <v>1.9999999999999999E-7</v>
      </c>
      <c r="DF25" s="52">
        <f t="shared" si="21"/>
        <v>1000.0000002</v>
      </c>
    </row>
    <row r="26" spans="1:110" ht="11.25" customHeight="1" x14ac:dyDescent="0.15">
      <c r="A26" s="1">
        <v>3</v>
      </c>
      <c r="B26" s="136">
        <f t="shared" si="14"/>
        <v>5</v>
      </c>
      <c r="C26" s="136" t="str">
        <f t="shared" si="14"/>
        <v>Player 3</v>
      </c>
      <c r="D26" s="163" t="e">
        <f t="shared" ref="D26:AI26" si="27">IF(D5="-",IF(D$44=0,$A5/10000000,1000+$A5/10000000),D5+$A5/10000000)</f>
        <v>#DIV/0!</v>
      </c>
      <c r="E26" s="163">
        <f t="shared" si="27"/>
        <v>2.9999999999999999E-7</v>
      </c>
      <c r="F26" s="163">
        <f t="shared" si="27"/>
        <v>2.9999999999999999E-7</v>
      </c>
      <c r="G26" s="163">
        <f t="shared" si="27"/>
        <v>2.9999999999999999E-7</v>
      </c>
      <c r="H26" s="163">
        <f t="shared" si="27"/>
        <v>2.9999999999999999E-7</v>
      </c>
      <c r="I26" s="163">
        <f>IF(I5="-",IF(I$44=0,$A5/10000000,1000+$A5/10000000),I5+$A5/10000000)</f>
        <v>2.9999999999999999E-7</v>
      </c>
      <c r="J26" s="163">
        <f t="shared" si="27"/>
        <v>2.9999999999999999E-7</v>
      </c>
      <c r="K26" s="163">
        <f t="shared" si="27"/>
        <v>2.9999999999999999E-7</v>
      </c>
      <c r="L26" s="163">
        <f t="shared" si="27"/>
        <v>2.9999999999999999E-7</v>
      </c>
      <c r="M26" s="163">
        <f t="shared" si="27"/>
        <v>2.9999999999999999E-7</v>
      </c>
      <c r="N26" s="163">
        <f t="shared" si="27"/>
        <v>2.9999999999999999E-7</v>
      </c>
      <c r="O26" s="163">
        <f t="shared" si="27"/>
        <v>2.9999999999999999E-7</v>
      </c>
      <c r="P26" s="163">
        <f t="shared" si="27"/>
        <v>2.9999999999999999E-7</v>
      </c>
      <c r="Q26" s="163">
        <f t="shared" si="27"/>
        <v>2.9999999999999999E-7</v>
      </c>
      <c r="R26" s="163">
        <f t="shared" si="27"/>
        <v>2.9999999999999999E-7</v>
      </c>
      <c r="S26" s="163">
        <f t="shared" si="27"/>
        <v>2.9999999999999999E-7</v>
      </c>
      <c r="T26" s="163">
        <f t="shared" si="27"/>
        <v>2.9999999999999999E-7</v>
      </c>
      <c r="U26" s="163">
        <f t="shared" si="27"/>
        <v>2.9999999999999999E-7</v>
      </c>
      <c r="V26" s="163">
        <f t="shared" si="27"/>
        <v>2.9999999999999999E-7</v>
      </c>
      <c r="W26" s="163">
        <f t="shared" si="27"/>
        <v>2.9999999999999999E-7</v>
      </c>
      <c r="X26" s="163">
        <f t="shared" si="27"/>
        <v>2.9999999999999999E-7</v>
      </c>
      <c r="Y26" s="28">
        <f t="shared" si="27"/>
        <v>2.9999999999999999E-7</v>
      </c>
      <c r="Z26" s="28">
        <f t="shared" si="27"/>
        <v>2.9999999999999999E-7</v>
      </c>
      <c r="AA26" s="28">
        <f t="shared" si="27"/>
        <v>2.9999999999999999E-7</v>
      </c>
      <c r="AB26" s="163"/>
      <c r="AC26" s="28">
        <f t="shared" si="27"/>
        <v>2.9999999999999999E-7</v>
      </c>
      <c r="AD26" s="52">
        <f t="shared" si="27"/>
        <v>2.9999999999999999E-7</v>
      </c>
      <c r="AE26" s="52">
        <f t="shared" si="27"/>
        <v>2.9999999999999999E-7</v>
      </c>
      <c r="AF26" s="52">
        <f t="shared" si="27"/>
        <v>2.9999999999999999E-7</v>
      </c>
      <c r="AG26" s="163">
        <f t="shared" si="27"/>
        <v>2.9999999999999999E-7</v>
      </c>
      <c r="AH26" s="163">
        <f t="shared" si="27"/>
        <v>2.9999999999999999E-7</v>
      </c>
      <c r="AI26" s="163">
        <f t="shared" si="27"/>
        <v>2.9999999999999999E-7</v>
      </c>
      <c r="AJ26" s="163">
        <f t="shared" ref="AJ26:BO26" si="28">IF(AJ5="-",IF(AJ$44=0,$A5/10000000,1000+$A5/10000000),AJ5+$A5/10000000)</f>
        <v>2.9999999999999999E-7</v>
      </c>
      <c r="AK26" s="163">
        <f t="shared" si="28"/>
        <v>2.9999999999999999E-7</v>
      </c>
      <c r="AL26" s="163">
        <f t="shared" si="28"/>
        <v>2.9999999999999999E-7</v>
      </c>
      <c r="AM26" s="163">
        <f t="shared" si="28"/>
        <v>2.9999999999999999E-7</v>
      </c>
      <c r="AN26" s="163">
        <f t="shared" si="28"/>
        <v>2.9999999999999999E-7</v>
      </c>
      <c r="AO26" s="163">
        <f t="shared" si="28"/>
        <v>2.9999999999999999E-7</v>
      </c>
      <c r="AP26" s="163">
        <f t="shared" si="28"/>
        <v>2.9999999999999999E-7</v>
      </c>
      <c r="AQ26" s="163">
        <f t="shared" si="28"/>
        <v>2.9999999999999999E-7</v>
      </c>
      <c r="AR26" s="163">
        <f t="shared" si="28"/>
        <v>2.9999999999999999E-7</v>
      </c>
      <c r="AS26" s="163">
        <f t="shared" si="28"/>
        <v>2.9999999999999999E-7</v>
      </c>
      <c r="AT26" s="163">
        <f t="shared" si="28"/>
        <v>2.9999999999999999E-7</v>
      </c>
      <c r="AU26" s="163">
        <f t="shared" si="28"/>
        <v>2.9999999999999999E-7</v>
      </c>
      <c r="AV26" s="163">
        <f t="shared" si="28"/>
        <v>2.9999999999999999E-7</v>
      </c>
      <c r="AW26" s="163">
        <f t="shared" si="28"/>
        <v>2.9999999999999999E-7</v>
      </c>
      <c r="AX26" s="163">
        <f t="shared" si="28"/>
        <v>2.9999999999999999E-7</v>
      </c>
      <c r="AY26" s="163">
        <f t="shared" si="28"/>
        <v>2.9999999999999999E-7</v>
      </c>
      <c r="AZ26" s="163">
        <f t="shared" si="28"/>
        <v>2.9999999999999999E-7</v>
      </c>
      <c r="BA26" s="163">
        <f t="shared" si="28"/>
        <v>2.9999999999999999E-7</v>
      </c>
      <c r="BB26" s="163">
        <f t="shared" si="28"/>
        <v>2.9999999999999999E-7</v>
      </c>
      <c r="BC26" s="146">
        <f t="shared" si="28"/>
        <v>2.9999999999999999E-7</v>
      </c>
      <c r="BD26" s="52">
        <f t="shared" si="28"/>
        <v>2.9999999999999999E-7</v>
      </c>
      <c r="BE26" s="52">
        <f t="shared" si="28"/>
        <v>2.9999999999999999E-7</v>
      </c>
      <c r="BF26" s="52">
        <f t="shared" si="28"/>
        <v>1000.0000003</v>
      </c>
      <c r="BG26" s="28">
        <f t="shared" si="28"/>
        <v>1000.0000003</v>
      </c>
      <c r="BH26" s="28">
        <f t="shared" si="28"/>
        <v>1000.0000003</v>
      </c>
      <c r="BI26" s="28">
        <f t="shared" si="28"/>
        <v>1000.0000003</v>
      </c>
      <c r="BJ26" s="52">
        <f t="shared" si="28"/>
        <v>2.9999999999999999E-7</v>
      </c>
      <c r="BK26" s="28">
        <f t="shared" si="28"/>
        <v>1000.0000003</v>
      </c>
      <c r="BL26" s="52">
        <f t="shared" si="28"/>
        <v>1000.0000003</v>
      </c>
      <c r="BM26" s="52">
        <f t="shared" si="28"/>
        <v>1000.0000003</v>
      </c>
      <c r="BN26" s="52">
        <f t="shared" si="28"/>
        <v>1000.0000003</v>
      </c>
      <c r="BO26" s="52">
        <f t="shared" si="28"/>
        <v>1000.0000003</v>
      </c>
      <c r="BP26" s="163">
        <f t="shared" ref="BP26:CP26" si="29">IF(BP5="-",IF(BP$44=0,$A5/10000000,1000+$A5/10000000),BP5+$A5/10000000)</f>
        <v>1.0000003</v>
      </c>
      <c r="BQ26" s="163" t="e">
        <f t="shared" si="29"/>
        <v>#REF!</v>
      </c>
      <c r="BR26" s="163">
        <f t="shared" si="29"/>
        <v>1.0000003</v>
      </c>
      <c r="BS26" s="163">
        <f t="shared" si="29"/>
        <v>1.0000003</v>
      </c>
      <c r="BT26" s="163">
        <f t="shared" si="29"/>
        <v>1.0000003</v>
      </c>
      <c r="BU26" s="163">
        <f t="shared" si="29"/>
        <v>1.0000003</v>
      </c>
      <c r="BV26" s="163">
        <f t="shared" si="29"/>
        <v>1.0000003</v>
      </c>
      <c r="BW26" s="163">
        <f t="shared" si="29"/>
        <v>1.0000003</v>
      </c>
      <c r="BX26" s="163">
        <f t="shared" si="29"/>
        <v>2.9999999999999999E-7</v>
      </c>
      <c r="BY26" s="163">
        <f t="shared" si="29"/>
        <v>2.9999999999999999E-7</v>
      </c>
      <c r="BZ26" s="163">
        <f t="shared" si="29"/>
        <v>2.9999999999999999E-7</v>
      </c>
      <c r="CA26" s="163">
        <f t="shared" si="29"/>
        <v>2.9999999999999999E-7</v>
      </c>
      <c r="CB26" s="163">
        <f t="shared" si="29"/>
        <v>2.9999999999999999E-7</v>
      </c>
      <c r="CC26" s="163">
        <f t="shared" si="29"/>
        <v>2.9999999999999999E-7</v>
      </c>
      <c r="CD26" s="163">
        <f t="shared" si="29"/>
        <v>1000.0000003</v>
      </c>
      <c r="CE26" s="163">
        <f t="shared" si="29"/>
        <v>1000.0000003</v>
      </c>
      <c r="CF26" s="163">
        <f t="shared" si="29"/>
        <v>2.9999999999999999E-7</v>
      </c>
      <c r="CG26" s="163">
        <f t="shared" si="29"/>
        <v>1000.0000003</v>
      </c>
      <c r="CH26" s="163">
        <f t="shared" si="29"/>
        <v>1000.0000003</v>
      </c>
      <c r="CI26" s="163">
        <f t="shared" si="29"/>
        <v>1000.0000003</v>
      </c>
      <c r="CJ26" s="163">
        <f t="shared" si="29"/>
        <v>1000.0000003</v>
      </c>
      <c r="CK26" s="163">
        <f t="shared" si="29"/>
        <v>1000.0000003</v>
      </c>
      <c r="CL26" s="163">
        <f t="shared" si="29"/>
        <v>1000.0000003</v>
      </c>
      <c r="CM26" s="163">
        <f t="shared" si="29"/>
        <v>1000.0000003</v>
      </c>
      <c r="CN26" s="163">
        <f t="shared" si="29"/>
        <v>1000.0000003</v>
      </c>
      <c r="CO26" s="163">
        <f t="shared" si="29"/>
        <v>1.0000003</v>
      </c>
      <c r="CP26" s="163">
        <f t="shared" si="29"/>
        <v>1000.0000003</v>
      </c>
      <c r="CQ26">
        <f t="shared" si="25"/>
        <v>5</v>
      </c>
      <c r="CR26" t="str">
        <f t="shared" si="26"/>
        <v>Player 3</v>
      </c>
      <c r="CS26" s="163">
        <f t="shared" si="18"/>
        <v>2.9999999999999999E-7</v>
      </c>
      <c r="CV26" s="163">
        <f t="shared" si="19"/>
        <v>2.9999999999999999E-7</v>
      </c>
      <c r="CZ26" s="163">
        <f t="shared" si="20"/>
        <v>2.9999999999999999E-7</v>
      </c>
      <c r="DF26" s="52">
        <f t="shared" si="21"/>
        <v>1000.0000003</v>
      </c>
    </row>
    <row r="27" spans="1:110" ht="11.25" customHeight="1" x14ac:dyDescent="0.15">
      <c r="A27" s="1">
        <v>4</v>
      </c>
      <c r="B27" s="136">
        <f t="shared" si="14"/>
        <v>9</v>
      </c>
      <c r="C27" s="136" t="str">
        <f t="shared" si="14"/>
        <v>Player 4</v>
      </c>
      <c r="D27" s="163" t="e">
        <f t="shared" ref="D27:AI27" si="30">IF(D6="-",IF(D$44=0,$A6/10000000,1000+$A6/10000000),D6+$A6/10000000)</f>
        <v>#DIV/0!</v>
      </c>
      <c r="E27" s="163">
        <f t="shared" si="30"/>
        <v>3.9999999999999998E-7</v>
      </c>
      <c r="F27" s="163">
        <f t="shared" si="30"/>
        <v>3.9999999999999998E-7</v>
      </c>
      <c r="G27" s="163">
        <f t="shared" si="30"/>
        <v>3.9999999999999998E-7</v>
      </c>
      <c r="H27" s="163">
        <f t="shared" si="30"/>
        <v>3.9999999999999998E-7</v>
      </c>
      <c r="I27" s="163">
        <f t="shared" si="30"/>
        <v>3.9999999999999998E-7</v>
      </c>
      <c r="J27" s="163">
        <f t="shared" si="30"/>
        <v>3.9999999999999998E-7</v>
      </c>
      <c r="K27" s="163">
        <f t="shared" si="30"/>
        <v>3.9999999999999998E-7</v>
      </c>
      <c r="L27" s="163">
        <f t="shared" si="30"/>
        <v>3.9999999999999998E-7</v>
      </c>
      <c r="M27" s="163">
        <f t="shared" si="30"/>
        <v>3.9999999999999998E-7</v>
      </c>
      <c r="N27" s="163">
        <f t="shared" si="30"/>
        <v>3.9999999999999998E-7</v>
      </c>
      <c r="O27" s="163">
        <f t="shared" si="30"/>
        <v>3.9999999999999998E-7</v>
      </c>
      <c r="P27" s="163">
        <f t="shared" si="30"/>
        <v>3.9999999999999998E-7</v>
      </c>
      <c r="Q27" s="163">
        <f t="shared" si="30"/>
        <v>3.9999999999999998E-7</v>
      </c>
      <c r="R27" s="163">
        <f t="shared" si="30"/>
        <v>3.9999999999999998E-7</v>
      </c>
      <c r="S27" s="163">
        <f t="shared" si="30"/>
        <v>3.9999999999999998E-7</v>
      </c>
      <c r="T27" s="163">
        <f t="shared" si="30"/>
        <v>3.9999999999999998E-7</v>
      </c>
      <c r="U27" s="163">
        <f t="shared" si="30"/>
        <v>3.9999999999999998E-7</v>
      </c>
      <c r="V27" s="163">
        <f t="shared" si="30"/>
        <v>3.9999999999999998E-7</v>
      </c>
      <c r="W27" s="163">
        <f t="shared" si="30"/>
        <v>3.9999999999999998E-7</v>
      </c>
      <c r="X27" s="163">
        <f t="shared" si="30"/>
        <v>3.9999999999999998E-7</v>
      </c>
      <c r="Y27" s="28">
        <f t="shared" si="30"/>
        <v>3.9999999999999998E-7</v>
      </c>
      <c r="Z27" s="28">
        <f t="shared" si="30"/>
        <v>3.9999999999999998E-7</v>
      </c>
      <c r="AA27" s="28">
        <f t="shared" si="30"/>
        <v>3.9999999999999998E-7</v>
      </c>
      <c r="AB27" s="163"/>
      <c r="AC27" s="28">
        <f t="shared" si="30"/>
        <v>3.9999999999999998E-7</v>
      </c>
      <c r="AD27" s="52">
        <f t="shared" si="30"/>
        <v>3.9999999999999998E-7</v>
      </c>
      <c r="AE27" s="52">
        <f t="shared" si="30"/>
        <v>3.9999999999999998E-7</v>
      </c>
      <c r="AF27" s="52">
        <f t="shared" si="30"/>
        <v>3.9999999999999998E-7</v>
      </c>
      <c r="AG27" s="163">
        <f t="shared" si="30"/>
        <v>3.9999999999999998E-7</v>
      </c>
      <c r="AH27" s="163">
        <f t="shared" si="30"/>
        <v>3.9999999999999998E-7</v>
      </c>
      <c r="AI27" s="163">
        <f t="shared" si="30"/>
        <v>3.9999999999999998E-7</v>
      </c>
      <c r="AJ27" s="163">
        <f t="shared" ref="AJ27:BO27" si="31">IF(AJ6="-",IF(AJ$44=0,$A6/10000000,1000+$A6/10000000),AJ6+$A6/10000000)</f>
        <v>3.9999999999999998E-7</v>
      </c>
      <c r="AK27" s="163">
        <f t="shared" si="31"/>
        <v>3.9999999999999998E-7</v>
      </c>
      <c r="AL27" s="163">
        <f t="shared" si="31"/>
        <v>3.9999999999999998E-7</v>
      </c>
      <c r="AM27" s="163">
        <f t="shared" si="31"/>
        <v>3.9999999999999998E-7</v>
      </c>
      <c r="AN27" s="163">
        <f t="shared" si="31"/>
        <v>3.9999999999999998E-7</v>
      </c>
      <c r="AO27" s="163">
        <f t="shared" si="31"/>
        <v>3.9999999999999998E-7</v>
      </c>
      <c r="AP27" s="163">
        <f t="shared" si="31"/>
        <v>3.9999999999999998E-7</v>
      </c>
      <c r="AQ27" s="163">
        <f t="shared" si="31"/>
        <v>3.9999999999999998E-7</v>
      </c>
      <c r="AR27" s="163">
        <f t="shared" si="31"/>
        <v>3.9999999999999998E-7</v>
      </c>
      <c r="AS27" s="163">
        <f t="shared" si="31"/>
        <v>3.9999999999999998E-7</v>
      </c>
      <c r="AT27" s="163">
        <f t="shared" si="31"/>
        <v>3.9999999999999998E-7</v>
      </c>
      <c r="AU27" s="163">
        <f t="shared" si="31"/>
        <v>3.9999999999999998E-7</v>
      </c>
      <c r="AV27" s="163">
        <f t="shared" si="31"/>
        <v>3.9999999999999998E-7</v>
      </c>
      <c r="AW27" s="163">
        <f t="shared" si="31"/>
        <v>3.9999999999999998E-7</v>
      </c>
      <c r="AX27" s="163">
        <f t="shared" si="31"/>
        <v>3.9999999999999998E-7</v>
      </c>
      <c r="AY27" s="163">
        <f t="shared" si="31"/>
        <v>3.9999999999999998E-7</v>
      </c>
      <c r="AZ27" s="163">
        <f t="shared" si="31"/>
        <v>3.9999999999999998E-7</v>
      </c>
      <c r="BA27" s="163">
        <f t="shared" si="31"/>
        <v>3.9999999999999998E-7</v>
      </c>
      <c r="BB27" s="163">
        <f t="shared" si="31"/>
        <v>3.9999999999999998E-7</v>
      </c>
      <c r="BC27" s="146">
        <f t="shared" si="31"/>
        <v>3.9999999999999998E-7</v>
      </c>
      <c r="BD27" s="52">
        <f t="shared" si="31"/>
        <v>3.9999999999999998E-7</v>
      </c>
      <c r="BE27" s="52">
        <f t="shared" si="31"/>
        <v>3.9999999999999998E-7</v>
      </c>
      <c r="BF27" s="52">
        <f t="shared" si="31"/>
        <v>1000.0000004</v>
      </c>
      <c r="BG27" s="28">
        <f t="shared" si="31"/>
        <v>1000.0000004</v>
      </c>
      <c r="BH27" s="28">
        <f t="shared" si="31"/>
        <v>1000.0000004</v>
      </c>
      <c r="BI27" s="28">
        <f t="shared" si="31"/>
        <v>1000.0000004</v>
      </c>
      <c r="BJ27" s="52">
        <f t="shared" si="31"/>
        <v>3.9999999999999998E-7</v>
      </c>
      <c r="BK27" s="28">
        <f t="shared" si="31"/>
        <v>1000.0000004</v>
      </c>
      <c r="BL27" s="52">
        <f t="shared" si="31"/>
        <v>1000.0000004</v>
      </c>
      <c r="BM27" s="52">
        <f t="shared" si="31"/>
        <v>1000.0000004</v>
      </c>
      <c r="BN27" s="52">
        <f t="shared" si="31"/>
        <v>1000.0000004</v>
      </c>
      <c r="BO27" s="52">
        <f t="shared" si="31"/>
        <v>1000.0000004</v>
      </c>
      <c r="BP27" s="163">
        <f t="shared" ref="BP27:CP27" si="32">IF(BP6="-",IF(BP$44=0,$A6/10000000,1000+$A6/10000000),BP6+$A6/10000000)</f>
        <v>1.0000004</v>
      </c>
      <c r="BQ27" s="163" t="e">
        <f t="shared" si="32"/>
        <v>#REF!</v>
      </c>
      <c r="BR27" s="163">
        <f t="shared" si="32"/>
        <v>1.0000004</v>
      </c>
      <c r="BS27" s="163">
        <f t="shared" si="32"/>
        <v>1.0000004</v>
      </c>
      <c r="BT27" s="163">
        <f t="shared" si="32"/>
        <v>1.0000004</v>
      </c>
      <c r="BU27" s="163">
        <f t="shared" si="32"/>
        <v>1.0000004</v>
      </c>
      <c r="BV27" s="163">
        <f t="shared" si="32"/>
        <v>1.0000004</v>
      </c>
      <c r="BW27" s="163">
        <f t="shared" si="32"/>
        <v>1.0000004</v>
      </c>
      <c r="BX27" s="163">
        <f t="shared" si="32"/>
        <v>3.9999999999999998E-7</v>
      </c>
      <c r="BY27" s="163">
        <f t="shared" si="32"/>
        <v>3.9999999999999998E-7</v>
      </c>
      <c r="BZ27" s="163">
        <f t="shared" si="32"/>
        <v>3.9999999999999998E-7</v>
      </c>
      <c r="CA27" s="163">
        <f t="shared" si="32"/>
        <v>3.9999999999999998E-7</v>
      </c>
      <c r="CB27" s="163">
        <f t="shared" si="32"/>
        <v>3.9999999999999998E-7</v>
      </c>
      <c r="CC27" s="163">
        <f t="shared" si="32"/>
        <v>3.9999999999999998E-7</v>
      </c>
      <c r="CD27" s="163">
        <f t="shared" si="32"/>
        <v>1000.0000004</v>
      </c>
      <c r="CE27" s="163">
        <f t="shared" si="32"/>
        <v>1000.0000004</v>
      </c>
      <c r="CF27" s="163">
        <f t="shared" si="32"/>
        <v>3.9999999999999998E-7</v>
      </c>
      <c r="CG27" s="163">
        <f t="shared" si="32"/>
        <v>1000.0000004</v>
      </c>
      <c r="CH27" s="163">
        <f t="shared" si="32"/>
        <v>1000.0000004</v>
      </c>
      <c r="CI27" s="163">
        <f t="shared" si="32"/>
        <v>1000.0000004</v>
      </c>
      <c r="CJ27" s="163">
        <f t="shared" si="32"/>
        <v>1000.0000004</v>
      </c>
      <c r="CK27" s="163">
        <f t="shared" si="32"/>
        <v>1000.0000004</v>
      </c>
      <c r="CL27" s="163">
        <f t="shared" si="32"/>
        <v>1000.0000004</v>
      </c>
      <c r="CM27" s="163">
        <f t="shared" si="32"/>
        <v>1000.0000004</v>
      </c>
      <c r="CN27" s="163">
        <f t="shared" si="32"/>
        <v>1000.0000004</v>
      </c>
      <c r="CO27" s="163">
        <f t="shared" si="32"/>
        <v>1.0000004</v>
      </c>
      <c r="CP27" s="163">
        <f t="shared" si="32"/>
        <v>1000.0000004</v>
      </c>
      <c r="CQ27">
        <f t="shared" si="25"/>
        <v>9</v>
      </c>
      <c r="CR27" t="str">
        <f t="shared" si="26"/>
        <v>Player 4</v>
      </c>
      <c r="CS27" s="163">
        <f t="shared" si="18"/>
        <v>3.9999999999999998E-7</v>
      </c>
      <c r="CV27" s="163">
        <f t="shared" si="19"/>
        <v>3.9999999999999998E-7</v>
      </c>
      <c r="CZ27" s="163">
        <f t="shared" si="20"/>
        <v>3.9999999999999998E-7</v>
      </c>
      <c r="DF27" s="52">
        <f t="shared" si="21"/>
        <v>1000.0000004</v>
      </c>
    </row>
    <row r="28" spans="1:110" ht="11.25" customHeight="1" x14ac:dyDescent="0.15">
      <c r="A28" s="1">
        <v>5</v>
      </c>
      <c r="B28" s="136">
        <f t="shared" si="14"/>
        <v>1</v>
      </c>
      <c r="C28" s="136" t="str">
        <f t="shared" si="14"/>
        <v>Player 5</v>
      </c>
      <c r="D28" s="163" t="e">
        <f t="shared" ref="D28:AI28" si="33">IF(D7="-",IF(D$44=0,$A7/10000000,1000+$A7/10000000),D7+$A7/10000000)</f>
        <v>#DIV/0!</v>
      </c>
      <c r="E28" s="163">
        <f t="shared" si="33"/>
        <v>4.9999999999999998E-7</v>
      </c>
      <c r="F28" s="163">
        <f t="shared" si="33"/>
        <v>4.9999999999999998E-7</v>
      </c>
      <c r="G28" s="163">
        <f t="shared" si="33"/>
        <v>4.9999999999999998E-7</v>
      </c>
      <c r="H28" s="163">
        <f t="shared" si="33"/>
        <v>4.9999999999999998E-7</v>
      </c>
      <c r="I28" s="163">
        <f t="shared" si="33"/>
        <v>4.9999999999999998E-7</v>
      </c>
      <c r="J28" s="163">
        <f t="shared" si="33"/>
        <v>4.9999999999999998E-7</v>
      </c>
      <c r="K28" s="163">
        <f t="shared" si="33"/>
        <v>4.9999999999999998E-7</v>
      </c>
      <c r="L28" s="163">
        <f t="shared" si="33"/>
        <v>4.9999999999999998E-7</v>
      </c>
      <c r="M28" s="163">
        <f t="shared" si="33"/>
        <v>4.9999999999999998E-7</v>
      </c>
      <c r="N28" s="163">
        <f t="shared" si="33"/>
        <v>4.9999999999999998E-7</v>
      </c>
      <c r="O28" s="163">
        <f t="shared" si="33"/>
        <v>4.9999999999999998E-7</v>
      </c>
      <c r="P28" s="163">
        <f t="shared" si="33"/>
        <v>4.9999999999999998E-7</v>
      </c>
      <c r="Q28" s="163">
        <f t="shared" si="33"/>
        <v>4.9999999999999998E-7</v>
      </c>
      <c r="R28" s="163">
        <f t="shared" si="33"/>
        <v>4.9999999999999998E-7</v>
      </c>
      <c r="S28" s="163">
        <f t="shared" si="33"/>
        <v>4.9999999999999998E-7</v>
      </c>
      <c r="T28" s="163">
        <f t="shared" si="33"/>
        <v>4.9999999999999998E-7</v>
      </c>
      <c r="U28" s="163">
        <f t="shared" si="33"/>
        <v>4.9999999999999998E-7</v>
      </c>
      <c r="V28" s="163">
        <f t="shared" si="33"/>
        <v>4.9999999999999998E-7</v>
      </c>
      <c r="W28" s="163">
        <f t="shared" si="33"/>
        <v>4.9999999999999998E-7</v>
      </c>
      <c r="X28" s="163">
        <f t="shared" si="33"/>
        <v>4.9999999999999998E-7</v>
      </c>
      <c r="Y28" s="28">
        <f t="shared" si="33"/>
        <v>4.9999999999999998E-7</v>
      </c>
      <c r="Z28" s="28">
        <f t="shared" si="33"/>
        <v>4.9999999999999998E-7</v>
      </c>
      <c r="AA28" s="28">
        <f t="shared" si="33"/>
        <v>4.9999999999999998E-7</v>
      </c>
      <c r="AB28" s="163"/>
      <c r="AC28" s="28">
        <f t="shared" si="33"/>
        <v>4.9999999999999998E-7</v>
      </c>
      <c r="AD28" s="52">
        <f t="shared" si="33"/>
        <v>4.9999999999999998E-7</v>
      </c>
      <c r="AE28" s="52">
        <f t="shared" si="33"/>
        <v>4.9999999999999998E-7</v>
      </c>
      <c r="AF28" s="52">
        <f t="shared" si="33"/>
        <v>4.9999999999999998E-7</v>
      </c>
      <c r="AG28" s="163">
        <f t="shared" si="33"/>
        <v>4.9999999999999998E-7</v>
      </c>
      <c r="AH28" s="163">
        <f t="shared" si="33"/>
        <v>4.9999999999999998E-7</v>
      </c>
      <c r="AI28" s="163">
        <f t="shared" si="33"/>
        <v>4.9999999999999998E-7</v>
      </c>
      <c r="AJ28" s="163">
        <f t="shared" ref="AJ28:BO28" si="34">IF(AJ7="-",IF(AJ$44=0,$A7/10000000,1000+$A7/10000000),AJ7+$A7/10000000)</f>
        <v>4.9999999999999998E-7</v>
      </c>
      <c r="AK28" s="163">
        <f t="shared" si="34"/>
        <v>4.9999999999999998E-7</v>
      </c>
      <c r="AL28" s="163">
        <f t="shared" si="34"/>
        <v>4.9999999999999998E-7</v>
      </c>
      <c r="AM28" s="163">
        <f t="shared" si="34"/>
        <v>4.9999999999999998E-7</v>
      </c>
      <c r="AN28" s="163">
        <f t="shared" si="34"/>
        <v>4.9999999999999998E-7</v>
      </c>
      <c r="AO28" s="163">
        <f t="shared" si="34"/>
        <v>4.9999999999999998E-7</v>
      </c>
      <c r="AP28" s="163">
        <f t="shared" si="34"/>
        <v>4.9999999999999998E-7</v>
      </c>
      <c r="AQ28" s="163">
        <f t="shared" si="34"/>
        <v>4.9999999999999998E-7</v>
      </c>
      <c r="AR28" s="163">
        <f t="shared" si="34"/>
        <v>4.9999999999999998E-7</v>
      </c>
      <c r="AS28" s="163">
        <f t="shared" si="34"/>
        <v>4.9999999999999998E-7</v>
      </c>
      <c r="AT28" s="163">
        <f t="shared" si="34"/>
        <v>4.9999999999999998E-7</v>
      </c>
      <c r="AU28" s="163">
        <f t="shared" si="34"/>
        <v>4.9999999999999998E-7</v>
      </c>
      <c r="AV28" s="163">
        <f t="shared" si="34"/>
        <v>4.9999999999999998E-7</v>
      </c>
      <c r="AW28" s="163">
        <f t="shared" si="34"/>
        <v>4.9999999999999998E-7</v>
      </c>
      <c r="AX28" s="163">
        <f t="shared" si="34"/>
        <v>4.9999999999999998E-7</v>
      </c>
      <c r="AY28" s="163">
        <f t="shared" si="34"/>
        <v>4.9999999999999998E-7</v>
      </c>
      <c r="AZ28" s="163">
        <f t="shared" si="34"/>
        <v>4.9999999999999998E-7</v>
      </c>
      <c r="BA28" s="163">
        <f t="shared" si="34"/>
        <v>4.9999999999999998E-7</v>
      </c>
      <c r="BB28" s="163">
        <f t="shared" si="34"/>
        <v>4.9999999999999998E-7</v>
      </c>
      <c r="BC28" s="146">
        <f t="shared" si="34"/>
        <v>4.9999999999999998E-7</v>
      </c>
      <c r="BD28" s="52">
        <f t="shared" si="34"/>
        <v>4.9999999999999998E-7</v>
      </c>
      <c r="BE28" s="52">
        <f t="shared" si="34"/>
        <v>4.9999999999999998E-7</v>
      </c>
      <c r="BF28" s="52">
        <f t="shared" si="34"/>
        <v>1000.0000005000001</v>
      </c>
      <c r="BG28" s="28">
        <f t="shared" si="34"/>
        <v>1000.0000005000001</v>
      </c>
      <c r="BH28" s="28">
        <f t="shared" si="34"/>
        <v>1000.0000005000001</v>
      </c>
      <c r="BI28" s="28">
        <f t="shared" si="34"/>
        <v>1000.0000005000001</v>
      </c>
      <c r="BJ28" s="52">
        <f t="shared" si="34"/>
        <v>4.9999999999999998E-7</v>
      </c>
      <c r="BK28" s="28">
        <f t="shared" si="34"/>
        <v>1000.0000005000001</v>
      </c>
      <c r="BL28" s="52">
        <f t="shared" si="34"/>
        <v>1000.0000005000001</v>
      </c>
      <c r="BM28" s="52">
        <f t="shared" si="34"/>
        <v>1000.0000005000001</v>
      </c>
      <c r="BN28" s="52">
        <f t="shared" si="34"/>
        <v>1000.0000005000001</v>
      </c>
      <c r="BO28" s="52">
        <f t="shared" si="34"/>
        <v>1000.0000005000001</v>
      </c>
      <c r="BP28" s="163">
        <f t="shared" ref="BP28:CP28" si="35">IF(BP7="-",IF(BP$44=0,$A7/10000000,1000+$A7/10000000),BP7+$A7/10000000)</f>
        <v>1.0000005000000001</v>
      </c>
      <c r="BQ28" s="163" t="e">
        <f t="shared" si="35"/>
        <v>#REF!</v>
      </c>
      <c r="BR28" s="163">
        <f t="shared" si="35"/>
        <v>1.0000005000000001</v>
      </c>
      <c r="BS28" s="163">
        <f t="shared" si="35"/>
        <v>1.0000005000000001</v>
      </c>
      <c r="BT28" s="163">
        <f t="shared" si="35"/>
        <v>1.0000005000000001</v>
      </c>
      <c r="BU28" s="163">
        <f t="shared" si="35"/>
        <v>1.0000005000000001</v>
      </c>
      <c r="BV28" s="163">
        <f t="shared" si="35"/>
        <v>1.0000005000000001</v>
      </c>
      <c r="BW28" s="163">
        <f t="shared" si="35"/>
        <v>1.0000005000000001</v>
      </c>
      <c r="BX28" s="163">
        <f t="shared" si="35"/>
        <v>4.9999999999999998E-7</v>
      </c>
      <c r="BY28" s="163">
        <f t="shared" si="35"/>
        <v>4.9999999999999998E-7</v>
      </c>
      <c r="BZ28" s="163">
        <f t="shared" si="35"/>
        <v>4.9999999999999998E-7</v>
      </c>
      <c r="CA28" s="163">
        <f t="shared" si="35"/>
        <v>4.9999999999999998E-7</v>
      </c>
      <c r="CB28" s="163">
        <f t="shared" si="35"/>
        <v>4.9999999999999998E-7</v>
      </c>
      <c r="CC28" s="163">
        <f t="shared" si="35"/>
        <v>4.9999999999999998E-7</v>
      </c>
      <c r="CD28" s="163">
        <f t="shared" si="35"/>
        <v>1000.0000005000001</v>
      </c>
      <c r="CE28" s="163">
        <f t="shared" si="35"/>
        <v>1000.0000005000001</v>
      </c>
      <c r="CF28" s="163">
        <f t="shared" si="35"/>
        <v>4.9999999999999998E-7</v>
      </c>
      <c r="CG28" s="163">
        <f t="shared" si="35"/>
        <v>1000.0000005000001</v>
      </c>
      <c r="CH28" s="163">
        <f t="shared" si="35"/>
        <v>1000.0000005000001</v>
      </c>
      <c r="CI28" s="163">
        <f t="shared" si="35"/>
        <v>1000.0000005000001</v>
      </c>
      <c r="CJ28" s="163">
        <f t="shared" si="35"/>
        <v>1000.0000005000001</v>
      </c>
      <c r="CK28" s="163">
        <f t="shared" si="35"/>
        <v>1000.0000005000001</v>
      </c>
      <c r="CL28" s="163">
        <f t="shared" si="35"/>
        <v>1000.0000005000001</v>
      </c>
      <c r="CM28" s="163">
        <f t="shared" si="35"/>
        <v>1000.0000005000001</v>
      </c>
      <c r="CN28" s="163">
        <f t="shared" si="35"/>
        <v>1000.0000005000001</v>
      </c>
      <c r="CO28" s="163">
        <f t="shared" si="35"/>
        <v>1.0000005000000001</v>
      </c>
      <c r="CP28" s="163">
        <f t="shared" si="35"/>
        <v>1000.0000005000001</v>
      </c>
      <c r="CQ28">
        <f t="shared" si="25"/>
        <v>1</v>
      </c>
      <c r="CR28" t="str">
        <f t="shared" si="26"/>
        <v>Player 5</v>
      </c>
      <c r="CS28" s="163">
        <f t="shared" si="18"/>
        <v>4.9999999999999998E-7</v>
      </c>
      <c r="CV28" s="163">
        <f t="shared" si="19"/>
        <v>4.9999999999999998E-7</v>
      </c>
      <c r="CZ28" s="163">
        <f t="shared" si="20"/>
        <v>4.9999999999999998E-7</v>
      </c>
      <c r="DF28" s="52">
        <f t="shared" si="21"/>
        <v>1000.0000005000001</v>
      </c>
    </row>
    <row r="29" spans="1:110" ht="11.25" customHeight="1" x14ac:dyDescent="0.15">
      <c r="A29" s="1">
        <v>6</v>
      </c>
      <c r="B29" s="136">
        <f t="shared" si="14"/>
        <v>14</v>
      </c>
      <c r="C29" s="136" t="str">
        <f t="shared" si="14"/>
        <v>Player 6</v>
      </c>
      <c r="D29" s="163" t="e">
        <f t="shared" ref="D29:AI29" si="36">IF(D8="-",IF(D$44=0,$A8/10000000,1000+$A8/10000000),D8+$A8/10000000)</f>
        <v>#DIV/0!</v>
      </c>
      <c r="E29" s="163">
        <f t="shared" si="36"/>
        <v>5.9999999999999997E-7</v>
      </c>
      <c r="F29" s="163">
        <f t="shared" si="36"/>
        <v>5.9999999999999997E-7</v>
      </c>
      <c r="G29" s="163">
        <f t="shared" si="36"/>
        <v>5.9999999999999997E-7</v>
      </c>
      <c r="H29" s="163">
        <f t="shared" si="36"/>
        <v>5.9999999999999997E-7</v>
      </c>
      <c r="I29" s="163">
        <f t="shared" si="36"/>
        <v>5.9999999999999997E-7</v>
      </c>
      <c r="J29" s="163">
        <f t="shared" si="36"/>
        <v>5.9999999999999997E-7</v>
      </c>
      <c r="K29" s="163">
        <f t="shared" si="36"/>
        <v>5.9999999999999997E-7</v>
      </c>
      <c r="L29" s="163">
        <f t="shared" si="36"/>
        <v>5.9999999999999997E-7</v>
      </c>
      <c r="M29" s="163">
        <f t="shared" si="36"/>
        <v>5.9999999999999997E-7</v>
      </c>
      <c r="N29" s="163">
        <f t="shared" si="36"/>
        <v>5.9999999999999997E-7</v>
      </c>
      <c r="O29" s="163">
        <f t="shared" si="36"/>
        <v>5.9999999999999997E-7</v>
      </c>
      <c r="P29" s="163">
        <f t="shared" si="36"/>
        <v>5.9999999999999997E-7</v>
      </c>
      <c r="Q29" s="163">
        <f t="shared" si="36"/>
        <v>5.9999999999999997E-7</v>
      </c>
      <c r="R29" s="163">
        <f t="shared" si="36"/>
        <v>5.9999999999999997E-7</v>
      </c>
      <c r="S29" s="163">
        <f t="shared" si="36"/>
        <v>5.9999999999999997E-7</v>
      </c>
      <c r="T29" s="163">
        <f t="shared" si="36"/>
        <v>5.9999999999999997E-7</v>
      </c>
      <c r="U29" s="163">
        <f t="shared" si="36"/>
        <v>5.9999999999999997E-7</v>
      </c>
      <c r="V29" s="163">
        <f t="shared" si="36"/>
        <v>5.9999999999999997E-7</v>
      </c>
      <c r="W29" s="163">
        <f t="shared" si="36"/>
        <v>5.9999999999999997E-7</v>
      </c>
      <c r="X29" s="163">
        <f t="shared" si="36"/>
        <v>5.9999999999999997E-7</v>
      </c>
      <c r="Y29" s="28">
        <f t="shared" si="36"/>
        <v>5.9999999999999997E-7</v>
      </c>
      <c r="Z29" s="28">
        <f t="shared" si="36"/>
        <v>5.9999999999999997E-7</v>
      </c>
      <c r="AA29" s="28">
        <f t="shared" si="36"/>
        <v>5.9999999999999997E-7</v>
      </c>
      <c r="AB29" s="163"/>
      <c r="AC29" s="28">
        <f t="shared" si="36"/>
        <v>5.9999999999999997E-7</v>
      </c>
      <c r="AD29" s="52">
        <f t="shared" si="36"/>
        <v>5.9999999999999997E-7</v>
      </c>
      <c r="AE29" s="52">
        <f t="shared" si="36"/>
        <v>5.9999999999999997E-7</v>
      </c>
      <c r="AF29" s="52">
        <f t="shared" si="36"/>
        <v>5.9999999999999997E-7</v>
      </c>
      <c r="AG29" s="163">
        <f t="shared" si="36"/>
        <v>5.9999999999999997E-7</v>
      </c>
      <c r="AH29" s="163">
        <f t="shared" si="36"/>
        <v>5.9999999999999997E-7</v>
      </c>
      <c r="AI29" s="163">
        <f t="shared" si="36"/>
        <v>5.9999999999999997E-7</v>
      </c>
      <c r="AJ29" s="163">
        <f t="shared" ref="AJ29:BO29" si="37">IF(AJ8="-",IF(AJ$44=0,$A8/10000000,1000+$A8/10000000),AJ8+$A8/10000000)</f>
        <v>5.9999999999999997E-7</v>
      </c>
      <c r="AK29" s="163">
        <f t="shared" si="37"/>
        <v>5.9999999999999997E-7</v>
      </c>
      <c r="AL29" s="163">
        <f t="shared" si="37"/>
        <v>5.9999999999999997E-7</v>
      </c>
      <c r="AM29" s="163">
        <f t="shared" si="37"/>
        <v>5.9999999999999997E-7</v>
      </c>
      <c r="AN29" s="163">
        <f t="shared" si="37"/>
        <v>5.9999999999999997E-7</v>
      </c>
      <c r="AO29" s="163">
        <f t="shared" si="37"/>
        <v>5.9999999999999997E-7</v>
      </c>
      <c r="AP29" s="163">
        <f t="shared" si="37"/>
        <v>5.9999999999999997E-7</v>
      </c>
      <c r="AQ29" s="163">
        <f t="shared" si="37"/>
        <v>5.9999999999999997E-7</v>
      </c>
      <c r="AR29" s="163">
        <f t="shared" si="37"/>
        <v>5.9999999999999997E-7</v>
      </c>
      <c r="AS29" s="163">
        <f t="shared" si="37"/>
        <v>5.9999999999999997E-7</v>
      </c>
      <c r="AT29" s="163">
        <f t="shared" si="37"/>
        <v>5.9999999999999997E-7</v>
      </c>
      <c r="AU29" s="163">
        <f t="shared" si="37"/>
        <v>5.9999999999999997E-7</v>
      </c>
      <c r="AV29" s="163">
        <f t="shared" si="37"/>
        <v>5.9999999999999997E-7</v>
      </c>
      <c r="AW29" s="163">
        <f t="shared" si="37"/>
        <v>5.9999999999999997E-7</v>
      </c>
      <c r="AX29" s="163">
        <f t="shared" si="37"/>
        <v>5.9999999999999997E-7</v>
      </c>
      <c r="AY29" s="163">
        <f t="shared" si="37"/>
        <v>5.9999999999999997E-7</v>
      </c>
      <c r="AZ29" s="163">
        <f t="shared" si="37"/>
        <v>5.9999999999999997E-7</v>
      </c>
      <c r="BA29" s="163">
        <f t="shared" si="37"/>
        <v>5.9999999999999997E-7</v>
      </c>
      <c r="BB29" s="163">
        <f t="shared" si="37"/>
        <v>5.9999999999999997E-7</v>
      </c>
      <c r="BC29" s="146">
        <f t="shared" si="37"/>
        <v>5.9999999999999997E-7</v>
      </c>
      <c r="BD29" s="52">
        <f t="shared" si="37"/>
        <v>5.9999999999999997E-7</v>
      </c>
      <c r="BE29" s="52">
        <f t="shared" si="37"/>
        <v>5.9999999999999997E-7</v>
      </c>
      <c r="BF29" s="52">
        <f t="shared" si="37"/>
        <v>1000.0000006</v>
      </c>
      <c r="BG29" s="28">
        <f t="shared" si="37"/>
        <v>1000.0000006</v>
      </c>
      <c r="BH29" s="28">
        <f t="shared" si="37"/>
        <v>1000.0000006</v>
      </c>
      <c r="BI29" s="28">
        <f t="shared" si="37"/>
        <v>1000.0000006</v>
      </c>
      <c r="BJ29" s="52">
        <f t="shared" si="37"/>
        <v>5.9999999999999997E-7</v>
      </c>
      <c r="BK29" s="28">
        <f t="shared" si="37"/>
        <v>1000.0000006</v>
      </c>
      <c r="BL29" s="52">
        <f t="shared" si="37"/>
        <v>1000.0000006</v>
      </c>
      <c r="BM29" s="52">
        <f t="shared" si="37"/>
        <v>1000.0000006</v>
      </c>
      <c r="BN29" s="52">
        <f t="shared" si="37"/>
        <v>1000.0000006</v>
      </c>
      <c r="BO29" s="52">
        <f t="shared" si="37"/>
        <v>1000.0000006</v>
      </c>
      <c r="BP29" s="163">
        <f t="shared" ref="BP29:CP29" si="38">IF(BP8="-",IF(BP$44=0,$A8/10000000,1000+$A8/10000000),BP8+$A8/10000000)</f>
        <v>1.0000005999999999</v>
      </c>
      <c r="BQ29" s="163" t="e">
        <f t="shared" si="38"/>
        <v>#REF!</v>
      </c>
      <c r="BR29" s="163">
        <f t="shared" si="38"/>
        <v>1.0000005999999999</v>
      </c>
      <c r="BS29" s="163">
        <f t="shared" si="38"/>
        <v>1.0000005999999999</v>
      </c>
      <c r="BT29" s="163">
        <f t="shared" si="38"/>
        <v>1.0000005999999999</v>
      </c>
      <c r="BU29" s="163">
        <f t="shared" si="38"/>
        <v>1.0000005999999999</v>
      </c>
      <c r="BV29" s="163">
        <f t="shared" si="38"/>
        <v>1.0000005999999999</v>
      </c>
      <c r="BW29" s="163">
        <f t="shared" si="38"/>
        <v>1.0000005999999999</v>
      </c>
      <c r="BX29" s="163">
        <f t="shared" si="38"/>
        <v>5.9999999999999997E-7</v>
      </c>
      <c r="BY29" s="163">
        <f t="shared" si="38"/>
        <v>5.9999999999999997E-7</v>
      </c>
      <c r="BZ29" s="163">
        <f t="shared" si="38"/>
        <v>5.9999999999999997E-7</v>
      </c>
      <c r="CA29" s="163">
        <f t="shared" si="38"/>
        <v>5.9999999999999997E-7</v>
      </c>
      <c r="CB29" s="163">
        <f t="shared" si="38"/>
        <v>5.9999999999999997E-7</v>
      </c>
      <c r="CC29" s="163">
        <f t="shared" si="38"/>
        <v>5.9999999999999997E-7</v>
      </c>
      <c r="CD29" s="163">
        <f t="shared" si="38"/>
        <v>1000.0000006</v>
      </c>
      <c r="CE29" s="163">
        <f t="shared" si="38"/>
        <v>1000.0000006</v>
      </c>
      <c r="CF29" s="163">
        <f t="shared" si="38"/>
        <v>5.9999999999999997E-7</v>
      </c>
      <c r="CG29" s="163">
        <f t="shared" si="38"/>
        <v>1000.0000006</v>
      </c>
      <c r="CH29" s="163">
        <f t="shared" si="38"/>
        <v>1000.0000006</v>
      </c>
      <c r="CI29" s="163">
        <f t="shared" si="38"/>
        <v>1000.0000006</v>
      </c>
      <c r="CJ29" s="163">
        <f t="shared" si="38"/>
        <v>1000.0000006</v>
      </c>
      <c r="CK29" s="163">
        <f t="shared" si="38"/>
        <v>1000.0000006</v>
      </c>
      <c r="CL29" s="163">
        <f t="shared" si="38"/>
        <v>1000.0000006</v>
      </c>
      <c r="CM29" s="163">
        <f t="shared" si="38"/>
        <v>1000.0000006</v>
      </c>
      <c r="CN29" s="163">
        <f t="shared" si="38"/>
        <v>1000.0000006</v>
      </c>
      <c r="CO29" s="163">
        <f t="shared" si="38"/>
        <v>1.0000005999999999</v>
      </c>
      <c r="CP29" s="163">
        <f t="shared" si="38"/>
        <v>1000.0000006</v>
      </c>
      <c r="CQ29">
        <f t="shared" si="25"/>
        <v>14</v>
      </c>
      <c r="CR29" t="str">
        <f t="shared" si="26"/>
        <v>Player 6</v>
      </c>
      <c r="CS29" s="163">
        <f t="shared" si="18"/>
        <v>5.9999999999999997E-7</v>
      </c>
      <c r="CV29" s="163">
        <f t="shared" si="19"/>
        <v>5.9999999999999997E-7</v>
      </c>
      <c r="CZ29" s="163">
        <f t="shared" si="20"/>
        <v>5.9999999999999997E-7</v>
      </c>
      <c r="DF29" s="52">
        <f t="shared" si="21"/>
        <v>1000.0000006</v>
      </c>
    </row>
    <row r="30" spans="1:110" ht="11.25" customHeight="1" x14ac:dyDescent="0.15">
      <c r="A30" s="1">
        <v>7</v>
      </c>
      <c r="B30" s="136">
        <f t="shared" si="14"/>
        <v>15</v>
      </c>
      <c r="C30" s="136" t="str">
        <f t="shared" si="14"/>
        <v>Player 7</v>
      </c>
      <c r="D30" s="163" t="e">
        <f t="shared" ref="D30:AI30" si="39">IF(D9="-",IF(D$44=0,$A9/10000000,1000+$A9/10000000),D9+$A9/10000000)</f>
        <v>#DIV/0!</v>
      </c>
      <c r="E30" s="163">
        <f t="shared" si="39"/>
        <v>6.9999999999999997E-7</v>
      </c>
      <c r="F30" s="163">
        <f t="shared" si="39"/>
        <v>6.9999999999999997E-7</v>
      </c>
      <c r="G30" s="163">
        <f t="shared" si="39"/>
        <v>6.9999999999999997E-7</v>
      </c>
      <c r="H30" s="163">
        <f t="shared" si="39"/>
        <v>6.9999999999999997E-7</v>
      </c>
      <c r="I30" s="163">
        <f t="shared" si="39"/>
        <v>6.9999999999999997E-7</v>
      </c>
      <c r="J30" s="163">
        <f t="shared" si="39"/>
        <v>6.9999999999999997E-7</v>
      </c>
      <c r="K30" s="163">
        <f t="shared" si="39"/>
        <v>6.9999999999999997E-7</v>
      </c>
      <c r="L30" s="163">
        <f t="shared" si="39"/>
        <v>6.9999999999999997E-7</v>
      </c>
      <c r="M30" s="163">
        <f t="shared" si="39"/>
        <v>6.9999999999999997E-7</v>
      </c>
      <c r="N30" s="163">
        <f t="shared" si="39"/>
        <v>6.9999999999999997E-7</v>
      </c>
      <c r="O30" s="163">
        <f t="shared" si="39"/>
        <v>6.9999999999999997E-7</v>
      </c>
      <c r="P30" s="163">
        <f t="shared" si="39"/>
        <v>6.9999999999999997E-7</v>
      </c>
      <c r="Q30" s="163">
        <f t="shared" si="39"/>
        <v>6.9999999999999997E-7</v>
      </c>
      <c r="R30" s="163">
        <f t="shared" si="39"/>
        <v>6.9999999999999997E-7</v>
      </c>
      <c r="S30" s="163">
        <f t="shared" si="39"/>
        <v>6.9999999999999997E-7</v>
      </c>
      <c r="T30" s="163">
        <f t="shared" si="39"/>
        <v>6.9999999999999997E-7</v>
      </c>
      <c r="U30" s="163">
        <f t="shared" si="39"/>
        <v>6.9999999999999997E-7</v>
      </c>
      <c r="V30" s="163">
        <f t="shared" si="39"/>
        <v>6.9999999999999997E-7</v>
      </c>
      <c r="W30" s="163">
        <f t="shared" si="39"/>
        <v>6.9999999999999997E-7</v>
      </c>
      <c r="X30" s="163">
        <f t="shared" si="39"/>
        <v>6.9999999999999997E-7</v>
      </c>
      <c r="Y30" s="28">
        <f t="shared" si="39"/>
        <v>6.9999999999999997E-7</v>
      </c>
      <c r="Z30" s="28">
        <f t="shared" si="39"/>
        <v>6.9999999999999997E-7</v>
      </c>
      <c r="AA30" s="28">
        <f t="shared" si="39"/>
        <v>6.9999999999999997E-7</v>
      </c>
      <c r="AB30" s="163"/>
      <c r="AC30" s="28">
        <f t="shared" si="39"/>
        <v>6.9999999999999997E-7</v>
      </c>
      <c r="AD30" s="52">
        <f t="shared" si="39"/>
        <v>6.9999999999999997E-7</v>
      </c>
      <c r="AE30" s="52">
        <f t="shared" si="39"/>
        <v>6.9999999999999997E-7</v>
      </c>
      <c r="AF30" s="52">
        <f t="shared" si="39"/>
        <v>6.9999999999999997E-7</v>
      </c>
      <c r="AG30" s="163">
        <f t="shared" si="39"/>
        <v>6.9999999999999997E-7</v>
      </c>
      <c r="AH30" s="163">
        <f t="shared" si="39"/>
        <v>6.9999999999999997E-7</v>
      </c>
      <c r="AI30" s="163">
        <f t="shared" si="39"/>
        <v>6.9999999999999997E-7</v>
      </c>
      <c r="AJ30" s="163">
        <f t="shared" ref="AJ30:BO30" si="40">IF(AJ9="-",IF(AJ$44=0,$A9/10000000,1000+$A9/10000000),AJ9+$A9/10000000)</f>
        <v>6.9999999999999997E-7</v>
      </c>
      <c r="AK30" s="163">
        <f t="shared" si="40"/>
        <v>6.9999999999999997E-7</v>
      </c>
      <c r="AL30" s="163">
        <f t="shared" si="40"/>
        <v>6.9999999999999997E-7</v>
      </c>
      <c r="AM30" s="163">
        <f t="shared" si="40"/>
        <v>6.9999999999999997E-7</v>
      </c>
      <c r="AN30" s="163">
        <f t="shared" si="40"/>
        <v>6.9999999999999997E-7</v>
      </c>
      <c r="AO30" s="163">
        <f t="shared" si="40"/>
        <v>6.9999999999999997E-7</v>
      </c>
      <c r="AP30" s="163">
        <f t="shared" si="40"/>
        <v>6.9999999999999997E-7</v>
      </c>
      <c r="AQ30" s="163">
        <f t="shared" si="40"/>
        <v>6.9999999999999997E-7</v>
      </c>
      <c r="AR30" s="163">
        <f t="shared" si="40"/>
        <v>6.9999999999999997E-7</v>
      </c>
      <c r="AS30" s="163">
        <f t="shared" si="40"/>
        <v>6.9999999999999997E-7</v>
      </c>
      <c r="AT30" s="163">
        <f t="shared" si="40"/>
        <v>6.9999999999999997E-7</v>
      </c>
      <c r="AU30" s="163">
        <f t="shared" si="40"/>
        <v>6.9999999999999997E-7</v>
      </c>
      <c r="AV30" s="163">
        <f t="shared" si="40"/>
        <v>6.9999999999999997E-7</v>
      </c>
      <c r="AW30" s="163">
        <f t="shared" si="40"/>
        <v>6.9999999999999997E-7</v>
      </c>
      <c r="AX30" s="163">
        <f t="shared" si="40"/>
        <v>6.9999999999999997E-7</v>
      </c>
      <c r="AY30" s="163">
        <f t="shared" si="40"/>
        <v>6.9999999999999997E-7</v>
      </c>
      <c r="AZ30" s="163">
        <f t="shared" si="40"/>
        <v>6.9999999999999997E-7</v>
      </c>
      <c r="BA30" s="163">
        <f t="shared" si="40"/>
        <v>6.9999999999999997E-7</v>
      </c>
      <c r="BB30" s="163">
        <f t="shared" si="40"/>
        <v>6.9999999999999997E-7</v>
      </c>
      <c r="BC30" s="146">
        <f t="shared" si="40"/>
        <v>6.9999999999999997E-7</v>
      </c>
      <c r="BD30" s="52">
        <f t="shared" si="40"/>
        <v>6.9999999999999997E-7</v>
      </c>
      <c r="BE30" s="52">
        <f t="shared" si="40"/>
        <v>6.9999999999999997E-7</v>
      </c>
      <c r="BF30" s="52">
        <f t="shared" si="40"/>
        <v>1000.0000007</v>
      </c>
      <c r="BG30" s="28">
        <f t="shared" si="40"/>
        <v>1000.0000007</v>
      </c>
      <c r="BH30" s="28">
        <f t="shared" si="40"/>
        <v>1000.0000007</v>
      </c>
      <c r="BI30" s="28">
        <f t="shared" si="40"/>
        <v>1000.0000007</v>
      </c>
      <c r="BJ30" s="52">
        <f t="shared" si="40"/>
        <v>6.9999999999999997E-7</v>
      </c>
      <c r="BK30" s="28">
        <f t="shared" si="40"/>
        <v>1000.0000007</v>
      </c>
      <c r="BL30" s="52">
        <f t="shared" si="40"/>
        <v>1000.0000007</v>
      </c>
      <c r="BM30" s="52">
        <f t="shared" si="40"/>
        <v>1000.0000007</v>
      </c>
      <c r="BN30" s="52">
        <f t="shared" si="40"/>
        <v>1000.0000007</v>
      </c>
      <c r="BO30" s="52">
        <f t="shared" si="40"/>
        <v>1000.0000007</v>
      </c>
      <c r="BP30" s="163">
        <f t="shared" ref="BP30:CP30" si="41">IF(BP9="-",IF(BP$44=0,$A9/10000000,1000+$A9/10000000),BP9+$A9/10000000)</f>
        <v>1.0000007</v>
      </c>
      <c r="BQ30" s="163" t="e">
        <f t="shared" si="41"/>
        <v>#REF!</v>
      </c>
      <c r="BR30" s="163">
        <f t="shared" si="41"/>
        <v>1.0000007</v>
      </c>
      <c r="BS30" s="163">
        <f t="shared" si="41"/>
        <v>1.0000007</v>
      </c>
      <c r="BT30" s="163">
        <f t="shared" si="41"/>
        <v>1.0000007</v>
      </c>
      <c r="BU30" s="163">
        <f t="shared" si="41"/>
        <v>1.0000007</v>
      </c>
      <c r="BV30" s="163">
        <f t="shared" si="41"/>
        <v>1.0000007</v>
      </c>
      <c r="BW30" s="163">
        <f t="shared" si="41"/>
        <v>1.0000007</v>
      </c>
      <c r="BX30" s="163">
        <f t="shared" si="41"/>
        <v>6.9999999999999997E-7</v>
      </c>
      <c r="BY30" s="163">
        <f t="shared" si="41"/>
        <v>6.9999999999999997E-7</v>
      </c>
      <c r="BZ30" s="163">
        <f t="shared" si="41"/>
        <v>6.9999999999999997E-7</v>
      </c>
      <c r="CA30" s="163">
        <f t="shared" si="41"/>
        <v>6.9999999999999997E-7</v>
      </c>
      <c r="CB30" s="163">
        <f t="shared" si="41"/>
        <v>6.9999999999999997E-7</v>
      </c>
      <c r="CC30" s="163">
        <f t="shared" si="41"/>
        <v>6.9999999999999997E-7</v>
      </c>
      <c r="CD30" s="163">
        <f t="shared" si="41"/>
        <v>1000.0000007</v>
      </c>
      <c r="CE30" s="163">
        <f t="shared" si="41"/>
        <v>1000.0000007</v>
      </c>
      <c r="CF30" s="163">
        <f t="shared" si="41"/>
        <v>6.9999999999999997E-7</v>
      </c>
      <c r="CG30" s="163">
        <f t="shared" si="41"/>
        <v>1000.0000007</v>
      </c>
      <c r="CH30" s="163">
        <f t="shared" si="41"/>
        <v>1000.0000007</v>
      </c>
      <c r="CI30" s="163">
        <f t="shared" si="41"/>
        <v>1000.0000007</v>
      </c>
      <c r="CJ30" s="163">
        <f t="shared" si="41"/>
        <v>1000.0000007</v>
      </c>
      <c r="CK30" s="163">
        <f t="shared" si="41"/>
        <v>1000.0000007</v>
      </c>
      <c r="CL30" s="163">
        <f t="shared" si="41"/>
        <v>1000.0000007</v>
      </c>
      <c r="CM30" s="163">
        <f t="shared" si="41"/>
        <v>1000.0000007</v>
      </c>
      <c r="CN30" s="163">
        <f t="shared" si="41"/>
        <v>1000.0000007</v>
      </c>
      <c r="CO30" s="163">
        <f t="shared" si="41"/>
        <v>1.0000007</v>
      </c>
      <c r="CP30" s="163">
        <f t="shared" si="41"/>
        <v>1000.0000007</v>
      </c>
      <c r="CQ30">
        <f t="shared" si="25"/>
        <v>15</v>
      </c>
      <c r="CR30" t="str">
        <f t="shared" si="26"/>
        <v>Player 7</v>
      </c>
      <c r="CS30" s="163">
        <f t="shared" si="18"/>
        <v>6.9999999999999997E-7</v>
      </c>
      <c r="CV30" s="163">
        <f t="shared" si="19"/>
        <v>6.9999999999999997E-7</v>
      </c>
      <c r="CZ30" s="163">
        <f t="shared" si="20"/>
        <v>6.9999999999999997E-7</v>
      </c>
      <c r="DF30" s="52">
        <f t="shared" si="21"/>
        <v>1000.0000007</v>
      </c>
    </row>
    <row r="31" spans="1:110" ht="11.25" customHeight="1" x14ac:dyDescent="0.15">
      <c r="A31" s="1">
        <v>8</v>
      </c>
      <c r="B31" s="136">
        <f t="shared" si="14"/>
        <v>22</v>
      </c>
      <c r="C31" s="136" t="str">
        <f t="shared" si="14"/>
        <v>Player 8</v>
      </c>
      <c r="D31" s="163" t="e">
        <f t="shared" ref="D31:AI31" si="42">IF(D10="-",IF(D$44=0,$A10/10000000,1000+$A10/10000000),D10+$A10/10000000)</f>
        <v>#DIV/0!</v>
      </c>
      <c r="E31" s="163">
        <f t="shared" si="42"/>
        <v>7.9999999999999996E-7</v>
      </c>
      <c r="F31" s="163">
        <f t="shared" si="42"/>
        <v>7.9999999999999996E-7</v>
      </c>
      <c r="G31" s="163">
        <f t="shared" si="42"/>
        <v>7.9999999999999996E-7</v>
      </c>
      <c r="H31" s="163">
        <f t="shared" si="42"/>
        <v>7.9999999999999996E-7</v>
      </c>
      <c r="I31" s="163">
        <f t="shared" si="42"/>
        <v>7.9999999999999996E-7</v>
      </c>
      <c r="J31" s="163">
        <f t="shared" si="42"/>
        <v>7.9999999999999996E-7</v>
      </c>
      <c r="K31" s="163">
        <f t="shared" si="42"/>
        <v>7.9999999999999996E-7</v>
      </c>
      <c r="L31" s="163">
        <f t="shared" si="42"/>
        <v>7.9999999999999996E-7</v>
      </c>
      <c r="M31" s="163">
        <f t="shared" si="42"/>
        <v>7.9999999999999996E-7</v>
      </c>
      <c r="N31" s="163">
        <f t="shared" si="42"/>
        <v>7.9999999999999996E-7</v>
      </c>
      <c r="O31" s="163">
        <f t="shared" si="42"/>
        <v>7.9999999999999996E-7</v>
      </c>
      <c r="P31" s="163">
        <f t="shared" si="42"/>
        <v>7.9999999999999996E-7</v>
      </c>
      <c r="Q31" s="163">
        <f t="shared" si="42"/>
        <v>7.9999999999999996E-7</v>
      </c>
      <c r="R31" s="163">
        <f t="shared" si="42"/>
        <v>7.9999999999999996E-7</v>
      </c>
      <c r="S31" s="163">
        <f t="shared" si="42"/>
        <v>7.9999999999999996E-7</v>
      </c>
      <c r="T31" s="163">
        <f t="shared" si="42"/>
        <v>7.9999999999999996E-7</v>
      </c>
      <c r="U31" s="163">
        <f t="shared" si="42"/>
        <v>7.9999999999999996E-7</v>
      </c>
      <c r="V31" s="163">
        <f t="shared" si="42"/>
        <v>7.9999999999999996E-7</v>
      </c>
      <c r="W31" s="163">
        <f t="shared" si="42"/>
        <v>7.9999999999999996E-7</v>
      </c>
      <c r="X31" s="163">
        <f t="shared" si="42"/>
        <v>7.9999999999999996E-7</v>
      </c>
      <c r="Y31" s="28">
        <f t="shared" si="42"/>
        <v>7.9999999999999996E-7</v>
      </c>
      <c r="Z31" s="28">
        <f t="shared" si="42"/>
        <v>7.9999999999999996E-7</v>
      </c>
      <c r="AA31" s="28">
        <f t="shared" si="42"/>
        <v>7.9999999999999996E-7</v>
      </c>
      <c r="AB31" s="163"/>
      <c r="AC31" s="28">
        <f t="shared" si="42"/>
        <v>7.9999999999999996E-7</v>
      </c>
      <c r="AD31" s="52">
        <f t="shared" si="42"/>
        <v>7.9999999999999996E-7</v>
      </c>
      <c r="AE31" s="52">
        <f t="shared" si="42"/>
        <v>7.9999999999999996E-7</v>
      </c>
      <c r="AF31" s="52">
        <f t="shared" si="42"/>
        <v>7.9999999999999996E-7</v>
      </c>
      <c r="AG31" s="163">
        <f t="shared" si="42"/>
        <v>7.9999999999999996E-7</v>
      </c>
      <c r="AH31" s="163">
        <f t="shared" si="42"/>
        <v>7.9999999999999996E-7</v>
      </c>
      <c r="AI31" s="163">
        <f t="shared" si="42"/>
        <v>7.9999999999999996E-7</v>
      </c>
      <c r="AJ31" s="163">
        <f t="shared" ref="AJ31:BO31" si="43">IF(AJ10="-",IF(AJ$44=0,$A10/10000000,1000+$A10/10000000),AJ10+$A10/10000000)</f>
        <v>7.9999999999999996E-7</v>
      </c>
      <c r="AK31" s="163">
        <f t="shared" si="43"/>
        <v>7.9999999999999996E-7</v>
      </c>
      <c r="AL31" s="163">
        <f t="shared" si="43"/>
        <v>7.9999999999999996E-7</v>
      </c>
      <c r="AM31" s="163">
        <f t="shared" si="43"/>
        <v>7.9999999999999996E-7</v>
      </c>
      <c r="AN31" s="163">
        <f t="shared" si="43"/>
        <v>7.9999999999999996E-7</v>
      </c>
      <c r="AO31" s="163">
        <f t="shared" si="43"/>
        <v>7.9999999999999996E-7</v>
      </c>
      <c r="AP31" s="163">
        <f t="shared" si="43"/>
        <v>7.9999999999999996E-7</v>
      </c>
      <c r="AQ31" s="163">
        <f t="shared" si="43"/>
        <v>7.9999999999999996E-7</v>
      </c>
      <c r="AR31" s="163">
        <f t="shared" si="43"/>
        <v>7.9999999999999996E-7</v>
      </c>
      <c r="AS31" s="163">
        <f t="shared" si="43"/>
        <v>7.9999999999999996E-7</v>
      </c>
      <c r="AT31" s="163">
        <f t="shared" si="43"/>
        <v>7.9999999999999996E-7</v>
      </c>
      <c r="AU31" s="163">
        <f t="shared" si="43"/>
        <v>7.9999999999999996E-7</v>
      </c>
      <c r="AV31" s="163">
        <f t="shared" si="43"/>
        <v>7.9999999999999996E-7</v>
      </c>
      <c r="AW31" s="163">
        <f t="shared" si="43"/>
        <v>7.9999999999999996E-7</v>
      </c>
      <c r="AX31" s="163">
        <f t="shared" si="43"/>
        <v>7.9999999999999996E-7</v>
      </c>
      <c r="AY31" s="163">
        <f t="shared" si="43"/>
        <v>7.9999999999999996E-7</v>
      </c>
      <c r="AZ31" s="163">
        <f t="shared" si="43"/>
        <v>7.9999999999999996E-7</v>
      </c>
      <c r="BA31" s="163">
        <f t="shared" si="43"/>
        <v>7.9999999999999996E-7</v>
      </c>
      <c r="BB31" s="163">
        <f t="shared" si="43"/>
        <v>7.9999999999999996E-7</v>
      </c>
      <c r="BC31" s="146">
        <f t="shared" si="43"/>
        <v>7.9999999999999996E-7</v>
      </c>
      <c r="BD31" s="52">
        <f t="shared" si="43"/>
        <v>7.9999999999999996E-7</v>
      </c>
      <c r="BE31" s="52">
        <f t="shared" si="43"/>
        <v>7.9999999999999996E-7</v>
      </c>
      <c r="BF31" s="52">
        <f t="shared" si="43"/>
        <v>1000.0000008</v>
      </c>
      <c r="BG31" s="28">
        <f t="shared" si="43"/>
        <v>1000.0000008</v>
      </c>
      <c r="BH31" s="28">
        <f t="shared" si="43"/>
        <v>1000.0000008</v>
      </c>
      <c r="BI31" s="28">
        <f t="shared" si="43"/>
        <v>1000.0000008</v>
      </c>
      <c r="BJ31" s="52">
        <f t="shared" si="43"/>
        <v>7.9999999999999996E-7</v>
      </c>
      <c r="BK31" s="28">
        <f t="shared" si="43"/>
        <v>1000.0000008</v>
      </c>
      <c r="BL31" s="52">
        <f t="shared" si="43"/>
        <v>1000.0000008</v>
      </c>
      <c r="BM31" s="52">
        <f t="shared" si="43"/>
        <v>1000.0000008</v>
      </c>
      <c r="BN31" s="52">
        <f t="shared" si="43"/>
        <v>1000.0000008</v>
      </c>
      <c r="BO31" s="52">
        <f t="shared" si="43"/>
        <v>1000.0000008</v>
      </c>
      <c r="BP31" s="163">
        <f t="shared" ref="BP31:CP31" si="44">IF(BP10="-",IF(BP$44=0,$A10/10000000,1000+$A10/10000000),BP10+$A10/10000000)</f>
        <v>1.0000008</v>
      </c>
      <c r="BQ31" s="163" t="e">
        <f t="shared" si="44"/>
        <v>#REF!</v>
      </c>
      <c r="BR31" s="163">
        <f t="shared" si="44"/>
        <v>1.0000008</v>
      </c>
      <c r="BS31" s="163">
        <f t="shared" si="44"/>
        <v>1.0000008</v>
      </c>
      <c r="BT31" s="163">
        <f t="shared" si="44"/>
        <v>1.0000008</v>
      </c>
      <c r="BU31" s="163">
        <f t="shared" si="44"/>
        <v>1.0000008</v>
      </c>
      <c r="BV31" s="163">
        <f t="shared" si="44"/>
        <v>1.0000008</v>
      </c>
      <c r="BW31" s="163">
        <f t="shared" si="44"/>
        <v>1.0000008</v>
      </c>
      <c r="BX31" s="163">
        <f t="shared" si="44"/>
        <v>7.9999999999999996E-7</v>
      </c>
      <c r="BY31" s="163">
        <f t="shared" si="44"/>
        <v>7.9999999999999996E-7</v>
      </c>
      <c r="BZ31" s="163">
        <f t="shared" si="44"/>
        <v>7.9999999999999996E-7</v>
      </c>
      <c r="CA31" s="163">
        <f t="shared" si="44"/>
        <v>7.9999999999999996E-7</v>
      </c>
      <c r="CB31" s="163">
        <f t="shared" si="44"/>
        <v>7.9999999999999996E-7</v>
      </c>
      <c r="CC31" s="163">
        <f t="shared" si="44"/>
        <v>7.9999999999999996E-7</v>
      </c>
      <c r="CD31" s="163">
        <f t="shared" si="44"/>
        <v>1000.0000008</v>
      </c>
      <c r="CE31" s="163">
        <f t="shared" si="44"/>
        <v>1000.0000008</v>
      </c>
      <c r="CF31" s="163">
        <f t="shared" si="44"/>
        <v>7.9999999999999996E-7</v>
      </c>
      <c r="CG31" s="163">
        <f t="shared" si="44"/>
        <v>1000.0000008</v>
      </c>
      <c r="CH31" s="163">
        <f t="shared" si="44"/>
        <v>1000.0000008</v>
      </c>
      <c r="CI31" s="163">
        <f t="shared" si="44"/>
        <v>1000.0000008</v>
      </c>
      <c r="CJ31" s="163">
        <f t="shared" si="44"/>
        <v>1000.0000008</v>
      </c>
      <c r="CK31" s="163">
        <f t="shared" si="44"/>
        <v>1000.0000008</v>
      </c>
      <c r="CL31" s="163">
        <f t="shared" si="44"/>
        <v>1000.0000008</v>
      </c>
      <c r="CM31" s="163">
        <f t="shared" si="44"/>
        <v>1000.0000008</v>
      </c>
      <c r="CN31" s="163">
        <f t="shared" si="44"/>
        <v>1000.0000008</v>
      </c>
      <c r="CO31" s="163">
        <f t="shared" si="44"/>
        <v>1.0000008</v>
      </c>
      <c r="CP31" s="163">
        <f t="shared" si="44"/>
        <v>1000.0000008</v>
      </c>
      <c r="CQ31">
        <f t="shared" si="25"/>
        <v>22</v>
      </c>
      <c r="CR31" t="str">
        <f t="shared" si="26"/>
        <v>Player 8</v>
      </c>
      <c r="CS31" s="163">
        <f t="shared" si="18"/>
        <v>7.9999999999999996E-7</v>
      </c>
      <c r="CV31" s="163">
        <f t="shared" si="19"/>
        <v>7.9999999999999996E-7</v>
      </c>
      <c r="CZ31" s="163">
        <f t="shared" si="20"/>
        <v>7.9999999999999996E-7</v>
      </c>
      <c r="DF31" s="52">
        <f t="shared" si="21"/>
        <v>1000.0000008</v>
      </c>
    </row>
    <row r="32" spans="1:110" ht="11.25" customHeight="1" x14ac:dyDescent="0.15">
      <c r="A32" s="1">
        <v>9</v>
      </c>
      <c r="B32" s="136">
        <f t="shared" si="14"/>
        <v>23</v>
      </c>
      <c r="C32" s="136" t="str">
        <f t="shared" si="14"/>
        <v>Player 9</v>
      </c>
      <c r="D32" s="163" t="e">
        <f t="shared" ref="D32:AI32" si="45">IF(D11="-",IF(D$44=0,$A11/10000000,1000+$A11/10000000),D11+$A11/10000000)</f>
        <v>#DIV/0!</v>
      </c>
      <c r="E32" s="163">
        <f t="shared" si="45"/>
        <v>8.9999999999999996E-7</v>
      </c>
      <c r="F32" s="163">
        <f t="shared" si="45"/>
        <v>8.9999999999999996E-7</v>
      </c>
      <c r="G32" s="163">
        <f t="shared" si="45"/>
        <v>8.9999999999999996E-7</v>
      </c>
      <c r="H32" s="163">
        <f t="shared" si="45"/>
        <v>8.9999999999999996E-7</v>
      </c>
      <c r="I32" s="163">
        <f t="shared" si="45"/>
        <v>8.9999999999999996E-7</v>
      </c>
      <c r="J32" s="163">
        <f t="shared" si="45"/>
        <v>8.9999999999999996E-7</v>
      </c>
      <c r="K32" s="163">
        <f t="shared" si="45"/>
        <v>8.9999999999999996E-7</v>
      </c>
      <c r="L32" s="163">
        <f t="shared" si="45"/>
        <v>8.9999999999999996E-7</v>
      </c>
      <c r="M32" s="163">
        <f t="shared" si="45"/>
        <v>8.9999999999999996E-7</v>
      </c>
      <c r="N32" s="163">
        <f t="shared" si="45"/>
        <v>8.9999999999999996E-7</v>
      </c>
      <c r="O32" s="163">
        <f t="shared" si="45"/>
        <v>8.9999999999999996E-7</v>
      </c>
      <c r="P32" s="163">
        <f t="shared" si="45"/>
        <v>8.9999999999999996E-7</v>
      </c>
      <c r="Q32" s="163">
        <f t="shared" si="45"/>
        <v>8.9999999999999996E-7</v>
      </c>
      <c r="R32" s="163">
        <f t="shared" si="45"/>
        <v>8.9999999999999996E-7</v>
      </c>
      <c r="S32" s="163">
        <f t="shared" si="45"/>
        <v>8.9999999999999996E-7</v>
      </c>
      <c r="T32" s="163">
        <f t="shared" si="45"/>
        <v>8.9999999999999996E-7</v>
      </c>
      <c r="U32" s="163">
        <f t="shared" si="45"/>
        <v>8.9999999999999996E-7</v>
      </c>
      <c r="V32" s="163">
        <f t="shared" si="45"/>
        <v>8.9999999999999996E-7</v>
      </c>
      <c r="W32" s="163">
        <f t="shared" si="45"/>
        <v>8.9999999999999996E-7</v>
      </c>
      <c r="X32" s="163">
        <f t="shared" si="45"/>
        <v>8.9999999999999996E-7</v>
      </c>
      <c r="Y32" s="28">
        <f t="shared" si="45"/>
        <v>8.9999999999999996E-7</v>
      </c>
      <c r="Z32" s="28">
        <f t="shared" si="45"/>
        <v>8.9999999999999996E-7</v>
      </c>
      <c r="AA32" s="28">
        <f t="shared" si="45"/>
        <v>8.9999999999999996E-7</v>
      </c>
      <c r="AB32" s="163"/>
      <c r="AC32" s="28">
        <f t="shared" si="45"/>
        <v>8.9999999999999996E-7</v>
      </c>
      <c r="AD32" s="52">
        <f t="shared" si="45"/>
        <v>8.9999999999999996E-7</v>
      </c>
      <c r="AE32" s="52">
        <f t="shared" si="45"/>
        <v>8.9999999999999996E-7</v>
      </c>
      <c r="AF32" s="52">
        <f t="shared" si="45"/>
        <v>8.9999999999999996E-7</v>
      </c>
      <c r="AG32" s="163">
        <f t="shared" si="45"/>
        <v>8.9999999999999996E-7</v>
      </c>
      <c r="AH32" s="163">
        <f t="shared" si="45"/>
        <v>8.9999999999999996E-7</v>
      </c>
      <c r="AI32" s="163">
        <f t="shared" si="45"/>
        <v>8.9999999999999996E-7</v>
      </c>
      <c r="AJ32" s="163">
        <f>IF(AJ11="-",IF(AJ$44=0,$A11/10000000,1000+$A11/10000000),AJ11+$A11/10000000)</f>
        <v>8.9999999999999996E-7</v>
      </c>
      <c r="AK32" s="163">
        <f t="shared" ref="AK32:BO32" si="46">IF(AK11="-",IF(AK$44=0,$A11/10000000,1000+$A11/10000000),AK11+$A11/10000000)</f>
        <v>8.9999999999999996E-7</v>
      </c>
      <c r="AL32" s="163">
        <f t="shared" si="46"/>
        <v>8.9999999999999996E-7</v>
      </c>
      <c r="AM32" s="163">
        <f t="shared" si="46"/>
        <v>8.9999999999999996E-7</v>
      </c>
      <c r="AN32" s="163">
        <f t="shared" si="46"/>
        <v>8.9999999999999996E-7</v>
      </c>
      <c r="AO32" s="163">
        <f t="shared" si="46"/>
        <v>8.9999999999999996E-7</v>
      </c>
      <c r="AP32" s="163">
        <f t="shared" si="46"/>
        <v>8.9999999999999996E-7</v>
      </c>
      <c r="AQ32" s="163">
        <f t="shared" si="46"/>
        <v>8.9999999999999996E-7</v>
      </c>
      <c r="AR32" s="163">
        <f t="shared" si="46"/>
        <v>8.9999999999999996E-7</v>
      </c>
      <c r="AS32" s="163">
        <f t="shared" si="46"/>
        <v>8.9999999999999996E-7</v>
      </c>
      <c r="AT32" s="163">
        <f t="shared" si="46"/>
        <v>8.9999999999999996E-7</v>
      </c>
      <c r="AU32" s="163">
        <f t="shared" si="46"/>
        <v>8.9999999999999996E-7</v>
      </c>
      <c r="AV32" s="163">
        <f t="shared" si="46"/>
        <v>8.9999999999999996E-7</v>
      </c>
      <c r="AW32" s="163">
        <f t="shared" si="46"/>
        <v>8.9999999999999996E-7</v>
      </c>
      <c r="AX32" s="163">
        <f t="shared" si="46"/>
        <v>8.9999999999999996E-7</v>
      </c>
      <c r="AY32" s="163">
        <f t="shared" si="46"/>
        <v>8.9999999999999996E-7</v>
      </c>
      <c r="AZ32" s="163">
        <f t="shared" si="46"/>
        <v>8.9999999999999996E-7</v>
      </c>
      <c r="BA32" s="163">
        <f t="shared" si="46"/>
        <v>8.9999999999999996E-7</v>
      </c>
      <c r="BB32" s="163">
        <f t="shared" si="46"/>
        <v>8.9999999999999996E-7</v>
      </c>
      <c r="BC32" s="146">
        <f t="shared" si="46"/>
        <v>8.9999999999999996E-7</v>
      </c>
      <c r="BD32" s="52">
        <f t="shared" si="46"/>
        <v>8.9999999999999996E-7</v>
      </c>
      <c r="BE32" s="52">
        <f t="shared" si="46"/>
        <v>8.9999999999999996E-7</v>
      </c>
      <c r="BF32" s="52">
        <f t="shared" si="46"/>
        <v>1000.0000009</v>
      </c>
      <c r="BG32" s="28">
        <f t="shared" si="46"/>
        <v>1000.0000009</v>
      </c>
      <c r="BH32" s="28">
        <f t="shared" si="46"/>
        <v>1000.0000009</v>
      </c>
      <c r="BI32" s="28">
        <f t="shared" si="46"/>
        <v>1000.0000009</v>
      </c>
      <c r="BJ32" s="52">
        <f t="shared" si="46"/>
        <v>8.9999999999999996E-7</v>
      </c>
      <c r="BK32" s="28">
        <f t="shared" si="46"/>
        <v>1000.0000009</v>
      </c>
      <c r="BL32" s="52">
        <f t="shared" si="46"/>
        <v>1000.0000009</v>
      </c>
      <c r="BM32" s="52">
        <f t="shared" si="46"/>
        <v>1000.0000009</v>
      </c>
      <c r="BN32" s="52">
        <f t="shared" si="46"/>
        <v>1000.0000009</v>
      </c>
      <c r="BO32" s="52">
        <f t="shared" si="46"/>
        <v>1000.0000009</v>
      </c>
      <c r="BP32" s="163">
        <f t="shared" ref="BP32:CP32" si="47">IF(BP11="-",IF(BP$44=0,$A11/10000000,1000+$A11/10000000),BP11+$A11/10000000)</f>
        <v>1.0000009000000001</v>
      </c>
      <c r="BQ32" s="163" t="e">
        <f t="shared" si="47"/>
        <v>#REF!</v>
      </c>
      <c r="BR32" s="163">
        <f t="shared" si="47"/>
        <v>1.0000009000000001</v>
      </c>
      <c r="BS32" s="163">
        <f t="shared" si="47"/>
        <v>1.0000009000000001</v>
      </c>
      <c r="BT32" s="163">
        <f t="shared" si="47"/>
        <v>1.0000009000000001</v>
      </c>
      <c r="BU32" s="163">
        <f t="shared" si="47"/>
        <v>1.0000009000000001</v>
      </c>
      <c r="BV32" s="163">
        <f t="shared" si="47"/>
        <v>1.0000009000000001</v>
      </c>
      <c r="BW32" s="163">
        <f t="shared" si="47"/>
        <v>1.0000009000000001</v>
      </c>
      <c r="BX32" s="163">
        <f t="shared" si="47"/>
        <v>8.9999999999999996E-7</v>
      </c>
      <c r="BY32" s="163">
        <f t="shared" si="47"/>
        <v>8.9999999999999996E-7</v>
      </c>
      <c r="BZ32" s="163">
        <f t="shared" si="47"/>
        <v>8.9999999999999996E-7</v>
      </c>
      <c r="CA32" s="163">
        <f t="shared" si="47"/>
        <v>8.9999999999999996E-7</v>
      </c>
      <c r="CB32" s="163">
        <f t="shared" si="47"/>
        <v>8.9999999999999996E-7</v>
      </c>
      <c r="CC32" s="163">
        <f t="shared" si="47"/>
        <v>8.9999999999999996E-7</v>
      </c>
      <c r="CD32" s="163">
        <f t="shared" si="47"/>
        <v>1000.0000009</v>
      </c>
      <c r="CE32" s="163">
        <f t="shared" si="47"/>
        <v>1000.0000009</v>
      </c>
      <c r="CF32" s="163">
        <f t="shared" si="47"/>
        <v>8.9999999999999996E-7</v>
      </c>
      <c r="CG32" s="163">
        <f t="shared" si="47"/>
        <v>1000.0000009</v>
      </c>
      <c r="CH32" s="163">
        <f t="shared" si="47"/>
        <v>1000.0000009</v>
      </c>
      <c r="CI32" s="163">
        <f t="shared" si="47"/>
        <v>1000.0000009</v>
      </c>
      <c r="CJ32" s="163">
        <f t="shared" si="47"/>
        <v>1000.0000009</v>
      </c>
      <c r="CK32" s="163">
        <f t="shared" si="47"/>
        <v>1000.0000009</v>
      </c>
      <c r="CL32" s="163">
        <f t="shared" si="47"/>
        <v>1000.0000009</v>
      </c>
      <c r="CM32" s="163">
        <f t="shared" si="47"/>
        <v>1000.0000009</v>
      </c>
      <c r="CN32" s="163">
        <f t="shared" si="47"/>
        <v>1000.0000009</v>
      </c>
      <c r="CO32" s="163">
        <f t="shared" si="47"/>
        <v>1.0000009000000001</v>
      </c>
      <c r="CP32" s="163">
        <f t="shared" si="47"/>
        <v>1000.0000009</v>
      </c>
      <c r="CQ32">
        <f t="shared" si="25"/>
        <v>23</v>
      </c>
      <c r="CR32" t="str">
        <f t="shared" si="26"/>
        <v>Player 9</v>
      </c>
      <c r="CS32" s="163">
        <f t="shared" si="18"/>
        <v>8.9999999999999996E-7</v>
      </c>
      <c r="CV32" s="163">
        <f t="shared" si="19"/>
        <v>8.9999999999999996E-7</v>
      </c>
      <c r="CZ32" s="163">
        <f t="shared" si="20"/>
        <v>8.9999999999999996E-7</v>
      </c>
      <c r="DF32" s="52">
        <f t="shared" si="21"/>
        <v>1000.0000009</v>
      </c>
    </row>
    <row r="33" spans="1:112" ht="11.25" customHeight="1" x14ac:dyDescent="0.15">
      <c r="A33" s="1">
        <v>10</v>
      </c>
      <c r="B33" s="136">
        <f t="shared" si="14"/>
        <v>24</v>
      </c>
      <c r="C33" s="136" t="str">
        <f t="shared" si="14"/>
        <v>Player 10</v>
      </c>
      <c r="D33" s="163" t="e">
        <f t="shared" ref="D33:AI33" si="48">IF(D12="-",IF(D$44=0,$A12/10000000,1000+$A12/10000000),D12+$A12/10000000)</f>
        <v>#DIV/0!</v>
      </c>
      <c r="E33" s="163">
        <f t="shared" si="48"/>
        <v>9.9999999999999995E-7</v>
      </c>
      <c r="F33" s="163">
        <f t="shared" si="48"/>
        <v>9.9999999999999995E-7</v>
      </c>
      <c r="G33" s="163">
        <f t="shared" si="48"/>
        <v>9.9999999999999995E-7</v>
      </c>
      <c r="H33" s="163">
        <f t="shared" si="48"/>
        <v>9.9999999999999995E-7</v>
      </c>
      <c r="I33" s="163">
        <f t="shared" si="48"/>
        <v>9.9999999999999995E-7</v>
      </c>
      <c r="J33" s="163">
        <f t="shared" si="48"/>
        <v>9.9999999999999995E-7</v>
      </c>
      <c r="K33" s="163">
        <f t="shared" si="48"/>
        <v>9.9999999999999995E-7</v>
      </c>
      <c r="L33" s="163">
        <f t="shared" si="48"/>
        <v>9.9999999999999995E-7</v>
      </c>
      <c r="M33" s="163">
        <f t="shared" si="48"/>
        <v>9.9999999999999995E-7</v>
      </c>
      <c r="N33" s="163">
        <f t="shared" si="48"/>
        <v>9.9999999999999995E-7</v>
      </c>
      <c r="O33" s="163">
        <f t="shared" si="48"/>
        <v>9.9999999999999995E-7</v>
      </c>
      <c r="P33" s="163">
        <f t="shared" si="48"/>
        <v>9.9999999999999995E-7</v>
      </c>
      <c r="Q33" s="163">
        <f t="shared" si="48"/>
        <v>9.9999999999999995E-7</v>
      </c>
      <c r="R33" s="163">
        <f t="shared" si="48"/>
        <v>9.9999999999999995E-7</v>
      </c>
      <c r="S33" s="163">
        <f t="shared" si="48"/>
        <v>9.9999999999999995E-7</v>
      </c>
      <c r="T33" s="163">
        <f t="shared" si="48"/>
        <v>9.9999999999999995E-7</v>
      </c>
      <c r="U33" s="163">
        <f t="shared" si="48"/>
        <v>9.9999999999999995E-7</v>
      </c>
      <c r="V33" s="163">
        <f t="shared" si="48"/>
        <v>9.9999999999999995E-7</v>
      </c>
      <c r="W33" s="163">
        <f t="shared" si="48"/>
        <v>9.9999999999999995E-7</v>
      </c>
      <c r="X33" s="163">
        <f t="shared" si="48"/>
        <v>9.9999999999999995E-7</v>
      </c>
      <c r="Y33" s="28">
        <f t="shared" si="48"/>
        <v>9.9999999999999995E-7</v>
      </c>
      <c r="Z33" s="28">
        <f t="shared" si="48"/>
        <v>9.9999999999999995E-7</v>
      </c>
      <c r="AA33" s="28">
        <f t="shared" si="48"/>
        <v>9.9999999999999995E-7</v>
      </c>
      <c r="AB33" s="163"/>
      <c r="AC33" s="28">
        <f t="shared" si="48"/>
        <v>9.9999999999999995E-7</v>
      </c>
      <c r="AD33" s="52">
        <f t="shared" si="48"/>
        <v>9.9999999999999995E-7</v>
      </c>
      <c r="AE33" s="52">
        <f t="shared" si="48"/>
        <v>9.9999999999999995E-7</v>
      </c>
      <c r="AF33" s="52">
        <f t="shared" si="48"/>
        <v>9.9999999999999995E-7</v>
      </c>
      <c r="AG33" s="163">
        <f t="shared" si="48"/>
        <v>9.9999999999999995E-7</v>
      </c>
      <c r="AH33" s="163">
        <f t="shared" si="48"/>
        <v>9.9999999999999995E-7</v>
      </c>
      <c r="AI33" s="163">
        <f t="shared" si="48"/>
        <v>9.9999999999999995E-7</v>
      </c>
      <c r="AJ33" s="163">
        <f t="shared" ref="AJ33:BO33" si="49">IF(AJ12="-",IF(AJ$44=0,$A12/10000000,1000+$A12/10000000),AJ12+$A12/10000000)</f>
        <v>9.9999999999999995E-7</v>
      </c>
      <c r="AK33" s="163">
        <f t="shared" si="49"/>
        <v>9.9999999999999995E-7</v>
      </c>
      <c r="AL33" s="163">
        <f t="shared" si="49"/>
        <v>9.9999999999999995E-7</v>
      </c>
      <c r="AM33" s="163">
        <f t="shared" si="49"/>
        <v>9.9999999999999995E-7</v>
      </c>
      <c r="AN33" s="163">
        <f t="shared" si="49"/>
        <v>9.9999999999999995E-7</v>
      </c>
      <c r="AO33" s="163">
        <f t="shared" si="49"/>
        <v>9.9999999999999995E-7</v>
      </c>
      <c r="AP33" s="163">
        <f t="shared" si="49"/>
        <v>9.9999999999999995E-7</v>
      </c>
      <c r="AQ33" s="163">
        <f t="shared" si="49"/>
        <v>9.9999999999999995E-7</v>
      </c>
      <c r="AR33" s="163">
        <f t="shared" si="49"/>
        <v>9.9999999999999995E-7</v>
      </c>
      <c r="AS33" s="163">
        <f t="shared" si="49"/>
        <v>9.9999999999999995E-7</v>
      </c>
      <c r="AT33" s="163">
        <f t="shared" si="49"/>
        <v>9.9999999999999995E-7</v>
      </c>
      <c r="AU33" s="163">
        <f t="shared" si="49"/>
        <v>9.9999999999999995E-7</v>
      </c>
      <c r="AV33" s="163">
        <f t="shared" si="49"/>
        <v>9.9999999999999995E-7</v>
      </c>
      <c r="AW33" s="163">
        <f t="shared" si="49"/>
        <v>9.9999999999999995E-7</v>
      </c>
      <c r="AX33" s="163">
        <f t="shared" si="49"/>
        <v>9.9999999999999995E-7</v>
      </c>
      <c r="AY33" s="163">
        <f t="shared" si="49"/>
        <v>9.9999999999999995E-7</v>
      </c>
      <c r="AZ33" s="163">
        <f t="shared" si="49"/>
        <v>9.9999999999999995E-7</v>
      </c>
      <c r="BA33" s="163">
        <f t="shared" si="49"/>
        <v>9.9999999999999995E-7</v>
      </c>
      <c r="BB33" s="163">
        <f t="shared" si="49"/>
        <v>9.9999999999999995E-7</v>
      </c>
      <c r="BC33" s="146">
        <f t="shared" si="49"/>
        <v>9.9999999999999995E-7</v>
      </c>
      <c r="BD33" s="52">
        <f t="shared" si="49"/>
        <v>9.9999999999999995E-7</v>
      </c>
      <c r="BE33" s="52">
        <f t="shared" si="49"/>
        <v>9.9999999999999995E-7</v>
      </c>
      <c r="BF33" s="52">
        <f t="shared" si="49"/>
        <v>1000.000001</v>
      </c>
      <c r="BG33" s="28">
        <f t="shared" si="49"/>
        <v>1000.000001</v>
      </c>
      <c r="BH33" s="28">
        <f t="shared" si="49"/>
        <v>1000.000001</v>
      </c>
      <c r="BI33" s="28">
        <f t="shared" si="49"/>
        <v>1000.000001</v>
      </c>
      <c r="BJ33" s="52">
        <f t="shared" si="49"/>
        <v>9.9999999999999995E-7</v>
      </c>
      <c r="BK33" s="28">
        <f t="shared" si="49"/>
        <v>1000.000001</v>
      </c>
      <c r="BL33" s="52">
        <f t="shared" si="49"/>
        <v>1000.000001</v>
      </c>
      <c r="BM33" s="52">
        <f t="shared" si="49"/>
        <v>1000.000001</v>
      </c>
      <c r="BN33" s="52">
        <f t="shared" si="49"/>
        <v>1000.000001</v>
      </c>
      <c r="BO33" s="52">
        <f t="shared" si="49"/>
        <v>1000.000001</v>
      </c>
      <c r="BP33" s="163">
        <f t="shared" ref="BP33:CP33" si="50">IF(BP12="-",IF(BP$44=0,$A12/10000000,1000+$A12/10000000),BP12+$A12/10000000)</f>
        <v>1.0000009999999999</v>
      </c>
      <c r="BQ33" s="163" t="e">
        <f t="shared" si="50"/>
        <v>#REF!</v>
      </c>
      <c r="BR33" s="163">
        <f t="shared" si="50"/>
        <v>1.0000009999999999</v>
      </c>
      <c r="BS33" s="163">
        <f t="shared" si="50"/>
        <v>1.0000009999999999</v>
      </c>
      <c r="BT33" s="163">
        <f t="shared" si="50"/>
        <v>1.0000009999999999</v>
      </c>
      <c r="BU33" s="163">
        <f t="shared" si="50"/>
        <v>1.0000009999999999</v>
      </c>
      <c r="BV33" s="163">
        <f t="shared" si="50"/>
        <v>1.0000009999999999</v>
      </c>
      <c r="BW33" s="163">
        <f t="shared" si="50"/>
        <v>1.0000009999999999</v>
      </c>
      <c r="BX33" s="163">
        <f t="shared" si="50"/>
        <v>9.9999999999999995E-7</v>
      </c>
      <c r="BY33" s="163">
        <f t="shared" si="50"/>
        <v>9.9999999999999995E-7</v>
      </c>
      <c r="BZ33" s="163">
        <f t="shared" si="50"/>
        <v>9.9999999999999995E-7</v>
      </c>
      <c r="CA33" s="163">
        <f t="shared" si="50"/>
        <v>9.9999999999999995E-7</v>
      </c>
      <c r="CB33" s="163">
        <f t="shared" si="50"/>
        <v>9.9999999999999995E-7</v>
      </c>
      <c r="CC33" s="163">
        <f t="shared" si="50"/>
        <v>9.9999999999999995E-7</v>
      </c>
      <c r="CD33" s="163">
        <f t="shared" si="50"/>
        <v>1000.000001</v>
      </c>
      <c r="CE33" s="163">
        <f t="shared" si="50"/>
        <v>1000.000001</v>
      </c>
      <c r="CF33" s="163">
        <f t="shared" si="50"/>
        <v>9.9999999999999995E-7</v>
      </c>
      <c r="CG33" s="163">
        <f t="shared" si="50"/>
        <v>1000.000001</v>
      </c>
      <c r="CH33" s="163">
        <f t="shared" si="50"/>
        <v>1000.000001</v>
      </c>
      <c r="CI33" s="163">
        <f t="shared" si="50"/>
        <v>1000.000001</v>
      </c>
      <c r="CJ33" s="163">
        <f t="shared" si="50"/>
        <v>1000.000001</v>
      </c>
      <c r="CK33" s="163">
        <f t="shared" si="50"/>
        <v>1000.000001</v>
      </c>
      <c r="CL33" s="163">
        <f t="shared" si="50"/>
        <v>1000.000001</v>
      </c>
      <c r="CM33" s="163">
        <f t="shared" si="50"/>
        <v>1000.000001</v>
      </c>
      <c r="CN33" s="163">
        <f t="shared" si="50"/>
        <v>1000.000001</v>
      </c>
      <c r="CO33" s="163">
        <f t="shared" si="50"/>
        <v>1.0000009999999999</v>
      </c>
      <c r="CP33" s="163">
        <f t="shared" si="50"/>
        <v>1000.000001</v>
      </c>
      <c r="CQ33">
        <f t="shared" si="25"/>
        <v>24</v>
      </c>
      <c r="CR33" t="str">
        <f t="shared" si="26"/>
        <v>Player 10</v>
      </c>
      <c r="CS33" s="163">
        <f t="shared" si="18"/>
        <v>9.9999999999999995E-7</v>
      </c>
      <c r="CV33" s="163">
        <f t="shared" si="19"/>
        <v>9.9999999999999995E-7</v>
      </c>
      <c r="CZ33" s="163">
        <f t="shared" si="20"/>
        <v>9.9999999999999995E-7</v>
      </c>
      <c r="DF33" s="52">
        <f t="shared" si="21"/>
        <v>1000.000001</v>
      </c>
    </row>
    <row r="34" spans="1:112" ht="11.25" customHeight="1" x14ac:dyDescent="0.15">
      <c r="A34" s="1">
        <v>11</v>
      </c>
      <c r="B34" s="136">
        <f t="shared" si="14"/>
        <v>25</v>
      </c>
      <c r="C34" s="136" t="str">
        <f t="shared" si="14"/>
        <v>Player 11</v>
      </c>
      <c r="D34" s="163" t="e">
        <f t="shared" ref="D34:AI34" si="51">IF(D13="-",IF(D$44=0,$A13/10000000,1000+$A13/10000000),D13+$A13/10000000)</f>
        <v>#DIV/0!</v>
      </c>
      <c r="E34" s="163">
        <f t="shared" si="51"/>
        <v>1.1000000000000001E-6</v>
      </c>
      <c r="F34" s="163">
        <f t="shared" si="51"/>
        <v>1.1000000000000001E-6</v>
      </c>
      <c r="G34" s="163">
        <f t="shared" si="51"/>
        <v>1.1000000000000001E-6</v>
      </c>
      <c r="H34" s="163">
        <f t="shared" si="51"/>
        <v>1.1000000000000001E-6</v>
      </c>
      <c r="I34" s="163">
        <f t="shared" si="51"/>
        <v>1.1000000000000001E-6</v>
      </c>
      <c r="J34" s="163">
        <f t="shared" si="51"/>
        <v>1.1000000000000001E-6</v>
      </c>
      <c r="K34" s="163">
        <f t="shared" si="51"/>
        <v>1.1000000000000001E-6</v>
      </c>
      <c r="L34" s="163">
        <f t="shared" si="51"/>
        <v>1.1000000000000001E-6</v>
      </c>
      <c r="M34" s="163">
        <f t="shared" si="51"/>
        <v>1.1000000000000001E-6</v>
      </c>
      <c r="N34" s="163">
        <f t="shared" si="51"/>
        <v>1.1000000000000001E-6</v>
      </c>
      <c r="O34" s="163">
        <f t="shared" si="51"/>
        <v>1.1000000000000001E-6</v>
      </c>
      <c r="P34" s="163">
        <f t="shared" si="51"/>
        <v>1.1000000000000001E-6</v>
      </c>
      <c r="Q34" s="163">
        <f t="shared" si="51"/>
        <v>1.1000000000000001E-6</v>
      </c>
      <c r="R34" s="163">
        <f t="shared" si="51"/>
        <v>1.1000000000000001E-6</v>
      </c>
      <c r="S34" s="163">
        <f t="shared" si="51"/>
        <v>1.1000000000000001E-6</v>
      </c>
      <c r="T34" s="163">
        <f t="shared" si="51"/>
        <v>1.1000000000000001E-6</v>
      </c>
      <c r="U34" s="163">
        <f t="shared" si="51"/>
        <v>1.1000000000000001E-6</v>
      </c>
      <c r="V34" s="163">
        <f t="shared" si="51"/>
        <v>1.1000000000000001E-6</v>
      </c>
      <c r="W34" s="163">
        <f t="shared" si="51"/>
        <v>1.1000000000000001E-6</v>
      </c>
      <c r="X34" s="163">
        <f t="shared" si="51"/>
        <v>1.1000000000000001E-6</v>
      </c>
      <c r="Y34" s="28">
        <f t="shared" si="51"/>
        <v>1.1000000000000001E-6</v>
      </c>
      <c r="Z34" s="28">
        <f t="shared" si="51"/>
        <v>1.1000000000000001E-6</v>
      </c>
      <c r="AA34" s="28">
        <f t="shared" si="51"/>
        <v>1.1000000000000001E-6</v>
      </c>
      <c r="AB34" s="163"/>
      <c r="AC34" s="28">
        <f t="shared" si="51"/>
        <v>1.1000000000000001E-6</v>
      </c>
      <c r="AD34" s="52">
        <f t="shared" si="51"/>
        <v>1.1000000000000001E-6</v>
      </c>
      <c r="AE34" s="52">
        <f t="shared" si="51"/>
        <v>1.1000000000000001E-6</v>
      </c>
      <c r="AF34" s="52">
        <f t="shared" si="51"/>
        <v>1.1000000000000001E-6</v>
      </c>
      <c r="AG34" s="163">
        <f t="shared" si="51"/>
        <v>1.1000000000000001E-6</v>
      </c>
      <c r="AH34" s="163">
        <f t="shared" si="51"/>
        <v>1.1000000000000001E-6</v>
      </c>
      <c r="AI34" s="163">
        <f t="shared" si="51"/>
        <v>1.1000000000000001E-6</v>
      </c>
      <c r="AJ34" s="163">
        <f t="shared" ref="AJ34:BO34" si="52">IF(AJ13="-",IF(AJ$44=0,$A13/10000000,1000+$A13/10000000),AJ13+$A13/10000000)</f>
        <v>1.1000000000000001E-6</v>
      </c>
      <c r="AK34" s="163">
        <f t="shared" si="52"/>
        <v>1.1000000000000001E-6</v>
      </c>
      <c r="AL34" s="163">
        <f t="shared" si="52"/>
        <v>1.1000000000000001E-6</v>
      </c>
      <c r="AM34" s="163">
        <f t="shared" si="52"/>
        <v>1.1000000000000001E-6</v>
      </c>
      <c r="AN34" s="163">
        <f t="shared" si="52"/>
        <v>1.1000000000000001E-6</v>
      </c>
      <c r="AO34" s="163">
        <f t="shared" si="52"/>
        <v>1.1000000000000001E-6</v>
      </c>
      <c r="AP34" s="163">
        <f t="shared" si="52"/>
        <v>1.1000000000000001E-6</v>
      </c>
      <c r="AQ34" s="163">
        <f t="shared" si="52"/>
        <v>1.1000000000000001E-6</v>
      </c>
      <c r="AR34" s="163">
        <f t="shared" si="52"/>
        <v>1.1000000000000001E-6</v>
      </c>
      <c r="AS34" s="163">
        <f t="shared" si="52"/>
        <v>1.1000000000000001E-6</v>
      </c>
      <c r="AT34" s="163">
        <f t="shared" si="52"/>
        <v>1.1000000000000001E-6</v>
      </c>
      <c r="AU34" s="163">
        <f t="shared" si="52"/>
        <v>1.1000000000000001E-6</v>
      </c>
      <c r="AV34" s="163">
        <f t="shared" si="52"/>
        <v>1.1000000000000001E-6</v>
      </c>
      <c r="AW34" s="163">
        <f t="shared" si="52"/>
        <v>1.1000000000000001E-6</v>
      </c>
      <c r="AX34" s="163">
        <f t="shared" si="52"/>
        <v>1.1000000000000001E-6</v>
      </c>
      <c r="AY34" s="163">
        <f t="shared" si="52"/>
        <v>1.1000000000000001E-6</v>
      </c>
      <c r="AZ34" s="163">
        <f t="shared" si="52"/>
        <v>1.1000000000000001E-6</v>
      </c>
      <c r="BA34" s="163">
        <f t="shared" si="52"/>
        <v>1.1000000000000001E-6</v>
      </c>
      <c r="BB34" s="163">
        <f t="shared" si="52"/>
        <v>1.1000000000000001E-6</v>
      </c>
      <c r="BC34" s="146">
        <f t="shared" si="52"/>
        <v>1.1000000000000001E-6</v>
      </c>
      <c r="BD34" s="52">
        <f t="shared" si="52"/>
        <v>1.1000000000000001E-6</v>
      </c>
      <c r="BE34" s="52">
        <f t="shared" si="52"/>
        <v>1.1000000000000001E-6</v>
      </c>
      <c r="BF34" s="52">
        <f t="shared" si="52"/>
        <v>1000.0000011</v>
      </c>
      <c r="BG34" s="28">
        <f t="shared" si="52"/>
        <v>1000.0000011</v>
      </c>
      <c r="BH34" s="28">
        <f t="shared" si="52"/>
        <v>1000.0000011</v>
      </c>
      <c r="BI34" s="28">
        <f t="shared" si="52"/>
        <v>1000.0000011</v>
      </c>
      <c r="BJ34" s="52">
        <f t="shared" si="52"/>
        <v>1.1000000000000001E-6</v>
      </c>
      <c r="BK34" s="28">
        <f t="shared" si="52"/>
        <v>1000.0000011</v>
      </c>
      <c r="BL34" s="52">
        <f t="shared" si="52"/>
        <v>1000.0000011</v>
      </c>
      <c r="BM34" s="52">
        <f t="shared" si="52"/>
        <v>1000.0000011</v>
      </c>
      <c r="BN34" s="52">
        <f t="shared" si="52"/>
        <v>1000.0000011</v>
      </c>
      <c r="BO34" s="52">
        <f t="shared" si="52"/>
        <v>1000.0000011</v>
      </c>
      <c r="BP34" s="163">
        <f t="shared" ref="BP34:CP34" si="53">IF(BP13="-",IF(BP$44=0,$A13/10000000,1000+$A13/10000000),BP13+$A13/10000000)</f>
        <v>1.0000011</v>
      </c>
      <c r="BQ34" s="163" t="e">
        <f t="shared" si="53"/>
        <v>#REF!</v>
      </c>
      <c r="BR34" s="163">
        <f t="shared" si="53"/>
        <v>1.0000011</v>
      </c>
      <c r="BS34" s="163">
        <f t="shared" si="53"/>
        <v>1.0000011</v>
      </c>
      <c r="BT34" s="163">
        <f t="shared" si="53"/>
        <v>1.0000011</v>
      </c>
      <c r="BU34" s="163">
        <f t="shared" si="53"/>
        <v>1.0000011</v>
      </c>
      <c r="BV34" s="163">
        <f t="shared" si="53"/>
        <v>1.0000011</v>
      </c>
      <c r="BW34" s="163">
        <f t="shared" si="53"/>
        <v>1.0000011</v>
      </c>
      <c r="BX34" s="163">
        <f t="shared" si="53"/>
        <v>1.1000000000000001E-6</v>
      </c>
      <c r="BY34" s="163">
        <f t="shared" si="53"/>
        <v>1.1000000000000001E-6</v>
      </c>
      <c r="BZ34" s="163">
        <f t="shared" si="53"/>
        <v>1.1000000000000001E-6</v>
      </c>
      <c r="CA34" s="163">
        <f t="shared" si="53"/>
        <v>1.1000000000000001E-6</v>
      </c>
      <c r="CB34" s="163">
        <f t="shared" si="53"/>
        <v>1.1000000000000001E-6</v>
      </c>
      <c r="CC34" s="163">
        <f t="shared" si="53"/>
        <v>1.1000000000000001E-6</v>
      </c>
      <c r="CD34" s="163">
        <f t="shared" si="53"/>
        <v>1000.0000011</v>
      </c>
      <c r="CE34" s="163">
        <f t="shared" si="53"/>
        <v>1000.0000011</v>
      </c>
      <c r="CF34" s="163">
        <f t="shared" si="53"/>
        <v>1.1000000000000001E-6</v>
      </c>
      <c r="CG34" s="163">
        <f t="shared" si="53"/>
        <v>1000.0000011</v>
      </c>
      <c r="CH34" s="163">
        <f t="shared" si="53"/>
        <v>1000.0000011</v>
      </c>
      <c r="CI34" s="163">
        <f t="shared" si="53"/>
        <v>1000.0000011</v>
      </c>
      <c r="CJ34" s="163">
        <f t="shared" si="53"/>
        <v>1000.0000011</v>
      </c>
      <c r="CK34" s="163">
        <f t="shared" si="53"/>
        <v>1000.0000011</v>
      </c>
      <c r="CL34" s="163">
        <f t="shared" si="53"/>
        <v>1000.0000011</v>
      </c>
      <c r="CM34" s="163">
        <f t="shared" si="53"/>
        <v>1000.0000011</v>
      </c>
      <c r="CN34" s="163">
        <f t="shared" si="53"/>
        <v>1000.0000011</v>
      </c>
      <c r="CO34" s="163">
        <f t="shared" si="53"/>
        <v>1.0000011</v>
      </c>
      <c r="CP34" s="163">
        <f t="shared" si="53"/>
        <v>1000.0000011</v>
      </c>
      <c r="CQ34">
        <f t="shared" si="25"/>
        <v>25</v>
      </c>
      <c r="CR34" t="str">
        <f t="shared" si="26"/>
        <v>Player 11</v>
      </c>
      <c r="CS34" s="163">
        <f t="shared" si="18"/>
        <v>1.1000000000000001E-6</v>
      </c>
      <c r="CV34" s="163">
        <f t="shared" si="19"/>
        <v>1.1000000000000001E-6</v>
      </c>
      <c r="CZ34" s="163">
        <f t="shared" si="20"/>
        <v>1.1000000000000001E-6</v>
      </c>
      <c r="DF34" s="52">
        <f t="shared" si="21"/>
        <v>1000.0000011</v>
      </c>
    </row>
    <row r="35" spans="1:112" ht="11.25" customHeight="1" x14ac:dyDescent="0.15">
      <c r="A35" s="1">
        <v>12</v>
      </c>
      <c r="B35" s="136">
        <f t="shared" si="14"/>
        <v>29</v>
      </c>
      <c r="C35" s="136" t="str">
        <f t="shared" si="14"/>
        <v>Player 12</v>
      </c>
      <c r="D35" s="163" t="e">
        <f t="shared" ref="D35:AA35" si="54">IF(D14="-",IF(D$44=0,$A14/10000000,1000+$A14/10000000),D14+$A14/10000000)</f>
        <v>#DIV/0!</v>
      </c>
      <c r="E35" s="163">
        <f t="shared" si="54"/>
        <v>1.1999999999999999E-6</v>
      </c>
      <c r="F35" s="163">
        <f t="shared" si="54"/>
        <v>1.1999999999999999E-6</v>
      </c>
      <c r="G35" s="163">
        <f t="shared" si="54"/>
        <v>1.1999999999999999E-6</v>
      </c>
      <c r="H35" s="163">
        <f t="shared" si="54"/>
        <v>1.1999999999999999E-6</v>
      </c>
      <c r="I35" s="163">
        <f t="shared" si="54"/>
        <v>1.1999999999999999E-6</v>
      </c>
      <c r="J35" s="163">
        <f t="shared" si="54"/>
        <v>1.1999999999999999E-6</v>
      </c>
      <c r="K35" s="163">
        <f t="shared" si="54"/>
        <v>1.1999999999999999E-6</v>
      </c>
      <c r="L35" s="163">
        <f t="shared" si="54"/>
        <v>1.1999999999999999E-6</v>
      </c>
      <c r="M35" s="163">
        <f t="shared" si="54"/>
        <v>1.1999999999999999E-6</v>
      </c>
      <c r="N35" s="163">
        <f t="shared" si="54"/>
        <v>1.1999999999999999E-6</v>
      </c>
      <c r="O35" s="163">
        <f t="shared" si="54"/>
        <v>1.1999999999999999E-6</v>
      </c>
      <c r="P35" s="163">
        <f t="shared" si="54"/>
        <v>1.1999999999999999E-6</v>
      </c>
      <c r="Q35" s="163">
        <f t="shared" si="54"/>
        <v>1.1999999999999999E-6</v>
      </c>
      <c r="R35" s="163">
        <f t="shared" si="54"/>
        <v>1.1999999999999999E-6</v>
      </c>
      <c r="S35" s="163">
        <f t="shared" si="54"/>
        <v>1.1999999999999999E-6</v>
      </c>
      <c r="T35" s="163">
        <f t="shared" si="54"/>
        <v>1.1999999999999999E-6</v>
      </c>
      <c r="U35" s="163">
        <f t="shared" si="54"/>
        <v>1.1999999999999999E-6</v>
      </c>
      <c r="V35" s="163">
        <f t="shared" si="54"/>
        <v>1.1999999999999999E-6</v>
      </c>
      <c r="W35" s="163">
        <f t="shared" si="54"/>
        <v>1.1999999999999999E-6</v>
      </c>
      <c r="X35" s="163">
        <f t="shared" si="54"/>
        <v>1.1999999999999999E-6</v>
      </c>
      <c r="Y35" s="28">
        <f t="shared" si="54"/>
        <v>1.1999999999999999E-6</v>
      </c>
      <c r="Z35" s="28">
        <f t="shared" si="54"/>
        <v>1.1999999999999999E-6</v>
      </c>
      <c r="AA35" s="28">
        <f t="shared" si="54"/>
        <v>1.1999999999999999E-6</v>
      </c>
      <c r="AB35" s="163"/>
      <c r="AC35" s="28">
        <f t="shared" ref="AC35:CN35" si="55">IF(AC14="-",IF(AC$44=0,$A14/10000000,1000+$A14/10000000),AC14+$A14/10000000)</f>
        <v>1.1999999999999999E-6</v>
      </c>
      <c r="AD35" s="52">
        <f t="shared" si="55"/>
        <v>1.1999999999999999E-6</v>
      </c>
      <c r="AE35" s="52">
        <f t="shared" si="55"/>
        <v>1.1999999999999999E-6</v>
      </c>
      <c r="AF35" s="52">
        <f t="shared" si="55"/>
        <v>1.1999999999999999E-6</v>
      </c>
      <c r="AG35" s="163">
        <f t="shared" si="55"/>
        <v>1.1999999999999999E-6</v>
      </c>
      <c r="AH35" s="163">
        <f t="shared" si="55"/>
        <v>1.1999999999999999E-6</v>
      </c>
      <c r="AI35" s="163">
        <f t="shared" si="55"/>
        <v>1.1999999999999999E-6</v>
      </c>
      <c r="AJ35" s="163">
        <f t="shared" si="55"/>
        <v>1.1999999999999999E-6</v>
      </c>
      <c r="AK35" s="163">
        <f t="shared" si="55"/>
        <v>1.1999999999999999E-6</v>
      </c>
      <c r="AL35" s="163">
        <f t="shared" si="55"/>
        <v>1.1999999999999999E-6</v>
      </c>
      <c r="AM35" s="163">
        <f t="shared" si="55"/>
        <v>1.1999999999999999E-6</v>
      </c>
      <c r="AN35" s="163">
        <f t="shared" si="55"/>
        <v>1.1999999999999999E-6</v>
      </c>
      <c r="AO35" s="163">
        <f t="shared" si="55"/>
        <v>1.1999999999999999E-6</v>
      </c>
      <c r="AP35" s="163">
        <f t="shared" si="55"/>
        <v>1.1999999999999999E-6</v>
      </c>
      <c r="AQ35" s="163">
        <f t="shared" si="55"/>
        <v>1.1999999999999999E-6</v>
      </c>
      <c r="AR35" s="163">
        <f t="shared" si="55"/>
        <v>1.1999999999999999E-6</v>
      </c>
      <c r="AS35" s="163">
        <f t="shared" si="55"/>
        <v>1.1999999999999999E-6</v>
      </c>
      <c r="AT35" s="163">
        <f t="shared" si="55"/>
        <v>1.1999999999999999E-6</v>
      </c>
      <c r="AU35" s="163">
        <f t="shared" si="55"/>
        <v>1.1999999999999999E-6</v>
      </c>
      <c r="AV35" s="163">
        <f t="shared" si="55"/>
        <v>1.1999999999999999E-6</v>
      </c>
      <c r="AW35" s="163">
        <f t="shared" si="55"/>
        <v>1.1999999999999999E-6</v>
      </c>
      <c r="AX35" s="163">
        <f t="shared" si="55"/>
        <v>1.1999999999999999E-6</v>
      </c>
      <c r="AY35" s="163">
        <f t="shared" si="55"/>
        <v>1.1999999999999999E-6</v>
      </c>
      <c r="AZ35" s="163">
        <f t="shared" si="55"/>
        <v>1.1999999999999999E-6</v>
      </c>
      <c r="BA35" s="163">
        <f t="shared" si="55"/>
        <v>1.1999999999999999E-6</v>
      </c>
      <c r="BB35" s="163">
        <f t="shared" si="55"/>
        <v>1.1999999999999999E-6</v>
      </c>
      <c r="BC35" s="146">
        <f t="shared" si="55"/>
        <v>1.1999999999999999E-6</v>
      </c>
      <c r="BD35" s="52">
        <f t="shared" si="55"/>
        <v>1.1999999999999999E-6</v>
      </c>
      <c r="BE35" s="52">
        <f t="shared" si="55"/>
        <v>1.1999999999999999E-6</v>
      </c>
      <c r="BF35" s="52">
        <f t="shared" si="55"/>
        <v>1000.0000012</v>
      </c>
      <c r="BG35" s="28">
        <f t="shared" si="55"/>
        <v>1000.0000012</v>
      </c>
      <c r="BH35" s="28">
        <f t="shared" si="55"/>
        <v>1000.0000012</v>
      </c>
      <c r="BI35" s="28">
        <f t="shared" si="55"/>
        <v>1000.0000012</v>
      </c>
      <c r="BJ35" s="52">
        <f t="shared" si="55"/>
        <v>1.1999999999999999E-6</v>
      </c>
      <c r="BK35" s="28">
        <f t="shared" si="55"/>
        <v>1000.0000012</v>
      </c>
      <c r="BL35" s="52">
        <f t="shared" si="55"/>
        <v>1000.0000012</v>
      </c>
      <c r="BM35" s="52">
        <f t="shared" si="55"/>
        <v>1000.0000012</v>
      </c>
      <c r="BN35" s="52">
        <f t="shared" si="55"/>
        <v>1000.0000012</v>
      </c>
      <c r="BO35" s="52">
        <f t="shared" si="55"/>
        <v>1000.0000012</v>
      </c>
      <c r="BP35" s="163">
        <f t="shared" si="55"/>
        <v>1.0000012</v>
      </c>
      <c r="BQ35" s="163" t="e">
        <f t="shared" si="55"/>
        <v>#REF!</v>
      </c>
      <c r="BR35" s="163">
        <f t="shared" si="55"/>
        <v>1.0000012</v>
      </c>
      <c r="BS35" s="163">
        <f t="shared" si="55"/>
        <v>1.0000012</v>
      </c>
      <c r="BT35" s="163">
        <f t="shared" si="55"/>
        <v>1.0000012</v>
      </c>
      <c r="BU35" s="163">
        <f t="shared" si="55"/>
        <v>1.0000012</v>
      </c>
      <c r="BV35" s="163">
        <f t="shared" si="55"/>
        <v>1.0000012</v>
      </c>
      <c r="BW35" s="163">
        <f t="shared" si="55"/>
        <v>1.0000012</v>
      </c>
      <c r="BX35" s="163">
        <f t="shared" si="55"/>
        <v>1.1999999999999999E-6</v>
      </c>
      <c r="BY35" s="163">
        <f t="shared" si="55"/>
        <v>1.1999999999999999E-6</v>
      </c>
      <c r="BZ35" s="163">
        <f t="shared" si="55"/>
        <v>1.1999999999999999E-6</v>
      </c>
      <c r="CA35" s="163">
        <f t="shared" si="55"/>
        <v>1.1999999999999999E-6</v>
      </c>
      <c r="CB35" s="163">
        <f t="shared" si="55"/>
        <v>1.1999999999999999E-6</v>
      </c>
      <c r="CC35" s="163">
        <f t="shared" si="55"/>
        <v>1.1999999999999999E-6</v>
      </c>
      <c r="CD35" s="163">
        <f t="shared" si="55"/>
        <v>1000.0000012</v>
      </c>
      <c r="CE35" s="163">
        <f t="shared" si="55"/>
        <v>1000.0000012</v>
      </c>
      <c r="CF35" s="163">
        <f t="shared" si="55"/>
        <v>1.1999999999999999E-6</v>
      </c>
      <c r="CG35" s="163">
        <f t="shared" si="55"/>
        <v>1000.0000012</v>
      </c>
      <c r="CH35" s="163">
        <f t="shared" si="55"/>
        <v>1000.0000012</v>
      </c>
      <c r="CI35" s="163">
        <f t="shared" si="55"/>
        <v>1000.0000012</v>
      </c>
      <c r="CJ35" s="163">
        <f t="shared" si="55"/>
        <v>1000.0000012</v>
      </c>
      <c r="CK35" s="163">
        <f t="shared" si="55"/>
        <v>1000.0000012</v>
      </c>
      <c r="CL35" s="163">
        <f t="shared" si="55"/>
        <v>1000.0000012</v>
      </c>
      <c r="CM35" s="163">
        <f t="shared" si="55"/>
        <v>1000.0000012</v>
      </c>
      <c r="CN35" s="163">
        <f t="shared" si="55"/>
        <v>1000.0000012</v>
      </c>
      <c r="CO35" s="163">
        <f t="shared" ref="CO35:CP37" si="56">IF(CO14="-",IF(CO$44=0,$A14/10000000,1000+$A14/10000000),CO14+$A14/10000000)</f>
        <v>1.0000012</v>
      </c>
      <c r="CP35" s="163">
        <f t="shared" si="56"/>
        <v>1000.0000012</v>
      </c>
      <c r="CQ35">
        <f t="shared" ref="CQ35:CQ40" si="57">B35</f>
        <v>29</v>
      </c>
      <c r="CR35" t="str">
        <f t="shared" ref="CR35:CR40" si="58">C35</f>
        <v>Player 12</v>
      </c>
      <c r="CS35" s="163">
        <f t="shared" si="18"/>
        <v>1.1999999999999999E-6</v>
      </c>
      <c r="CV35" s="163">
        <f t="shared" si="19"/>
        <v>1.1999999999999999E-6</v>
      </c>
      <c r="CZ35" s="163">
        <f t="shared" si="20"/>
        <v>1.1999999999999999E-6</v>
      </c>
      <c r="DF35" s="52">
        <f t="shared" si="21"/>
        <v>1000.0000012</v>
      </c>
    </row>
    <row r="36" spans="1:112" ht="11.25" customHeight="1" x14ac:dyDescent="0.15">
      <c r="A36" s="1">
        <v>13</v>
      </c>
      <c r="B36" s="136">
        <f t="shared" si="14"/>
        <v>30</v>
      </c>
      <c r="C36" s="136" t="str">
        <f t="shared" si="14"/>
        <v>Player 13</v>
      </c>
      <c r="D36" s="163" t="e">
        <f t="shared" ref="D36:AA36" si="59">IF(D15="-",IF(D$44=0,$A15/10000000,1000+$A15/10000000),D15+$A15/10000000)</f>
        <v>#DIV/0!</v>
      </c>
      <c r="E36" s="163">
        <f t="shared" si="59"/>
        <v>1.3E-6</v>
      </c>
      <c r="F36" s="163">
        <f t="shared" si="59"/>
        <v>1.3E-6</v>
      </c>
      <c r="G36" s="163">
        <f t="shared" si="59"/>
        <v>1.3E-6</v>
      </c>
      <c r="H36" s="163">
        <f t="shared" si="59"/>
        <v>1.3E-6</v>
      </c>
      <c r="I36" s="163">
        <f t="shared" si="59"/>
        <v>1.3E-6</v>
      </c>
      <c r="J36" s="163">
        <f t="shared" si="59"/>
        <v>1.3E-6</v>
      </c>
      <c r="K36" s="163">
        <f t="shared" si="59"/>
        <v>1.3E-6</v>
      </c>
      <c r="L36" s="163">
        <f t="shared" si="59"/>
        <v>1.3E-6</v>
      </c>
      <c r="M36" s="163">
        <f t="shared" si="59"/>
        <v>1.3E-6</v>
      </c>
      <c r="N36" s="163">
        <f t="shared" si="59"/>
        <v>1.3E-6</v>
      </c>
      <c r="O36" s="163">
        <f t="shared" si="59"/>
        <v>1.3E-6</v>
      </c>
      <c r="P36" s="163">
        <f t="shared" si="59"/>
        <v>1.3E-6</v>
      </c>
      <c r="Q36" s="163">
        <f t="shared" si="59"/>
        <v>1.3E-6</v>
      </c>
      <c r="R36" s="163">
        <f t="shared" si="59"/>
        <v>1.3E-6</v>
      </c>
      <c r="S36" s="163">
        <f t="shared" si="59"/>
        <v>1.3E-6</v>
      </c>
      <c r="T36" s="163">
        <f t="shared" si="59"/>
        <v>1.3E-6</v>
      </c>
      <c r="U36" s="163">
        <f t="shared" si="59"/>
        <v>1.3E-6</v>
      </c>
      <c r="V36" s="163">
        <f t="shared" si="59"/>
        <v>1.3E-6</v>
      </c>
      <c r="W36" s="163">
        <f t="shared" si="59"/>
        <v>1.3E-6</v>
      </c>
      <c r="X36" s="163">
        <f t="shared" si="59"/>
        <v>1.3E-6</v>
      </c>
      <c r="Y36" s="28">
        <f t="shared" si="59"/>
        <v>1.3E-6</v>
      </c>
      <c r="Z36" s="28">
        <f t="shared" si="59"/>
        <v>1.3E-6</v>
      </c>
      <c r="AA36" s="28">
        <f t="shared" si="59"/>
        <v>1.3E-6</v>
      </c>
      <c r="AB36" s="163"/>
      <c r="AC36" s="28">
        <f t="shared" ref="AC36:CN36" si="60">IF(AC15="-",IF(AC$44=0,$A15/10000000,1000+$A15/10000000),AC15+$A15/10000000)</f>
        <v>1.3E-6</v>
      </c>
      <c r="AD36" s="52">
        <f t="shared" si="60"/>
        <v>1.3E-6</v>
      </c>
      <c r="AE36" s="52">
        <f t="shared" si="60"/>
        <v>1.3E-6</v>
      </c>
      <c r="AF36" s="52">
        <f t="shared" si="60"/>
        <v>1.3E-6</v>
      </c>
      <c r="AG36" s="163">
        <f t="shared" si="60"/>
        <v>1.3E-6</v>
      </c>
      <c r="AH36" s="163">
        <f t="shared" si="60"/>
        <v>1.3E-6</v>
      </c>
      <c r="AI36" s="163">
        <f t="shared" si="60"/>
        <v>1.3E-6</v>
      </c>
      <c r="AJ36" s="163">
        <f t="shared" si="60"/>
        <v>1.3E-6</v>
      </c>
      <c r="AK36" s="163">
        <f t="shared" si="60"/>
        <v>1.3E-6</v>
      </c>
      <c r="AL36" s="163">
        <f t="shared" si="60"/>
        <v>1.3E-6</v>
      </c>
      <c r="AM36" s="163">
        <f t="shared" si="60"/>
        <v>1.3E-6</v>
      </c>
      <c r="AN36" s="163">
        <f t="shared" si="60"/>
        <v>1.3E-6</v>
      </c>
      <c r="AO36" s="163">
        <f t="shared" si="60"/>
        <v>1.3E-6</v>
      </c>
      <c r="AP36" s="163">
        <f t="shared" si="60"/>
        <v>1.3E-6</v>
      </c>
      <c r="AQ36" s="163">
        <f t="shared" si="60"/>
        <v>1.3E-6</v>
      </c>
      <c r="AR36" s="163">
        <f t="shared" si="60"/>
        <v>1.3E-6</v>
      </c>
      <c r="AS36" s="163">
        <f t="shared" si="60"/>
        <v>1.3E-6</v>
      </c>
      <c r="AT36" s="163">
        <f t="shared" si="60"/>
        <v>1.3E-6</v>
      </c>
      <c r="AU36" s="163">
        <f t="shared" si="60"/>
        <v>1.3E-6</v>
      </c>
      <c r="AV36" s="163">
        <f t="shared" si="60"/>
        <v>1.3E-6</v>
      </c>
      <c r="AW36" s="163">
        <f t="shared" si="60"/>
        <v>1.3E-6</v>
      </c>
      <c r="AX36" s="163">
        <f t="shared" si="60"/>
        <v>1.3E-6</v>
      </c>
      <c r="AY36" s="163">
        <f t="shared" si="60"/>
        <v>1.3E-6</v>
      </c>
      <c r="AZ36" s="163">
        <f t="shared" si="60"/>
        <v>1.3E-6</v>
      </c>
      <c r="BA36" s="163">
        <f t="shared" si="60"/>
        <v>1.3E-6</v>
      </c>
      <c r="BB36" s="163">
        <f t="shared" si="60"/>
        <v>1.3E-6</v>
      </c>
      <c r="BC36" s="146">
        <f t="shared" si="60"/>
        <v>1.3E-6</v>
      </c>
      <c r="BD36" s="52">
        <f t="shared" si="60"/>
        <v>1.3E-6</v>
      </c>
      <c r="BE36" s="52">
        <f t="shared" si="60"/>
        <v>1.3E-6</v>
      </c>
      <c r="BF36" s="52">
        <f t="shared" si="60"/>
        <v>1000.0000013</v>
      </c>
      <c r="BG36" s="28">
        <f t="shared" si="60"/>
        <v>1000.0000013</v>
      </c>
      <c r="BH36" s="28">
        <f t="shared" si="60"/>
        <v>1000.0000013</v>
      </c>
      <c r="BI36" s="28">
        <f t="shared" si="60"/>
        <v>1000.0000013</v>
      </c>
      <c r="BJ36" s="52">
        <f t="shared" si="60"/>
        <v>1.3E-6</v>
      </c>
      <c r="BK36" s="28">
        <f t="shared" si="60"/>
        <v>1000.0000013</v>
      </c>
      <c r="BL36" s="52">
        <f t="shared" si="60"/>
        <v>1000.0000013</v>
      </c>
      <c r="BM36" s="52">
        <f t="shared" si="60"/>
        <v>1000.0000013</v>
      </c>
      <c r="BN36" s="52">
        <f t="shared" si="60"/>
        <v>1000.0000013</v>
      </c>
      <c r="BO36" s="52">
        <f t="shared" si="60"/>
        <v>1000.0000013</v>
      </c>
      <c r="BP36" s="163">
        <f t="shared" si="60"/>
        <v>1.0000013000000001</v>
      </c>
      <c r="BQ36" s="163" t="e">
        <f t="shared" si="60"/>
        <v>#REF!</v>
      </c>
      <c r="BR36" s="163">
        <f t="shared" si="60"/>
        <v>1.0000013000000001</v>
      </c>
      <c r="BS36" s="163">
        <f t="shared" si="60"/>
        <v>1.0000013000000001</v>
      </c>
      <c r="BT36" s="163">
        <f t="shared" si="60"/>
        <v>1.0000013000000001</v>
      </c>
      <c r="BU36" s="163">
        <f t="shared" si="60"/>
        <v>1.0000013000000001</v>
      </c>
      <c r="BV36" s="163">
        <f t="shared" si="60"/>
        <v>1.0000013000000001</v>
      </c>
      <c r="BW36" s="163">
        <f t="shared" si="60"/>
        <v>1.0000013000000001</v>
      </c>
      <c r="BX36" s="163">
        <f t="shared" si="60"/>
        <v>1.3E-6</v>
      </c>
      <c r="BY36" s="163">
        <f t="shared" si="60"/>
        <v>1.3E-6</v>
      </c>
      <c r="BZ36" s="163">
        <f t="shared" si="60"/>
        <v>1.3E-6</v>
      </c>
      <c r="CA36" s="163">
        <f t="shared" si="60"/>
        <v>1.3E-6</v>
      </c>
      <c r="CB36" s="163">
        <f t="shared" si="60"/>
        <v>1.3E-6</v>
      </c>
      <c r="CC36" s="163">
        <f t="shared" si="60"/>
        <v>1.3E-6</v>
      </c>
      <c r="CD36" s="163">
        <f t="shared" si="60"/>
        <v>1000.0000013</v>
      </c>
      <c r="CE36" s="163">
        <f t="shared" si="60"/>
        <v>1000.0000013</v>
      </c>
      <c r="CF36" s="163">
        <f t="shared" si="60"/>
        <v>1.3E-6</v>
      </c>
      <c r="CG36" s="163">
        <f t="shared" si="60"/>
        <v>1000.0000013</v>
      </c>
      <c r="CH36" s="163">
        <f t="shared" si="60"/>
        <v>1000.0000013</v>
      </c>
      <c r="CI36" s="163">
        <f t="shared" si="60"/>
        <v>1000.0000013</v>
      </c>
      <c r="CJ36" s="163">
        <f t="shared" si="60"/>
        <v>1000.0000013</v>
      </c>
      <c r="CK36" s="163">
        <f t="shared" si="60"/>
        <v>1000.0000013</v>
      </c>
      <c r="CL36" s="163">
        <f t="shared" si="60"/>
        <v>1000.0000013</v>
      </c>
      <c r="CM36" s="163">
        <f t="shared" si="60"/>
        <v>1000.0000013</v>
      </c>
      <c r="CN36" s="163">
        <f t="shared" si="60"/>
        <v>1000.0000013</v>
      </c>
      <c r="CO36" s="163">
        <f t="shared" si="56"/>
        <v>1.0000013000000001</v>
      </c>
      <c r="CP36" s="163">
        <f t="shared" si="56"/>
        <v>1000.0000013</v>
      </c>
      <c r="CQ36">
        <f t="shared" si="57"/>
        <v>30</v>
      </c>
      <c r="CR36" t="str">
        <f t="shared" si="58"/>
        <v>Player 13</v>
      </c>
      <c r="CS36" s="163">
        <f t="shared" si="18"/>
        <v>1.3E-6</v>
      </c>
      <c r="CV36" s="163">
        <f t="shared" si="19"/>
        <v>1.3E-6</v>
      </c>
      <c r="CZ36" s="163">
        <f t="shared" si="20"/>
        <v>1.3E-6</v>
      </c>
      <c r="DF36" s="52">
        <f t="shared" si="21"/>
        <v>1000.0000013</v>
      </c>
    </row>
    <row r="37" spans="1:112" ht="11.25" customHeight="1" x14ac:dyDescent="0.15">
      <c r="A37" s="1">
        <v>14</v>
      </c>
      <c r="B37" s="136">
        <f t="shared" si="14"/>
        <v>32</v>
      </c>
      <c r="C37" s="136" t="str">
        <f t="shared" si="14"/>
        <v>Player 14</v>
      </c>
      <c r="D37" s="163" t="e">
        <f t="shared" ref="D37:AA37" si="61">IF(D16="-",IF(D$44=0,$A16/10000000,1000+$A16/10000000),D16+$A16/10000000)</f>
        <v>#DIV/0!</v>
      </c>
      <c r="E37" s="163">
        <f t="shared" si="61"/>
        <v>1.3999999999999999E-6</v>
      </c>
      <c r="F37" s="163">
        <f t="shared" si="61"/>
        <v>1.3999999999999999E-6</v>
      </c>
      <c r="G37" s="163">
        <f t="shared" si="61"/>
        <v>1.3999999999999999E-6</v>
      </c>
      <c r="H37" s="163">
        <f t="shared" si="61"/>
        <v>1.3999999999999999E-6</v>
      </c>
      <c r="I37" s="163">
        <f t="shared" si="61"/>
        <v>1.3999999999999999E-6</v>
      </c>
      <c r="J37" s="163">
        <f t="shared" si="61"/>
        <v>1.3999999999999999E-6</v>
      </c>
      <c r="K37" s="163">
        <f t="shared" si="61"/>
        <v>1.3999999999999999E-6</v>
      </c>
      <c r="L37" s="163">
        <f t="shared" si="61"/>
        <v>1.3999999999999999E-6</v>
      </c>
      <c r="M37" s="163">
        <f t="shared" si="61"/>
        <v>1.3999999999999999E-6</v>
      </c>
      <c r="N37" s="163">
        <f t="shared" si="61"/>
        <v>1.3999999999999999E-6</v>
      </c>
      <c r="O37" s="163">
        <f t="shared" si="61"/>
        <v>1.3999999999999999E-6</v>
      </c>
      <c r="P37" s="163">
        <f t="shared" si="61"/>
        <v>1.3999999999999999E-6</v>
      </c>
      <c r="Q37" s="163">
        <f t="shared" si="61"/>
        <v>1.3999999999999999E-6</v>
      </c>
      <c r="R37" s="163">
        <f t="shared" si="61"/>
        <v>1.3999999999999999E-6</v>
      </c>
      <c r="S37" s="163">
        <f t="shared" si="61"/>
        <v>1.3999999999999999E-6</v>
      </c>
      <c r="T37" s="163">
        <f t="shared" si="61"/>
        <v>1.3999999999999999E-6</v>
      </c>
      <c r="U37" s="163">
        <f t="shared" si="61"/>
        <v>1.3999999999999999E-6</v>
      </c>
      <c r="V37" s="163">
        <f t="shared" si="61"/>
        <v>1.3999999999999999E-6</v>
      </c>
      <c r="W37" s="163">
        <f t="shared" si="61"/>
        <v>1.3999999999999999E-6</v>
      </c>
      <c r="X37" s="163">
        <f t="shared" si="61"/>
        <v>1.3999999999999999E-6</v>
      </c>
      <c r="Y37" s="28">
        <f t="shared" si="61"/>
        <v>1.3999999999999999E-6</v>
      </c>
      <c r="Z37" s="28">
        <f t="shared" si="61"/>
        <v>1.3999999999999999E-6</v>
      </c>
      <c r="AA37" s="28">
        <f t="shared" si="61"/>
        <v>1.3999999999999999E-6</v>
      </c>
      <c r="AB37" s="163"/>
      <c r="AC37" s="28">
        <f t="shared" ref="AC37:CN37" si="62">IF(AC16="-",IF(AC$44=0,$A16/10000000,1000+$A16/10000000),AC16+$A16/10000000)</f>
        <v>1.3999999999999999E-6</v>
      </c>
      <c r="AD37" s="52">
        <f t="shared" si="62"/>
        <v>1.3999999999999999E-6</v>
      </c>
      <c r="AE37" s="52">
        <f t="shared" si="62"/>
        <v>1.3999999999999999E-6</v>
      </c>
      <c r="AF37" s="52">
        <f t="shared" si="62"/>
        <v>1.3999999999999999E-6</v>
      </c>
      <c r="AG37" s="163">
        <f t="shared" si="62"/>
        <v>1.3999999999999999E-6</v>
      </c>
      <c r="AH37" s="163">
        <f t="shared" si="62"/>
        <v>1.3999999999999999E-6</v>
      </c>
      <c r="AI37" s="163">
        <f t="shared" si="62"/>
        <v>1.3999999999999999E-6</v>
      </c>
      <c r="AJ37" s="163">
        <f t="shared" si="62"/>
        <v>1.3999999999999999E-6</v>
      </c>
      <c r="AK37" s="163">
        <f t="shared" si="62"/>
        <v>1.3999999999999999E-6</v>
      </c>
      <c r="AL37" s="163">
        <f t="shared" si="62"/>
        <v>1.3999999999999999E-6</v>
      </c>
      <c r="AM37" s="163">
        <f t="shared" si="62"/>
        <v>1.3999999999999999E-6</v>
      </c>
      <c r="AN37" s="163">
        <f t="shared" si="62"/>
        <v>1.3999999999999999E-6</v>
      </c>
      <c r="AO37" s="163">
        <f t="shared" si="62"/>
        <v>1.3999999999999999E-6</v>
      </c>
      <c r="AP37" s="163">
        <f t="shared" si="62"/>
        <v>1.3999999999999999E-6</v>
      </c>
      <c r="AQ37" s="163">
        <f t="shared" si="62"/>
        <v>1.3999999999999999E-6</v>
      </c>
      <c r="AR37" s="163">
        <f t="shared" si="62"/>
        <v>1.3999999999999999E-6</v>
      </c>
      <c r="AS37" s="163">
        <f t="shared" si="62"/>
        <v>1.3999999999999999E-6</v>
      </c>
      <c r="AT37" s="163">
        <f t="shared" si="62"/>
        <v>1.3999999999999999E-6</v>
      </c>
      <c r="AU37" s="163">
        <f t="shared" si="62"/>
        <v>1.3999999999999999E-6</v>
      </c>
      <c r="AV37" s="163">
        <f t="shared" si="62"/>
        <v>1.3999999999999999E-6</v>
      </c>
      <c r="AW37" s="163">
        <f t="shared" si="62"/>
        <v>1.3999999999999999E-6</v>
      </c>
      <c r="AX37" s="163">
        <f t="shared" si="62"/>
        <v>1.3999999999999999E-6</v>
      </c>
      <c r="AY37" s="163">
        <f t="shared" si="62"/>
        <v>1.3999999999999999E-6</v>
      </c>
      <c r="AZ37" s="163">
        <f t="shared" si="62"/>
        <v>1.3999999999999999E-6</v>
      </c>
      <c r="BA37" s="163">
        <f t="shared" si="62"/>
        <v>1.3999999999999999E-6</v>
      </c>
      <c r="BB37" s="163">
        <f t="shared" si="62"/>
        <v>1.3999999999999999E-6</v>
      </c>
      <c r="BC37" s="146">
        <f t="shared" si="62"/>
        <v>1.3999999999999999E-6</v>
      </c>
      <c r="BD37" s="52">
        <f t="shared" si="62"/>
        <v>1.3999999999999999E-6</v>
      </c>
      <c r="BE37" s="52">
        <f t="shared" si="62"/>
        <v>1.3999999999999999E-6</v>
      </c>
      <c r="BF37" s="52">
        <f t="shared" si="62"/>
        <v>1000.0000014</v>
      </c>
      <c r="BG37" s="28">
        <f t="shared" si="62"/>
        <v>1000.0000014</v>
      </c>
      <c r="BH37" s="28">
        <f t="shared" si="62"/>
        <v>1000.0000014</v>
      </c>
      <c r="BI37" s="28">
        <f t="shared" si="62"/>
        <v>1000.0000014</v>
      </c>
      <c r="BJ37" s="52">
        <f t="shared" si="62"/>
        <v>1.3999999999999999E-6</v>
      </c>
      <c r="BK37" s="28">
        <f t="shared" si="62"/>
        <v>1000.0000014</v>
      </c>
      <c r="BL37" s="52">
        <f t="shared" si="62"/>
        <v>1000.0000014</v>
      </c>
      <c r="BM37" s="52">
        <f t="shared" si="62"/>
        <v>1000.0000014</v>
      </c>
      <c r="BN37" s="52">
        <f t="shared" si="62"/>
        <v>1000.0000014</v>
      </c>
      <c r="BO37" s="52">
        <f t="shared" si="62"/>
        <v>1000.0000014</v>
      </c>
      <c r="BP37" s="163">
        <f t="shared" si="62"/>
        <v>1.0000013999999999</v>
      </c>
      <c r="BQ37" s="163" t="e">
        <f t="shared" si="62"/>
        <v>#REF!</v>
      </c>
      <c r="BR37" s="163">
        <f t="shared" si="62"/>
        <v>1.0000013999999999</v>
      </c>
      <c r="BS37" s="163">
        <f t="shared" si="62"/>
        <v>1.0000013999999999</v>
      </c>
      <c r="BT37" s="163">
        <f t="shared" si="62"/>
        <v>1.0000013999999999</v>
      </c>
      <c r="BU37" s="163">
        <f t="shared" si="62"/>
        <v>1.0000013999999999</v>
      </c>
      <c r="BV37" s="163">
        <f t="shared" si="62"/>
        <v>1.0000013999999999</v>
      </c>
      <c r="BW37" s="163">
        <f t="shared" si="62"/>
        <v>1.0000013999999999</v>
      </c>
      <c r="BX37" s="163">
        <f t="shared" si="62"/>
        <v>1.3999999999999999E-6</v>
      </c>
      <c r="BY37" s="163">
        <f t="shared" si="62"/>
        <v>1.3999999999999999E-6</v>
      </c>
      <c r="BZ37" s="163">
        <f t="shared" si="62"/>
        <v>1.3999999999999999E-6</v>
      </c>
      <c r="CA37" s="163">
        <f t="shared" si="62"/>
        <v>1.3999999999999999E-6</v>
      </c>
      <c r="CB37" s="163">
        <f t="shared" si="62"/>
        <v>1.3999999999999999E-6</v>
      </c>
      <c r="CC37" s="163">
        <f t="shared" si="62"/>
        <v>1.3999999999999999E-6</v>
      </c>
      <c r="CD37" s="163">
        <f t="shared" si="62"/>
        <v>1000.0000014</v>
      </c>
      <c r="CE37" s="163">
        <f t="shared" si="62"/>
        <v>1000.0000014</v>
      </c>
      <c r="CF37" s="163">
        <f t="shared" si="62"/>
        <v>1.3999999999999999E-6</v>
      </c>
      <c r="CG37" s="163">
        <f t="shared" si="62"/>
        <v>1000.0000014</v>
      </c>
      <c r="CH37" s="163">
        <f t="shared" si="62"/>
        <v>1000.0000014</v>
      </c>
      <c r="CI37" s="163">
        <f t="shared" si="62"/>
        <v>1000.0000014</v>
      </c>
      <c r="CJ37" s="163">
        <f t="shared" si="62"/>
        <v>1000.0000014</v>
      </c>
      <c r="CK37" s="163">
        <f t="shared" si="62"/>
        <v>1000.0000014</v>
      </c>
      <c r="CL37" s="163">
        <f t="shared" si="62"/>
        <v>1000.0000014</v>
      </c>
      <c r="CM37" s="163">
        <f t="shared" si="62"/>
        <v>1000.0000014</v>
      </c>
      <c r="CN37" s="163">
        <f t="shared" si="62"/>
        <v>1000.0000014</v>
      </c>
      <c r="CO37" s="163">
        <f t="shared" si="56"/>
        <v>1.0000013999999999</v>
      </c>
      <c r="CP37" s="163">
        <f t="shared" si="56"/>
        <v>1000.0000014</v>
      </c>
      <c r="CQ37">
        <f t="shared" si="57"/>
        <v>32</v>
      </c>
      <c r="CR37" t="str">
        <f t="shared" si="58"/>
        <v>Player 14</v>
      </c>
      <c r="CS37" s="163">
        <f t="shared" si="18"/>
        <v>1.3999999999999999E-6</v>
      </c>
      <c r="CV37" s="163">
        <f t="shared" si="19"/>
        <v>1.3999999999999999E-6</v>
      </c>
      <c r="CZ37" s="163">
        <f t="shared" si="20"/>
        <v>1.3999999999999999E-6</v>
      </c>
      <c r="DF37" s="52">
        <f t="shared" si="21"/>
        <v>1000.0000014</v>
      </c>
    </row>
    <row r="38" spans="1:112" ht="11.25" customHeight="1" x14ac:dyDescent="0.15">
      <c r="A38" s="1">
        <v>15</v>
      </c>
      <c r="B38" s="136">
        <f t="shared" si="14"/>
        <v>0</v>
      </c>
      <c r="C38" s="136">
        <f t="shared" si="14"/>
        <v>0</v>
      </c>
      <c r="D38" s="163" t="e">
        <f t="shared" ref="D38:AA38" si="63">IF(D17="-",IF(D$44=0,$A17/10000000,1000+$A17/10000000),D17+$A17/10000000)</f>
        <v>#DIV/0!</v>
      </c>
      <c r="E38" s="163">
        <f t="shared" si="63"/>
        <v>1.5E-6</v>
      </c>
      <c r="F38" s="163">
        <f t="shared" si="63"/>
        <v>1.5E-6</v>
      </c>
      <c r="G38" s="163">
        <f t="shared" si="63"/>
        <v>1.5E-6</v>
      </c>
      <c r="H38" s="163">
        <f t="shared" si="63"/>
        <v>1.5E-6</v>
      </c>
      <c r="I38" s="163">
        <f t="shared" si="63"/>
        <v>1.5E-6</v>
      </c>
      <c r="J38" s="163">
        <f t="shared" si="63"/>
        <v>1.5E-6</v>
      </c>
      <c r="K38" s="163">
        <f t="shared" si="63"/>
        <v>1.5E-6</v>
      </c>
      <c r="L38" s="163">
        <f t="shared" si="63"/>
        <v>1.5E-6</v>
      </c>
      <c r="M38" s="163">
        <f t="shared" si="63"/>
        <v>1.5E-6</v>
      </c>
      <c r="N38" s="163">
        <f t="shared" si="63"/>
        <v>1.5E-6</v>
      </c>
      <c r="O38" s="163">
        <f t="shared" si="63"/>
        <v>1.5E-6</v>
      </c>
      <c r="P38" s="163">
        <f t="shared" si="63"/>
        <v>1.5E-6</v>
      </c>
      <c r="Q38" s="163">
        <f t="shared" si="63"/>
        <v>1.5E-6</v>
      </c>
      <c r="R38" s="163">
        <f t="shared" si="63"/>
        <v>1.5E-6</v>
      </c>
      <c r="S38" s="163">
        <f t="shared" si="63"/>
        <v>1.5E-6</v>
      </c>
      <c r="T38" s="163">
        <f t="shared" si="63"/>
        <v>1.5E-6</v>
      </c>
      <c r="U38" s="163">
        <f t="shared" si="63"/>
        <v>1.5E-6</v>
      </c>
      <c r="V38" s="163">
        <f t="shared" si="63"/>
        <v>1.5E-6</v>
      </c>
      <c r="W38" s="163">
        <f t="shared" si="63"/>
        <v>1.5E-6</v>
      </c>
      <c r="X38" s="163">
        <f t="shared" si="63"/>
        <v>1.5E-6</v>
      </c>
      <c r="Y38" s="28">
        <f t="shared" si="63"/>
        <v>1.5E-6</v>
      </c>
      <c r="Z38" s="28">
        <f t="shared" si="63"/>
        <v>1.5E-6</v>
      </c>
      <c r="AA38" s="28">
        <f t="shared" si="63"/>
        <v>1.5E-6</v>
      </c>
      <c r="AB38" s="163"/>
      <c r="AC38" s="28">
        <f t="shared" ref="AC38:AJ38" si="64">IF(AC17="-",IF(AC$44=0,$A17/10000000,1000+$A17/10000000),AC17+$A17/10000000)</f>
        <v>1.5E-6</v>
      </c>
      <c r="AD38" s="52">
        <f t="shared" si="64"/>
        <v>1.5E-6</v>
      </c>
      <c r="AE38" s="52">
        <f t="shared" si="64"/>
        <v>1.5E-6</v>
      </c>
      <c r="AF38" s="52">
        <f t="shared" si="64"/>
        <v>1.5E-6</v>
      </c>
      <c r="AG38" s="163">
        <f t="shared" si="64"/>
        <v>1.5E-6</v>
      </c>
      <c r="AH38" s="163">
        <f t="shared" si="64"/>
        <v>1.5E-6</v>
      </c>
      <c r="AI38" s="163">
        <f t="shared" si="64"/>
        <v>1.5E-6</v>
      </c>
      <c r="AJ38" s="163">
        <f t="shared" si="64"/>
        <v>1.5E-6</v>
      </c>
      <c r="AK38" s="163">
        <f t="shared" ref="AK38:CP38" si="65">IF(AK17="-",IF(AK$44=0,$A17/10000000,1000+$A17/10000000),AK17+$A17/10000000)</f>
        <v>1.5E-6</v>
      </c>
      <c r="AL38" s="163">
        <f t="shared" si="65"/>
        <v>1.5E-6</v>
      </c>
      <c r="AM38" s="163">
        <f t="shared" si="65"/>
        <v>1.5E-6</v>
      </c>
      <c r="AN38" s="163">
        <f t="shared" si="65"/>
        <v>1.5E-6</v>
      </c>
      <c r="AO38" s="163">
        <f t="shared" si="65"/>
        <v>1.5E-6</v>
      </c>
      <c r="AP38" s="163">
        <f t="shared" si="65"/>
        <v>1.5E-6</v>
      </c>
      <c r="AQ38" s="163">
        <f t="shared" si="65"/>
        <v>1.5E-6</v>
      </c>
      <c r="AR38" s="163">
        <f t="shared" si="65"/>
        <v>1.5E-6</v>
      </c>
      <c r="AS38" s="163">
        <f t="shared" si="65"/>
        <v>1.5E-6</v>
      </c>
      <c r="AT38" s="163">
        <f t="shared" si="65"/>
        <v>1.5E-6</v>
      </c>
      <c r="AU38" s="163">
        <f t="shared" si="65"/>
        <v>1.5E-6</v>
      </c>
      <c r="AV38" s="163">
        <f t="shared" si="65"/>
        <v>1.5E-6</v>
      </c>
      <c r="AW38" s="163">
        <f t="shared" si="65"/>
        <v>1.5E-6</v>
      </c>
      <c r="AX38" s="163">
        <f t="shared" si="65"/>
        <v>1.5E-6</v>
      </c>
      <c r="AY38" s="163">
        <f t="shared" si="65"/>
        <v>1.5E-6</v>
      </c>
      <c r="AZ38" s="163">
        <f t="shared" si="65"/>
        <v>1.5E-6</v>
      </c>
      <c r="BA38" s="163">
        <f t="shared" si="65"/>
        <v>1.5E-6</v>
      </c>
      <c r="BB38" s="163">
        <f t="shared" si="65"/>
        <v>1.5E-6</v>
      </c>
      <c r="BC38" s="146">
        <f t="shared" si="65"/>
        <v>1.5E-6</v>
      </c>
      <c r="BD38" s="52">
        <f t="shared" si="65"/>
        <v>1.5E-6</v>
      </c>
      <c r="BE38" s="52">
        <f t="shared" si="65"/>
        <v>1.5E-6</v>
      </c>
      <c r="BF38" s="52">
        <f t="shared" si="65"/>
        <v>1000.0000015000001</v>
      </c>
      <c r="BG38" s="28">
        <f t="shared" si="65"/>
        <v>1000.0000015000001</v>
      </c>
      <c r="BH38" s="28">
        <f t="shared" si="65"/>
        <v>1000.0000015000001</v>
      </c>
      <c r="BI38" s="28">
        <f t="shared" si="65"/>
        <v>1000.0000015000001</v>
      </c>
      <c r="BJ38" s="52">
        <f t="shared" si="65"/>
        <v>1.5E-6</v>
      </c>
      <c r="BK38" s="28">
        <f t="shared" si="65"/>
        <v>1000.0000015000001</v>
      </c>
      <c r="BL38" s="52">
        <f t="shared" si="65"/>
        <v>1000.0000015000001</v>
      </c>
      <c r="BM38" s="52">
        <f t="shared" si="65"/>
        <v>1000.0000015000001</v>
      </c>
      <c r="BN38" s="52">
        <f t="shared" si="65"/>
        <v>1000.0000015000001</v>
      </c>
      <c r="BO38" s="52">
        <f t="shared" si="65"/>
        <v>1000.0000015000001</v>
      </c>
      <c r="BP38" s="163">
        <f t="shared" si="65"/>
        <v>1.0000015</v>
      </c>
      <c r="BQ38" s="163" t="e">
        <f t="shared" si="65"/>
        <v>#REF!</v>
      </c>
      <c r="BR38" s="163">
        <f t="shared" si="65"/>
        <v>1.0000015</v>
      </c>
      <c r="BS38" s="163">
        <f t="shared" si="65"/>
        <v>1.0000015</v>
      </c>
      <c r="BT38" s="163">
        <f t="shared" si="65"/>
        <v>1.0000015</v>
      </c>
      <c r="BU38" s="163">
        <f t="shared" si="65"/>
        <v>1.0000015</v>
      </c>
      <c r="BV38" s="163">
        <f t="shared" si="65"/>
        <v>1.0000015</v>
      </c>
      <c r="BW38" s="163">
        <f t="shared" si="65"/>
        <v>1.0000015</v>
      </c>
      <c r="BX38" s="163">
        <f t="shared" si="65"/>
        <v>1.5E-6</v>
      </c>
      <c r="BY38" s="163">
        <f t="shared" si="65"/>
        <v>1.5E-6</v>
      </c>
      <c r="BZ38" s="163">
        <f t="shared" si="65"/>
        <v>1.5E-6</v>
      </c>
      <c r="CA38" s="163">
        <f t="shared" si="65"/>
        <v>1.5E-6</v>
      </c>
      <c r="CB38" s="163">
        <f t="shared" si="65"/>
        <v>1.5E-6</v>
      </c>
      <c r="CC38" s="163">
        <f t="shared" si="65"/>
        <v>1.5E-6</v>
      </c>
      <c r="CD38" s="163">
        <f t="shared" si="65"/>
        <v>1000.0000015000001</v>
      </c>
      <c r="CE38" s="163">
        <f t="shared" si="65"/>
        <v>1000.0000015000001</v>
      </c>
      <c r="CF38" s="163">
        <f t="shared" si="65"/>
        <v>1.5E-6</v>
      </c>
      <c r="CG38" s="163">
        <f t="shared" si="65"/>
        <v>1000.0000015000001</v>
      </c>
      <c r="CH38" s="163">
        <f t="shared" si="65"/>
        <v>1000.0000015000001</v>
      </c>
      <c r="CI38" s="163">
        <f t="shared" si="65"/>
        <v>1000.0000015000001</v>
      </c>
      <c r="CJ38" s="163">
        <f t="shared" si="65"/>
        <v>1000.0000015000001</v>
      </c>
      <c r="CK38" s="163">
        <f t="shared" si="65"/>
        <v>1000.0000015000001</v>
      </c>
      <c r="CL38" s="163">
        <f t="shared" si="65"/>
        <v>1000.0000015000001</v>
      </c>
      <c r="CM38" s="163">
        <f t="shared" si="65"/>
        <v>1000.0000015000001</v>
      </c>
      <c r="CN38" s="163">
        <f t="shared" si="65"/>
        <v>1000.0000015000001</v>
      </c>
      <c r="CO38" s="163">
        <f t="shared" si="65"/>
        <v>1.0000015</v>
      </c>
      <c r="CP38" s="163">
        <f t="shared" si="65"/>
        <v>1000.0000015000001</v>
      </c>
      <c r="CQ38">
        <f t="shared" si="57"/>
        <v>0</v>
      </c>
      <c r="CR38">
        <f t="shared" si="58"/>
        <v>0</v>
      </c>
      <c r="CS38" s="163">
        <f t="shared" si="18"/>
        <v>1.5E-6</v>
      </c>
      <c r="CV38" s="163">
        <f t="shared" si="19"/>
        <v>1.5E-6</v>
      </c>
      <c r="CZ38" s="163">
        <f t="shared" si="20"/>
        <v>1.5E-6</v>
      </c>
      <c r="DF38" s="52">
        <f t="shared" si="21"/>
        <v>1000.0000015000001</v>
      </c>
    </row>
    <row r="39" spans="1:112" ht="11.25" customHeight="1" x14ac:dyDescent="0.15">
      <c r="A39" s="1">
        <v>16</v>
      </c>
      <c r="B39" s="136">
        <f t="shared" si="14"/>
        <v>0</v>
      </c>
      <c r="C39" s="136">
        <f t="shared" si="14"/>
        <v>0</v>
      </c>
      <c r="D39" s="163">
        <f t="shared" ref="D39:AA39" si="66">IF(D18="-",IF(D$44=0,$A18/10000000,1000+$A18/10000000),D18+$A18/10000000)</f>
        <v>1.5999999999999999E-6</v>
      </c>
      <c r="E39" s="163">
        <f t="shared" si="66"/>
        <v>1.5999999999999999E-6</v>
      </c>
      <c r="F39" s="163">
        <f t="shared" si="66"/>
        <v>1.5999999999999999E-6</v>
      </c>
      <c r="G39" s="163">
        <f t="shared" si="66"/>
        <v>1.5999999999999999E-6</v>
      </c>
      <c r="H39" s="163">
        <f t="shared" si="66"/>
        <v>1.5999999999999999E-6</v>
      </c>
      <c r="I39" s="163">
        <f t="shared" si="66"/>
        <v>1.5999999999999999E-6</v>
      </c>
      <c r="J39" s="163">
        <f t="shared" si="66"/>
        <v>1.5999999999999999E-6</v>
      </c>
      <c r="K39" s="163">
        <f t="shared" si="66"/>
        <v>1.5999999999999999E-6</v>
      </c>
      <c r="L39" s="163">
        <f t="shared" si="66"/>
        <v>1.5999999999999999E-6</v>
      </c>
      <c r="M39" s="163">
        <f t="shared" si="66"/>
        <v>1.5999999999999999E-6</v>
      </c>
      <c r="N39" s="163">
        <f t="shared" si="66"/>
        <v>1.5999999999999999E-6</v>
      </c>
      <c r="O39" s="163">
        <f t="shared" si="66"/>
        <v>1.5999999999999999E-6</v>
      </c>
      <c r="P39" s="163">
        <f t="shared" si="66"/>
        <v>1.5999999999999999E-6</v>
      </c>
      <c r="Q39" s="163">
        <f t="shared" si="66"/>
        <v>1.5999999999999999E-6</v>
      </c>
      <c r="R39" s="163">
        <f t="shared" si="66"/>
        <v>1.5999999999999999E-6</v>
      </c>
      <c r="S39" s="163">
        <f t="shared" si="66"/>
        <v>1.5999999999999999E-6</v>
      </c>
      <c r="T39" s="163">
        <f t="shared" si="66"/>
        <v>1.5999999999999999E-6</v>
      </c>
      <c r="U39" s="163">
        <f t="shared" si="66"/>
        <v>1.5999999999999999E-6</v>
      </c>
      <c r="V39" s="163">
        <f t="shared" si="66"/>
        <v>1.5999999999999999E-6</v>
      </c>
      <c r="W39" s="163">
        <f t="shared" si="66"/>
        <v>1.5999999999999999E-6</v>
      </c>
      <c r="X39" s="163">
        <f t="shared" si="66"/>
        <v>1.5999999999999999E-6</v>
      </c>
      <c r="Y39" s="28">
        <f t="shared" si="66"/>
        <v>1.5999999999999999E-6</v>
      </c>
      <c r="Z39" s="28">
        <f t="shared" si="66"/>
        <v>1.5999999999999999E-6</v>
      </c>
      <c r="AA39" s="28">
        <f t="shared" si="66"/>
        <v>1.5999999999999999E-6</v>
      </c>
      <c r="AB39" s="163"/>
      <c r="AC39" s="28">
        <f t="shared" ref="AC39:CN39" si="67">IF(AC18="-",IF(AC$44=0,$A18/10000000,1000+$A18/10000000),AC18+$A18/10000000)</f>
        <v>1.5999999999999999E-6</v>
      </c>
      <c r="AD39" s="52">
        <f t="shared" si="67"/>
        <v>1.5999999999999999E-6</v>
      </c>
      <c r="AE39" s="52">
        <f t="shared" si="67"/>
        <v>1.5999999999999999E-6</v>
      </c>
      <c r="AF39" s="52">
        <f t="shared" si="67"/>
        <v>1.5999999999999999E-6</v>
      </c>
      <c r="AG39" s="163">
        <f t="shared" si="67"/>
        <v>1.5999999999999999E-6</v>
      </c>
      <c r="AH39" s="163">
        <f t="shared" si="67"/>
        <v>1.5999999999999999E-6</v>
      </c>
      <c r="AI39" s="163">
        <f t="shared" si="67"/>
        <v>1.5999999999999999E-6</v>
      </c>
      <c r="AJ39" s="163">
        <f t="shared" si="67"/>
        <v>1.5999999999999999E-6</v>
      </c>
      <c r="AK39" s="163">
        <f t="shared" si="67"/>
        <v>1.5999999999999999E-6</v>
      </c>
      <c r="AL39" s="163">
        <f t="shared" si="67"/>
        <v>1.5999999999999999E-6</v>
      </c>
      <c r="AM39" s="163">
        <f t="shared" si="67"/>
        <v>1.5999999999999999E-6</v>
      </c>
      <c r="AN39" s="163">
        <f t="shared" si="67"/>
        <v>1.5999999999999999E-6</v>
      </c>
      <c r="AO39" s="163">
        <f t="shared" si="67"/>
        <v>1.5999999999999999E-6</v>
      </c>
      <c r="AP39" s="163">
        <f t="shared" si="67"/>
        <v>1.5999999999999999E-6</v>
      </c>
      <c r="AQ39" s="163">
        <f t="shared" si="67"/>
        <v>1.5999999999999999E-6</v>
      </c>
      <c r="AR39" s="163">
        <f t="shared" si="67"/>
        <v>1.5999999999999999E-6</v>
      </c>
      <c r="AS39" s="163">
        <f t="shared" si="67"/>
        <v>1.5999999999999999E-6</v>
      </c>
      <c r="AT39" s="163">
        <f t="shared" si="67"/>
        <v>1.5999999999999999E-6</v>
      </c>
      <c r="AU39" s="163">
        <f t="shared" si="67"/>
        <v>1.5999999999999999E-6</v>
      </c>
      <c r="AV39" s="163">
        <f t="shared" si="67"/>
        <v>1.5999999999999999E-6</v>
      </c>
      <c r="AW39" s="163">
        <f t="shared" si="67"/>
        <v>1.5999999999999999E-6</v>
      </c>
      <c r="AX39" s="163">
        <f t="shared" si="67"/>
        <v>1.5999999999999999E-6</v>
      </c>
      <c r="AY39" s="163">
        <f t="shared" si="67"/>
        <v>1.5999999999999999E-6</v>
      </c>
      <c r="AZ39" s="163">
        <f t="shared" si="67"/>
        <v>1.5999999999999999E-6</v>
      </c>
      <c r="BA39" s="163">
        <f t="shared" si="67"/>
        <v>1.5999999999999999E-6</v>
      </c>
      <c r="BB39" s="163">
        <f t="shared" si="67"/>
        <v>1.5999999999999999E-6</v>
      </c>
      <c r="BC39" s="146">
        <f t="shared" si="67"/>
        <v>1.5999999999999999E-6</v>
      </c>
      <c r="BD39" s="52">
        <f t="shared" si="67"/>
        <v>1.5999999999999999E-6</v>
      </c>
      <c r="BE39" s="52">
        <f t="shared" si="67"/>
        <v>1.5999999999999999E-6</v>
      </c>
      <c r="BF39" s="52">
        <f t="shared" si="67"/>
        <v>1000.0000016</v>
      </c>
      <c r="BG39" s="28">
        <f t="shared" si="67"/>
        <v>1000.0000016</v>
      </c>
      <c r="BH39" s="28">
        <f t="shared" si="67"/>
        <v>1000.0000016</v>
      </c>
      <c r="BI39" s="28">
        <f t="shared" si="67"/>
        <v>1000.0000016</v>
      </c>
      <c r="BJ39" s="52">
        <f t="shared" si="67"/>
        <v>1.5999999999999999E-6</v>
      </c>
      <c r="BK39" s="28">
        <f t="shared" si="67"/>
        <v>1000.0000016</v>
      </c>
      <c r="BL39" s="52">
        <f t="shared" si="67"/>
        <v>1000.0000016</v>
      </c>
      <c r="BM39" s="52">
        <f t="shared" si="67"/>
        <v>1000.0000016</v>
      </c>
      <c r="BN39" s="52">
        <f t="shared" si="67"/>
        <v>1000.0000016</v>
      </c>
      <c r="BO39" s="52">
        <f t="shared" si="67"/>
        <v>1000.0000016</v>
      </c>
      <c r="BP39" s="163">
        <f t="shared" si="67"/>
        <v>1.0000016</v>
      </c>
      <c r="BQ39" s="163" t="e">
        <f t="shared" si="67"/>
        <v>#REF!</v>
      </c>
      <c r="BR39" s="163">
        <f t="shared" si="67"/>
        <v>1.0000016</v>
      </c>
      <c r="BS39" s="163">
        <f t="shared" si="67"/>
        <v>1.0000016</v>
      </c>
      <c r="BT39" s="163">
        <f t="shared" si="67"/>
        <v>1.0000016</v>
      </c>
      <c r="BU39" s="163">
        <f t="shared" si="67"/>
        <v>1.0000016</v>
      </c>
      <c r="BV39" s="163">
        <f t="shared" si="67"/>
        <v>1.0000016</v>
      </c>
      <c r="BW39" s="163">
        <f t="shared" si="67"/>
        <v>1.0000016</v>
      </c>
      <c r="BX39" s="163">
        <f t="shared" si="67"/>
        <v>1.5999999999999999E-6</v>
      </c>
      <c r="BY39" s="163">
        <f t="shared" si="67"/>
        <v>1.5999999999999999E-6</v>
      </c>
      <c r="BZ39" s="163">
        <f t="shared" si="67"/>
        <v>1.5999999999999999E-6</v>
      </c>
      <c r="CA39" s="163">
        <f t="shared" si="67"/>
        <v>1.5999999999999999E-6</v>
      </c>
      <c r="CB39" s="163">
        <f t="shared" si="67"/>
        <v>1.5999999999999999E-6</v>
      </c>
      <c r="CC39" s="163">
        <f t="shared" si="67"/>
        <v>1.5999999999999999E-6</v>
      </c>
      <c r="CD39" s="163">
        <f t="shared" si="67"/>
        <v>1000.0000016</v>
      </c>
      <c r="CE39" s="163">
        <f t="shared" si="67"/>
        <v>1000.0000016</v>
      </c>
      <c r="CF39" s="163">
        <f t="shared" si="67"/>
        <v>1.5999999999999999E-6</v>
      </c>
      <c r="CG39" s="163">
        <f t="shared" si="67"/>
        <v>1000.0000016</v>
      </c>
      <c r="CH39" s="163">
        <f t="shared" si="67"/>
        <v>1000.0000016</v>
      </c>
      <c r="CI39" s="163">
        <f t="shared" si="67"/>
        <v>1000.0000016</v>
      </c>
      <c r="CJ39" s="163">
        <f t="shared" si="67"/>
        <v>1000.0000016</v>
      </c>
      <c r="CK39" s="163">
        <f t="shared" si="67"/>
        <v>1000.0000016</v>
      </c>
      <c r="CL39" s="163">
        <f t="shared" si="67"/>
        <v>1000.0000016</v>
      </c>
      <c r="CM39" s="163">
        <f t="shared" si="67"/>
        <v>1000.0000016</v>
      </c>
      <c r="CN39" s="163">
        <f t="shared" si="67"/>
        <v>1000.0000016</v>
      </c>
      <c r="CO39" s="163">
        <f>IF(CO18="-",IF(CO$44=0,$A18/10000000,1000+$A18/10000000),CO18+$A18/10000000)</f>
        <v>1.0000016</v>
      </c>
      <c r="CP39" s="163">
        <f>IF(CP18="-",IF(CP$44=0,$A18/10000000,1000+$A18/10000000),CP18+$A18/10000000)</f>
        <v>1000.0000016</v>
      </c>
      <c r="CQ39">
        <f t="shared" si="57"/>
        <v>0</v>
      </c>
      <c r="CR39">
        <f t="shared" si="58"/>
        <v>0</v>
      </c>
      <c r="CS39" s="163">
        <f t="shared" si="18"/>
        <v>1.5999999999999999E-6</v>
      </c>
      <c r="CV39" s="163">
        <f t="shared" si="19"/>
        <v>1.5999999999999999E-6</v>
      </c>
      <c r="CZ39" s="163">
        <f t="shared" si="20"/>
        <v>1.5999999999999999E-6</v>
      </c>
      <c r="DF39" s="52">
        <f t="shared" si="21"/>
        <v>1000.0000016</v>
      </c>
    </row>
    <row r="40" spans="1:112" ht="11.25" customHeight="1" x14ac:dyDescent="0.15">
      <c r="A40" s="1">
        <v>17</v>
      </c>
      <c r="B40" s="136">
        <f t="shared" si="14"/>
        <v>0</v>
      </c>
      <c r="C40" s="136">
        <f t="shared" si="14"/>
        <v>0</v>
      </c>
      <c r="D40" s="163">
        <f t="shared" ref="D40:AA40" si="68">IF(D19="-",IF(D$44=0,$A19/10000000,1000+$A19/10000000),D19+$A19/10000000)</f>
        <v>1.7E-6</v>
      </c>
      <c r="E40" s="163">
        <f t="shared" si="68"/>
        <v>1.7E-6</v>
      </c>
      <c r="F40" s="163">
        <f t="shared" si="68"/>
        <v>1.7E-6</v>
      </c>
      <c r="G40" s="163">
        <f t="shared" si="68"/>
        <v>1.7E-6</v>
      </c>
      <c r="H40" s="163">
        <f t="shared" si="68"/>
        <v>1.7E-6</v>
      </c>
      <c r="I40" s="163">
        <f t="shared" si="68"/>
        <v>1.7E-6</v>
      </c>
      <c r="J40" s="163">
        <f t="shared" si="68"/>
        <v>1.7E-6</v>
      </c>
      <c r="K40" s="163">
        <f t="shared" si="68"/>
        <v>1.7E-6</v>
      </c>
      <c r="L40" s="163">
        <f t="shared" si="68"/>
        <v>1.7E-6</v>
      </c>
      <c r="M40" s="163">
        <f t="shared" si="68"/>
        <v>1.7E-6</v>
      </c>
      <c r="N40" s="163">
        <f t="shared" si="68"/>
        <v>1.7E-6</v>
      </c>
      <c r="O40" s="163">
        <f t="shared" si="68"/>
        <v>1.7E-6</v>
      </c>
      <c r="P40" s="163">
        <f t="shared" si="68"/>
        <v>1.7E-6</v>
      </c>
      <c r="Q40" s="163">
        <f t="shared" si="68"/>
        <v>1.7E-6</v>
      </c>
      <c r="R40" s="163">
        <f t="shared" si="68"/>
        <v>1.7E-6</v>
      </c>
      <c r="S40" s="163">
        <f t="shared" si="68"/>
        <v>1.7E-6</v>
      </c>
      <c r="T40" s="163">
        <f t="shared" si="68"/>
        <v>1.7E-6</v>
      </c>
      <c r="U40" s="163">
        <f t="shared" si="68"/>
        <v>1.7E-6</v>
      </c>
      <c r="V40" s="163">
        <f t="shared" si="68"/>
        <v>1.7E-6</v>
      </c>
      <c r="W40" s="163">
        <f t="shared" si="68"/>
        <v>1.7E-6</v>
      </c>
      <c r="X40" s="163">
        <f t="shared" si="68"/>
        <v>1.7E-6</v>
      </c>
      <c r="Y40" s="28">
        <f t="shared" si="68"/>
        <v>1.7E-6</v>
      </c>
      <c r="Z40" s="28">
        <f t="shared" si="68"/>
        <v>1.7E-6</v>
      </c>
      <c r="AA40" s="28">
        <f t="shared" si="68"/>
        <v>1.7E-6</v>
      </c>
      <c r="AB40" s="163"/>
      <c r="AC40" s="28">
        <f t="shared" ref="AC40:CN40" si="69">IF(AC19="-",IF(AC$44=0,$A19/10000000,1000+$A19/10000000),AC19+$A19/10000000)</f>
        <v>1.7E-6</v>
      </c>
      <c r="AD40" s="52">
        <f t="shared" si="69"/>
        <v>1.7E-6</v>
      </c>
      <c r="AE40" s="52">
        <f t="shared" si="69"/>
        <v>1.7E-6</v>
      </c>
      <c r="AF40" s="52">
        <f t="shared" si="69"/>
        <v>1.7E-6</v>
      </c>
      <c r="AG40" s="163">
        <f t="shared" si="69"/>
        <v>1.7E-6</v>
      </c>
      <c r="AH40" s="163">
        <f t="shared" si="69"/>
        <v>1.7E-6</v>
      </c>
      <c r="AI40" s="163">
        <f t="shared" si="69"/>
        <v>1.7E-6</v>
      </c>
      <c r="AJ40" s="163">
        <f t="shared" si="69"/>
        <v>1.7E-6</v>
      </c>
      <c r="AK40" s="163">
        <f t="shared" si="69"/>
        <v>1.7E-6</v>
      </c>
      <c r="AL40" s="163">
        <f t="shared" si="69"/>
        <v>1.7E-6</v>
      </c>
      <c r="AM40" s="163">
        <f t="shared" si="69"/>
        <v>1.7E-6</v>
      </c>
      <c r="AN40" s="163">
        <f t="shared" si="69"/>
        <v>1.7E-6</v>
      </c>
      <c r="AO40" s="163">
        <f t="shared" si="69"/>
        <v>1.7E-6</v>
      </c>
      <c r="AP40" s="163">
        <f t="shared" si="69"/>
        <v>1.7E-6</v>
      </c>
      <c r="AQ40" s="163">
        <f t="shared" si="69"/>
        <v>1.7E-6</v>
      </c>
      <c r="AR40" s="163">
        <f t="shared" si="69"/>
        <v>1.7E-6</v>
      </c>
      <c r="AS40" s="163">
        <f t="shared" si="69"/>
        <v>1.7E-6</v>
      </c>
      <c r="AT40" s="163">
        <f t="shared" si="69"/>
        <v>1.7E-6</v>
      </c>
      <c r="AU40" s="163">
        <f t="shared" si="69"/>
        <v>1.7E-6</v>
      </c>
      <c r="AV40" s="163">
        <f t="shared" si="69"/>
        <v>1.7E-6</v>
      </c>
      <c r="AW40" s="163">
        <f t="shared" si="69"/>
        <v>1.7E-6</v>
      </c>
      <c r="AX40" s="163">
        <f t="shared" si="69"/>
        <v>1.7E-6</v>
      </c>
      <c r="AY40" s="163">
        <f t="shared" si="69"/>
        <v>1.7E-6</v>
      </c>
      <c r="AZ40" s="163">
        <f t="shared" si="69"/>
        <v>1.7E-6</v>
      </c>
      <c r="BA40" s="163">
        <f t="shared" si="69"/>
        <v>1.7E-6</v>
      </c>
      <c r="BB40" s="163">
        <f t="shared" si="69"/>
        <v>1.7E-6</v>
      </c>
      <c r="BC40" s="146">
        <f t="shared" si="69"/>
        <v>1.7E-6</v>
      </c>
      <c r="BD40" s="52">
        <f t="shared" si="69"/>
        <v>1.7E-6</v>
      </c>
      <c r="BE40" s="52">
        <f t="shared" si="69"/>
        <v>1.7E-6</v>
      </c>
      <c r="BF40" s="52">
        <f t="shared" si="69"/>
        <v>1000.0000017</v>
      </c>
      <c r="BG40" s="28">
        <f t="shared" si="69"/>
        <v>1000.0000017</v>
      </c>
      <c r="BH40" s="28">
        <f t="shared" si="69"/>
        <v>1000.0000017</v>
      </c>
      <c r="BI40" s="28">
        <f t="shared" si="69"/>
        <v>1000.0000017</v>
      </c>
      <c r="BJ40" s="52">
        <f t="shared" si="69"/>
        <v>1.7E-6</v>
      </c>
      <c r="BK40" s="28">
        <f t="shared" si="69"/>
        <v>1000.0000017</v>
      </c>
      <c r="BL40" s="52">
        <f t="shared" si="69"/>
        <v>1000.0000017</v>
      </c>
      <c r="BM40" s="52">
        <f t="shared" si="69"/>
        <v>1000.0000017</v>
      </c>
      <c r="BN40" s="52">
        <f t="shared" si="69"/>
        <v>1000.0000017</v>
      </c>
      <c r="BO40" s="52">
        <f t="shared" si="69"/>
        <v>1000.0000017</v>
      </c>
      <c r="BP40" s="163">
        <f t="shared" si="69"/>
        <v>1.0000017000000001</v>
      </c>
      <c r="BQ40" s="163" t="e">
        <f t="shared" si="69"/>
        <v>#REF!</v>
      </c>
      <c r="BR40" s="163">
        <f t="shared" si="69"/>
        <v>1.0000017000000001</v>
      </c>
      <c r="BS40" s="163">
        <f t="shared" si="69"/>
        <v>1.0000017000000001</v>
      </c>
      <c r="BT40" s="163">
        <f t="shared" si="69"/>
        <v>1.0000017000000001</v>
      </c>
      <c r="BU40" s="163">
        <f t="shared" si="69"/>
        <v>1.0000017000000001</v>
      </c>
      <c r="BV40" s="163">
        <f t="shared" si="69"/>
        <v>1.0000017000000001</v>
      </c>
      <c r="BW40" s="163">
        <f t="shared" si="69"/>
        <v>1.0000017000000001</v>
      </c>
      <c r="BX40" s="163">
        <f t="shared" si="69"/>
        <v>1.7E-6</v>
      </c>
      <c r="BY40" s="163">
        <f t="shared" si="69"/>
        <v>1.7E-6</v>
      </c>
      <c r="BZ40" s="163">
        <f t="shared" si="69"/>
        <v>1.7E-6</v>
      </c>
      <c r="CA40" s="163">
        <f t="shared" si="69"/>
        <v>1.7E-6</v>
      </c>
      <c r="CB40" s="163">
        <f t="shared" si="69"/>
        <v>1.7E-6</v>
      </c>
      <c r="CC40" s="163">
        <f t="shared" si="69"/>
        <v>1.7E-6</v>
      </c>
      <c r="CD40" s="163">
        <f t="shared" si="69"/>
        <v>1000.0000017</v>
      </c>
      <c r="CE40" s="163">
        <f t="shared" si="69"/>
        <v>1000.0000017</v>
      </c>
      <c r="CF40" s="163">
        <f t="shared" si="69"/>
        <v>1.7E-6</v>
      </c>
      <c r="CG40" s="163">
        <f t="shared" si="69"/>
        <v>1000.0000017</v>
      </c>
      <c r="CH40" s="163">
        <f t="shared" si="69"/>
        <v>1000.0000017</v>
      </c>
      <c r="CI40" s="163">
        <f t="shared" si="69"/>
        <v>1000.0000017</v>
      </c>
      <c r="CJ40" s="163">
        <f t="shared" si="69"/>
        <v>1000.0000017</v>
      </c>
      <c r="CK40" s="163">
        <f t="shared" si="69"/>
        <v>1000.0000017</v>
      </c>
      <c r="CL40" s="163">
        <f t="shared" si="69"/>
        <v>1000.0000017</v>
      </c>
      <c r="CM40" s="163">
        <f t="shared" si="69"/>
        <v>1000.0000017</v>
      </c>
      <c r="CN40" s="163">
        <f t="shared" si="69"/>
        <v>1000.0000017</v>
      </c>
      <c r="CO40" s="163">
        <f>IF(CO19="-",IF(CO$44=0,$A19/10000000,1000+$A19/10000000),CO19+$A19/10000000)</f>
        <v>1.0000017000000001</v>
      </c>
      <c r="CP40" s="163">
        <f>IF(CP19="-",IF(CP$44=0,$A19/10000000,1000+$A19/10000000),CP19+$A19/10000000)</f>
        <v>1000.0000017</v>
      </c>
      <c r="CQ40">
        <f t="shared" si="57"/>
        <v>0</v>
      </c>
      <c r="CR40">
        <f t="shared" si="58"/>
        <v>0</v>
      </c>
      <c r="CS40" s="163">
        <f t="shared" si="18"/>
        <v>1.7E-6</v>
      </c>
      <c r="CV40" s="163">
        <f t="shared" si="19"/>
        <v>1.7E-6</v>
      </c>
      <c r="CZ40" s="163">
        <f t="shared" si="20"/>
        <v>1.7E-6</v>
      </c>
      <c r="DF40" s="52">
        <f t="shared" si="21"/>
        <v>1000.0000017</v>
      </c>
    </row>
    <row r="41" spans="1:112" ht="11.25" customHeight="1" x14ac:dyDescent="0.15">
      <c r="A41" s="1">
        <v>18</v>
      </c>
      <c r="B41" s="136">
        <f t="shared" si="14"/>
        <v>0</v>
      </c>
      <c r="C41" s="136">
        <f t="shared" si="14"/>
        <v>0</v>
      </c>
      <c r="D41" s="163">
        <f t="shared" ref="D41:AI41" si="70">IF(D20="-",IF(D$44=0,$A20/10000000,1000+$A20/10000000),D20+$A20/10000000)</f>
        <v>1.7999999999999999E-6</v>
      </c>
      <c r="E41" s="163">
        <f t="shared" si="70"/>
        <v>1.7999999999999999E-6</v>
      </c>
      <c r="F41" s="163">
        <f t="shared" si="70"/>
        <v>1.7999999999999999E-6</v>
      </c>
      <c r="G41" s="163">
        <f t="shared" si="70"/>
        <v>1.7999999999999999E-6</v>
      </c>
      <c r="H41" s="163">
        <f t="shared" si="70"/>
        <v>1.7999999999999999E-6</v>
      </c>
      <c r="I41" s="163">
        <f t="shared" si="70"/>
        <v>1.7999999999999999E-6</v>
      </c>
      <c r="J41" s="163">
        <f t="shared" si="70"/>
        <v>1.7999999999999999E-6</v>
      </c>
      <c r="K41" s="163">
        <f t="shared" si="70"/>
        <v>1.7999999999999999E-6</v>
      </c>
      <c r="L41" s="163">
        <f t="shared" si="70"/>
        <v>1.7999999999999999E-6</v>
      </c>
      <c r="M41" s="163">
        <f t="shared" si="70"/>
        <v>1.7999999999999999E-6</v>
      </c>
      <c r="N41" s="163">
        <f t="shared" si="70"/>
        <v>1.7999999999999999E-6</v>
      </c>
      <c r="O41" s="163">
        <f t="shared" si="70"/>
        <v>1.7999999999999999E-6</v>
      </c>
      <c r="P41" s="163">
        <f t="shared" si="70"/>
        <v>1.7999999999999999E-6</v>
      </c>
      <c r="Q41" s="163">
        <f t="shared" si="70"/>
        <v>1.7999999999999999E-6</v>
      </c>
      <c r="R41" s="163">
        <f t="shared" si="70"/>
        <v>1.7999999999999999E-6</v>
      </c>
      <c r="S41" s="163">
        <f t="shared" si="70"/>
        <v>1.7999999999999999E-6</v>
      </c>
      <c r="T41" s="163">
        <f t="shared" si="70"/>
        <v>1.7999999999999999E-6</v>
      </c>
      <c r="U41" s="163">
        <f t="shared" si="70"/>
        <v>1.7999999999999999E-6</v>
      </c>
      <c r="V41" s="163">
        <f t="shared" si="70"/>
        <v>1.7999999999999999E-6</v>
      </c>
      <c r="W41" s="163">
        <f t="shared" si="70"/>
        <v>1.7999999999999999E-6</v>
      </c>
      <c r="X41" s="163">
        <f t="shared" si="70"/>
        <v>1.7999999999999999E-6</v>
      </c>
      <c r="Y41" s="28">
        <f t="shared" si="70"/>
        <v>1.7999999999999999E-6</v>
      </c>
      <c r="Z41" s="28">
        <f t="shared" si="70"/>
        <v>1.7999999999999999E-6</v>
      </c>
      <c r="AA41" s="28">
        <f t="shared" si="70"/>
        <v>1.7999999999999999E-6</v>
      </c>
      <c r="AB41" s="163"/>
      <c r="AC41" s="28">
        <f t="shared" si="70"/>
        <v>1.7999999999999999E-6</v>
      </c>
      <c r="AD41" s="52">
        <f t="shared" si="70"/>
        <v>1.7999999999999999E-6</v>
      </c>
      <c r="AE41" s="52">
        <f t="shared" si="70"/>
        <v>1.7999999999999999E-6</v>
      </c>
      <c r="AF41" s="52">
        <f t="shared" si="70"/>
        <v>1.7999999999999999E-6</v>
      </c>
      <c r="AG41" s="163">
        <f t="shared" si="70"/>
        <v>1.7999999999999999E-6</v>
      </c>
      <c r="AH41" s="163">
        <f t="shared" si="70"/>
        <v>1.7999999999999999E-6</v>
      </c>
      <c r="AI41" s="163">
        <f t="shared" si="70"/>
        <v>1.7999999999999999E-6</v>
      </c>
      <c r="AJ41" s="163">
        <f t="shared" ref="AJ41:BO41" si="71">IF(AJ20="-",IF(AJ$44=0,$A20/10000000,1000+$A20/10000000),AJ20+$A20/10000000)</f>
        <v>1.7999999999999999E-6</v>
      </c>
      <c r="AK41" s="163">
        <f t="shared" si="71"/>
        <v>1.7999999999999999E-6</v>
      </c>
      <c r="AL41" s="163">
        <f t="shared" si="71"/>
        <v>1.7999999999999999E-6</v>
      </c>
      <c r="AM41" s="163">
        <f t="shared" si="71"/>
        <v>1.7999999999999999E-6</v>
      </c>
      <c r="AN41" s="163">
        <f t="shared" si="71"/>
        <v>1.7999999999999999E-6</v>
      </c>
      <c r="AO41" s="163">
        <f t="shared" si="71"/>
        <v>1.7999999999999999E-6</v>
      </c>
      <c r="AP41" s="163">
        <f t="shared" si="71"/>
        <v>1.7999999999999999E-6</v>
      </c>
      <c r="AQ41" s="163">
        <f t="shared" si="71"/>
        <v>1.7999999999999999E-6</v>
      </c>
      <c r="AR41" s="163">
        <f t="shared" si="71"/>
        <v>1.7999999999999999E-6</v>
      </c>
      <c r="AS41" s="163">
        <f t="shared" si="71"/>
        <v>1.7999999999999999E-6</v>
      </c>
      <c r="AT41" s="163">
        <f t="shared" si="71"/>
        <v>1.7999999999999999E-6</v>
      </c>
      <c r="AU41" s="163">
        <f t="shared" si="71"/>
        <v>1.7999999999999999E-6</v>
      </c>
      <c r="AV41" s="163">
        <f t="shared" si="71"/>
        <v>1.7999999999999999E-6</v>
      </c>
      <c r="AW41" s="163">
        <f t="shared" si="71"/>
        <v>1.7999999999999999E-6</v>
      </c>
      <c r="AX41" s="163">
        <f t="shared" si="71"/>
        <v>1.7999999999999999E-6</v>
      </c>
      <c r="AY41" s="163">
        <f t="shared" si="71"/>
        <v>1.7999999999999999E-6</v>
      </c>
      <c r="AZ41" s="163">
        <f t="shared" si="71"/>
        <v>1.7999999999999999E-6</v>
      </c>
      <c r="BA41" s="163">
        <f t="shared" si="71"/>
        <v>1.7999999999999999E-6</v>
      </c>
      <c r="BB41" s="163">
        <f t="shared" si="71"/>
        <v>1.7999999999999999E-6</v>
      </c>
      <c r="BC41" s="146">
        <f t="shared" si="71"/>
        <v>1.7999999999999999E-6</v>
      </c>
      <c r="BD41" s="52">
        <f t="shared" si="71"/>
        <v>1.7999999999999999E-6</v>
      </c>
      <c r="BE41" s="52">
        <f t="shared" si="71"/>
        <v>1.7999999999999999E-6</v>
      </c>
      <c r="BF41" s="52">
        <f t="shared" si="71"/>
        <v>1000.0000017999999</v>
      </c>
      <c r="BG41" s="28">
        <f t="shared" si="71"/>
        <v>1000.0000017999999</v>
      </c>
      <c r="BH41" s="28">
        <f t="shared" si="71"/>
        <v>1000.0000017999999</v>
      </c>
      <c r="BI41" s="28">
        <f t="shared" si="71"/>
        <v>1000.0000017999999</v>
      </c>
      <c r="BJ41" s="52">
        <f t="shared" si="71"/>
        <v>1.7999999999999999E-6</v>
      </c>
      <c r="BK41" s="28">
        <f t="shared" si="71"/>
        <v>1000.0000017999999</v>
      </c>
      <c r="BL41" s="52">
        <f t="shared" si="71"/>
        <v>1000.0000017999999</v>
      </c>
      <c r="BM41" s="52">
        <f t="shared" si="71"/>
        <v>1000.0000017999999</v>
      </c>
      <c r="BN41" s="52">
        <f t="shared" si="71"/>
        <v>1000.0000017999999</v>
      </c>
      <c r="BO41" s="52">
        <f t="shared" si="71"/>
        <v>1000.0000017999999</v>
      </c>
      <c r="BP41" s="163">
        <f t="shared" ref="BP41:CP41" si="72">IF(BP20="-",IF(BP$44=0,$A20/10000000,1000+$A20/10000000),BP20+$A20/10000000)</f>
        <v>1.0000017999999999</v>
      </c>
      <c r="BQ41" s="163" t="e">
        <f t="shared" si="72"/>
        <v>#REF!</v>
      </c>
      <c r="BR41" s="163">
        <f t="shared" si="72"/>
        <v>1.0000017999999999</v>
      </c>
      <c r="BS41" s="163">
        <f t="shared" si="72"/>
        <v>1.0000017999999999</v>
      </c>
      <c r="BT41" s="163">
        <f t="shared" si="72"/>
        <v>1.0000017999999999</v>
      </c>
      <c r="BU41" s="163">
        <f t="shared" si="72"/>
        <v>1.0000017999999999</v>
      </c>
      <c r="BV41" s="163">
        <f t="shared" si="72"/>
        <v>1.0000017999999999</v>
      </c>
      <c r="BW41" s="163">
        <f t="shared" si="72"/>
        <v>1.0000017999999999</v>
      </c>
      <c r="BX41" s="163">
        <f t="shared" si="72"/>
        <v>1.7999999999999999E-6</v>
      </c>
      <c r="BY41" s="163">
        <f t="shared" si="72"/>
        <v>1.7999999999999999E-6</v>
      </c>
      <c r="BZ41" s="163">
        <f t="shared" si="72"/>
        <v>1.7999999999999999E-6</v>
      </c>
      <c r="CA41" s="163">
        <f t="shared" si="72"/>
        <v>1.7999999999999999E-6</v>
      </c>
      <c r="CB41" s="163">
        <f t="shared" si="72"/>
        <v>1.7999999999999999E-6</v>
      </c>
      <c r="CC41" s="163">
        <f t="shared" si="72"/>
        <v>1.7999999999999999E-6</v>
      </c>
      <c r="CD41" s="163">
        <f t="shared" si="72"/>
        <v>1000.0000017999999</v>
      </c>
      <c r="CE41" s="163">
        <f t="shared" si="72"/>
        <v>1000.0000017999999</v>
      </c>
      <c r="CF41" s="163">
        <f t="shared" si="72"/>
        <v>1.7999999999999999E-6</v>
      </c>
      <c r="CG41" s="163">
        <f t="shared" si="72"/>
        <v>1000.0000017999999</v>
      </c>
      <c r="CH41" s="163">
        <f t="shared" si="72"/>
        <v>1000.0000017999999</v>
      </c>
      <c r="CI41" s="163">
        <f t="shared" si="72"/>
        <v>1000.0000017999999</v>
      </c>
      <c r="CJ41" s="163">
        <f t="shared" si="72"/>
        <v>1000.0000017999999</v>
      </c>
      <c r="CK41" s="163">
        <f t="shared" si="72"/>
        <v>1000.0000017999999</v>
      </c>
      <c r="CL41" s="163">
        <f t="shared" si="72"/>
        <v>1000.0000017999999</v>
      </c>
      <c r="CM41" s="163">
        <f t="shared" si="72"/>
        <v>1000.0000017999999</v>
      </c>
      <c r="CN41" s="163">
        <f t="shared" si="72"/>
        <v>1000.0000017999999</v>
      </c>
      <c r="CO41" s="163">
        <f t="shared" si="72"/>
        <v>1.0000017999999999</v>
      </c>
      <c r="CP41" s="163">
        <f t="shared" si="72"/>
        <v>1000.0000017999999</v>
      </c>
      <c r="CQ41">
        <f t="shared" si="25"/>
        <v>0</v>
      </c>
      <c r="CR41">
        <f t="shared" si="26"/>
        <v>0</v>
      </c>
      <c r="CS41" s="163">
        <f t="shared" si="18"/>
        <v>1.7999999999999999E-6</v>
      </c>
      <c r="CV41" s="163">
        <f t="shared" si="19"/>
        <v>1.7999999999999999E-6</v>
      </c>
      <c r="CZ41" s="163">
        <f t="shared" si="20"/>
        <v>1.7999999999999999E-6</v>
      </c>
      <c r="DF41" s="52">
        <f t="shared" si="21"/>
        <v>1000.0000017999999</v>
      </c>
    </row>
    <row r="42" spans="1:112" ht="7.5" customHeight="1" x14ac:dyDescent="0.15"/>
    <row r="43" spans="1:112" ht="7.5" customHeight="1" x14ac:dyDescent="0.15"/>
    <row r="44" spans="1:112" ht="15.75" customHeight="1" x14ac:dyDescent="0.15">
      <c r="C44" s="168" t="s">
        <v>138</v>
      </c>
      <c r="D44" s="1">
        <v>1</v>
      </c>
      <c r="E44" s="1">
        <v>0</v>
      </c>
      <c r="F44" s="1">
        <v>0</v>
      </c>
      <c r="G44" s="1">
        <v>0</v>
      </c>
      <c r="H44" s="1">
        <v>0</v>
      </c>
      <c r="I44" s="1">
        <v>0</v>
      </c>
      <c r="J44" s="1">
        <v>0</v>
      </c>
      <c r="K44" s="1">
        <v>0</v>
      </c>
      <c r="L44" s="1">
        <v>0</v>
      </c>
      <c r="M44" s="1">
        <v>0</v>
      </c>
      <c r="N44" s="1">
        <v>0</v>
      </c>
      <c r="O44" s="1">
        <v>0</v>
      </c>
      <c r="P44" s="1">
        <v>0</v>
      </c>
      <c r="Q44" s="1">
        <v>0</v>
      </c>
      <c r="R44" s="1">
        <v>0</v>
      </c>
      <c r="S44" s="1">
        <v>1</v>
      </c>
      <c r="T44" s="1">
        <v>0</v>
      </c>
      <c r="U44" s="1">
        <v>0</v>
      </c>
      <c r="V44" s="1">
        <v>0</v>
      </c>
      <c r="W44" s="1">
        <v>0</v>
      </c>
      <c r="X44" s="1">
        <v>0</v>
      </c>
      <c r="Y44" s="1">
        <v>0</v>
      </c>
      <c r="Z44" s="1">
        <v>0</v>
      </c>
      <c r="AA44" s="1">
        <v>0</v>
      </c>
      <c r="AB44" s="1"/>
      <c r="AC44" s="1">
        <v>0</v>
      </c>
      <c r="AD44" s="1">
        <v>1</v>
      </c>
      <c r="AE44" s="1">
        <v>0</v>
      </c>
      <c r="AF44" s="1">
        <v>0</v>
      </c>
      <c r="AG44" s="1">
        <v>0</v>
      </c>
      <c r="AH44" s="1">
        <v>1</v>
      </c>
      <c r="AI44" s="1">
        <v>0</v>
      </c>
      <c r="AJ44" s="1">
        <v>0</v>
      </c>
      <c r="AK44" s="1">
        <v>0</v>
      </c>
      <c r="AL44" s="1">
        <v>0</v>
      </c>
      <c r="AM44" s="1">
        <v>1</v>
      </c>
      <c r="AN44" s="1">
        <v>1</v>
      </c>
      <c r="AO44" s="1">
        <v>1</v>
      </c>
      <c r="AP44" s="1">
        <v>1</v>
      </c>
      <c r="AQ44" s="1">
        <v>1</v>
      </c>
      <c r="AR44" s="1">
        <v>1</v>
      </c>
      <c r="AS44" s="1">
        <v>1</v>
      </c>
      <c r="AT44" s="1">
        <v>0</v>
      </c>
      <c r="AU44" s="1">
        <v>1</v>
      </c>
      <c r="AV44" s="1">
        <v>1</v>
      </c>
      <c r="AW44" s="1">
        <v>0</v>
      </c>
      <c r="AX44" s="1">
        <v>0</v>
      </c>
      <c r="AY44" s="1">
        <v>0</v>
      </c>
      <c r="AZ44" s="1">
        <v>1</v>
      </c>
      <c r="BA44" s="1">
        <v>0</v>
      </c>
      <c r="BB44" s="1">
        <v>1</v>
      </c>
      <c r="BC44" s="1">
        <v>0</v>
      </c>
      <c r="BD44" s="1">
        <v>0</v>
      </c>
      <c r="BE44" s="1">
        <v>0</v>
      </c>
      <c r="BF44" s="1">
        <v>1</v>
      </c>
      <c r="BG44" s="1">
        <v>1</v>
      </c>
      <c r="BH44" s="1">
        <v>1</v>
      </c>
      <c r="BI44" s="1">
        <v>1</v>
      </c>
      <c r="BJ44" s="1">
        <v>0</v>
      </c>
      <c r="BK44" s="1">
        <v>1</v>
      </c>
      <c r="BL44" s="1">
        <v>1</v>
      </c>
      <c r="BM44" s="1">
        <v>1</v>
      </c>
      <c r="BN44" s="1">
        <v>1</v>
      </c>
      <c r="BO44" s="1">
        <v>1</v>
      </c>
      <c r="BP44" s="1">
        <v>1</v>
      </c>
      <c r="BQ44" s="1">
        <v>1</v>
      </c>
      <c r="BR44" s="1">
        <v>1</v>
      </c>
      <c r="BS44" s="1">
        <v>1</v>
      </c>
      <c r="BT44" s="1">
        <v>1</v>
      </c>
      <c r="BU44" s="1">
        <v>1</v>
      </c>
      <c r="BV44" s="1">
        <v>1</v>
      </c>
      <c r="BW44" s="1">
        <v>1</v>
      </c>
      <c r="BX44" s="1">
        <v>0</v>
      </c>
      <c r="BY44" s="1">
        <v>0</v>
      </c>
      <c r="BZ44" s="1">
        <v>0</v>
      </c>
      <c r="CA44" s="1">
        <v>0</v>
      </c>
      <c r="CB44" s="1">
        <v>0</v>
      </c>
      <c r="CC44" s="1">
        <v>0</v>
      </c>
      <c r="CD44" s="1">
        <v>1</v>
      </c>
      <c r="CE44" s="1">
        <v>1</v>
      </c>
      <c r="CF44" s="1">
        <v>0</v>
      </c>
      <c r="CG44" s="1">
        <v>1</v>
      </c>
      <c r="CH44" s="1">
        <v>1</v>
      </c>
      <c r="CI44" s="1">
        <v>1</v>
      </c>
      <c r="CJ44" s="1">
        <v>1</v>
      </c>
      <c r="CK44" s="1">
        <v>1</v>
      </c>
      <c r="CL44" s="1">
        <v>1</v>
      </c>
      <c r="CM44" s="1">
        <v>1</v>
      </c>
      <c r="CN44" s="1">
        <v>1</v>
      </c>
      <c r="CO44" s="1">
        <v>1</v>
      </c>
      <c r="CP44" s="1">
        <v>1</v>
      </c>
      <c r="CS44" s="1">
        <v>0</v>
      </c>
      <c r="CV44" s="1">
        <v>0</v>
      </c>
      <c r="CZ44" s="1">
        <v>0</v>
      </c>
      <c r="DF44">
        <v>1</v>
      </c>
    </row>
    <row r="45" spans="1:112" ht="11.25" customHeight="1" x14ac:dyDescent="0.15">
      <c r="A45" s="1">
        <v>1</v>
      </c>
      <c r="B45" s="136">
        <f t="shared" ref="B45:C62" si="73">B24</f>
        <v>2</v>
      </c>
      <c r="C45" s="136" t="str">
        <f t="shared" si="73"/>
        <v>Player 1</v>
      </c>
      <c r="D45" s="163" t="e">
        <f>RANK(D$24,D$24:D$41,D$44)</f>
        <v>#DIV/0!</v>
      </c>
      <c r="E45" s="163">
        <f>RANK(E$24,E$24:E$41,E$44)</f>
        <v>18</v>
      </c>
      <c r="F45" s="163">
        <f>RANK(F$24,F$24:F$41,F$44)</f>
        <v>18</v>
      </c>
      <c r="G45" s="163">
        <f t="shared" ref="G45:BR45" si="74">RANK(G$24,G$24:G$41,G$44)</f>
        <v>18</v>
      </c>
      <c r="H45" s="163">
        <f t="shared" si="74"/>
        <v>18</v>
      </c>
      <c r="I45" s="163">
        <f t="shared" si="74"/>
        <v>18</v>
      </c>
      <c r="J45" s="163">
        <f t="shared" si="74"/>
        <v>18</v>
      </c>
      <c r="K45" s="163">
        <f t="shared" si="74"/>
        <v>18</v>
      </c>
      <c r="L45" s="163">
        <f t="shared" si="74"/>
        <v>18</v>
      </c>
      <c r="M45" s="163">
        <f t="shared" si="74"/>
        <v>18</v>
      </c>
      <c r="N45" s="163">
        <f t="shared" si="74"/>
        <v>18</v>
      </c>
      <c r="O45" s="163">
        <f t="shared" si="74"/>
        <v>18</v>
      </c>
      <c r="P45" s="163">
        <f t="shared" si="74"/>
        <v>18</v>
      </c>
      <c r="Q45" s="163">
        <f t="shared" si="74"/>
        <v>18</v>
      </c>
      <c r="R45" s="163">
        <f t="shared" si="74"/>
        <v>18</v>
      </c>
      <c r="S45" s="163">
        <f t="shared" si="74"/>
        <v>1</v>
      </c>
      <c r="T45" s="163">
        <f t="shared" si="74"/>
        <v>18</v>
      </c>
      <c r="U45" s="163">
        <f t="shared" si="74"/>
        <v>18</v>
      </c>
      <c r="V45" s="163">
        <f t="shared" si="74"/>
        <v>18</v>
      </c>
      <c r="W45" s="163">
        <f t="shared" si="74"/>
        <v>18</v>
      </c>
      <c r="X45" s="163">
        <f t="shared" si="74"/>
        <v>18</v>
      </c>
      <c r="Y45" s="163">
        <f t="shared" si="74"/>
        <v>18</v>
      </c>
      <c r="Z45" s="163">
        <f t="shared" si="74"/>
        <v>18</v>
      </c>
      <c r="AA45" s="163">
        <f t="shared" si="74"/>
        <v>18</v>
      </c>
      <c r="AB45" s="163" t="e">
        <f t="shared" si="74"/>
        <v>#N/A</v>
      </c>
      <c r="AC45" s="163">
        <f t="shared" si="74"/>
        <v>18</v>
      </c>
      <c r="AD45" s="163">
        <f t="shared" si="74"/>
        <v>1</v>
      </c>
      <c r="AE45" s="163">
        <f t="shared" si="74"/>
        <v>18</v>
      </c>
      <c r="AF45" s="163">
        <f t="shared" si="74"/>
        <v>18</v>
      </c>
      <c r="AG45" s="163">
        <f t="shared" si="74"/>
        <v>18</v>
      </c>
      <c r="AH45" s="163">
        <f t="shared" si="74"/>
        <v>1</v>
      </c>
      <c r="AI45" s="163">
        <f t="shared" si="74"/>
        <v>18</v>
      </c>
      <c r="AJ45" s="163">
        <f t="shared" si="74"/>
        <v>18</v>
      </c>
      <c r="AK45" s="163">
        <f t="shared" si="74"/>
        <v>18</v>
      </c>
      <c r="AL45" s="163">
        <f t="shared" si="74"/>
        <v>18</v>
      </c>
      <c r="AM45" s="163">
        <f t="shared" si="74"/>
        <v>1</v>
      </c>
      <c r="AN45" s="163">
        <f t="shared" si="74"/>
        <v>1</v>
      </c>
      <c r="AO45" s="163">
        <f t="shared" si="74"/>
        <v>1</v>
      </c>
      <c r="AP45" s="163">
        <f t="shared" si="74"/>
        <v>1</v>
      </c>
      <c r="AQ45" s="163">
        <f t="shared" si="74"/>
        <v>1</v>
      </c>
      <c r="AR45" s="163">
        <f t="shared" si="74"/>
        <v>1</v>
      </c>
      <c r="AS45" s="163">
        <f t="shared" si="74"/>
        <v>1</v>
      </c>
      <c r="AT45" s="163">
        <f t="shared" si="74"/>
        <v>18</v>
      </c>
      <c r="AU45" s="163">
        <f t="shared" si="74"/>
        <v>1</v>
      </c>
      <c r="AV45" s="163">
        <f t="shared" si="74"/>
        <v>1</v>
      </c>
      <c r="AW45" s="163">
        <f t="shared" si="74"/>
        <v>18</v>
      </c>
      <c r="AX45" s="163">
        <f t="shared" si="74"/>
        <v>18</v>
      </c>
      <c r="AY45" s="163">
        <f t="shared" si="74"/>
        <v>18</v>
      </c>
      <c r="AZ45" s="163">
        <f t="shared" si="74"/>
        <v>1</v>
      </c>
      <c r="BA45" s="163">
        <f t="shared" si="74"/>
        <v>18</v>
      </c>
      <c r="BB45" s="163">
        <f t="shared" si="74"/>
        <v>1</v>
      </c>
      <c r="BC45" s="163">
        <f t="shared" si="74"/>
        <v>18</v>
      </c>
      <c r="BD45" s="163">
        <f t="shared" si="74"/>
        <v>18</v>
      </c>
      <c r="BE45" s="163">
        <f t="shared" si="74"/>
        <v>18</v>
      </c>
      <c r="BF45" s="163">
        <f t="shared" si="74"/>
        <v>1</v>
      </c>
      <c r="BG45" s="163">
        <f t="shared" si="74"/>
        <v>1</v>
      </c>
      <c r="BH45" s="163">
        <f t="shared" si="74"/>
        <v>1</v>
      </c>
      <c r="BI45" s="163">
        <f t="shared" si="74"/>
        <v>1</v>
      </c>
      <c r="BJ45" s="163">
        <f t="shared" si="74"/>
        <v>18</v>
      </c>
      <c r="BK45" s="163">
        <f t="shared" si="74"/>
        <v>1</v>
      </c>
      <c r="BL45" s="163">
        <f t="shared" si="74"/>
        <v>1</v>
      </c>
      <c r="BM45" s="163">
        <f t="shared" si="74"/>
        <v>1</v>
      </c>
      <c r="BN45" s="163">
        <f t="shared" si="74"/>
        <v>1</v>
      </c>
      <c r="BO45" s="163">
        <f t="shared" si="74"/>
        <v>1</v>
      </c>
      <c r="BP45" s="163">
        <f t="shared" si="74"/>
        <v>1</v>
      </c>
      <c r="BQ45" s="163" t="e">
        <f t="shared" si="74"/>
        <v>#REF!</v>
      </c>
      <c r="BR45" s="163">
        <f t="shared" si="74"/>
        <v>1</v>
      </c>
      <c r="BS45" s="163">
        <f t="shared" ref="BS45:CP45" si="75">RANK(BS$24,BS$24:BS$41,BS$44)</f>
        <v>1</v>
      </c>
      <c r="BT45" s="163">
        <f t="shared" si="75"/>
        <v>1</v>
      </c>
      <c r="BU45" s="163">
        <f t="shared" si="75"/>
        <v>1</v>
      </c>
      <c r="BV45" s="163">
        <f t="shared" si="75"/>
        <v>1</v>
      </c>
      <c r="BW45" s="163">
        <f t="shared" si="75"/>
        <v>1</v>
      </c>
      <c r="BX45" s="163">
        <f t="shared" si="75"/>
        <v>18</v>
      </c>
      <c r="BY45" s="163">
        <f t="shared" si="75"/>
        <v>18</v>
      </c>
      <c r="BZ45" s="163">
        <f t="shared" si="75"/>
        <v>18</v>
      </c>
      <c r="CA45" s="163">
        <f t="shared" si="75"/>
        <v>18</v>
      </c>
      <c r="CB45" s="163">
        <f t="shared" si="75"/>
        <v>18</v>
      </c>
      <c r="CC45" s="163">
        <f t="shared" si="75"/>
        <v>18</v>
      </c>
      <c r="CD45" s="163">
        <f t="shared" si="75"/>
        <v>1</v>
      </c>
      <c r="CE45" s="163">
        <f t="shared" si="75"/>
        <v>1</v>
      </c>
      <c r="CF45" s="163">
        <f t="shared" si="75"/>
        <v>18</v>
      </c>
      <c r="CG45" s="163">
        <f t="shared" si="75"/>
        <v>1</v>
      </c>
      <c r="CH45" s="163">
        <f t="shared" si="75"/>
        <v>1</v>
      </c>
      <c r="CI45" s="163">
        <f t="shared" si="75"/>
        <v>1</v>
      </c>
      <c r="CJ45" s="163">
        <f t="shared" si="75"/>
        <v>1</v>
      </c>
      <c r="CK45" s="163">
        <f t="shared" si="75"/>
        <v>1</v>
      </c>
      <c r="CL45" s="163">
        <f t="shared" si="75"/>
        <v>1</v>
      </c>
      <c r="CM45" s="163">
        <f t="shared" si="75"/>
        <v>1</v>
      </c>
      <c r="CN45" s="163">
        <f t="shared" si="75"/>
        <v>1</v>
      </c>
      <c r="CO45" s="163">
        <f t="shared" si="75"/>
        <v>1</v>
      </c>
      <c r="CP45" s="163">
        <f t="shared" si="75"/>
        <v>1</v>
      </c>
      <c r="CQ45">
        <f>B45</f>
        <v>2</v>
      </c>
      <c r="CR45" t="str">
        <f>C45</f>
        <v>Player 1</v>
      </c>
      <c r="CS45" s="163">
        <f>RANK(CS$24,CS$24:CS$41,CS$44)</f>
        <v>18</v>
      </c>
      <c r="CT45">
        <f>B45</f>
        <v>2</v>
      </c>
      <c r="CU45" t="str">
        <f>C45</f>
        <v>Player 1</v>
      </c>
      <c r="CV45" s="163">
        <f>RANK(CV$24,CV$24:CV$41,CV$44)</f>
        <v>18</v>
      </c>
      <c r="CW45">
        <f>B45</f>
        <v>2</v>
      </c>
      <c r="CX45" t="str">
        <f>C45</f>
        <v>Player 1</v>
      </c>
      <c r="CZ45" s="163">
        <f>RANK(CZ$24,CZ$24:CZ$41,CZ$44)</f>
        <v>18</v>
      </c>
      <c r="DA45">
        <f>B45</f>
        <v>2</v>
      </c>
      <c r="DB45" t="str">
        <f>C45</f>
        <v>Player 1</v>
      </c>
      <c r="DF45" s="163">
        <f>RANK(DF$24,DF$24:DF$41,DF$44)</f>
        <v>1</v>
      </c>
      <c r="DG45">
        <f>DA45</f>
        <v>2</v>
      </c>
      <c r="DH45" t="str">
        <f>DB45</f>
        <v>Player 1</v>
      </c>
    </row>
    <row r="46" spans="1:112" ht="11.25" customHeight="1" x14ac:dyDescent="0.15">
      <c r="A46" s="1">
        <v>2</v>
      </c>
      <c r="B46" s="136">
        <f t="shared" si="73"/>
        <v>3</v>
      </c>
      <c r="C46" s="136" t="str">
        <f t="shared" si="73"/>
        <v>Player 2</v>
      </c>
      <c r="D46" s="163" t="e">
        <f>RANK(D$25,D$24:D$41,D44)</f>
        <v>#DIV/0!</v>
      </c>
      <c r="E46" s="163">
        <f>RANK(E$25,E$24:E$41,E44)</f>
        <v>17</v>
      </c>
      <c r="F46" s="163">
        <f>RANK(F$25,F$24:F$41,F44)</f>
        <v>17</v>
      </c>
      <c r="G46" s="163">
        <f t="shared" ref="G46:BR46" si="76">RANK(G$25,G$24:G$41,G44)</f>
        <v>17</v>
      </c>
      <c r="H46" s="163">
        <f t="shared" si="76"/>
        <v>17</v>
      </c>
      <c r="I46" s="163">
        <f t="shared" si="76"/>
        <v>17</v>
      </c>
      <c r="J46" s="163">
        <f t="shared" si="76"/>
        <v>17</v>
      </c>
      <c r="K46" s="163">
        <f t="shared" si="76"/>
        <v>17</v>
      </c>
      <c r="L46" s="163">
        <f t="shared" si="76"/>
        <v>17</v>
      </c>
      <c r="M46" s="163">
        <f t="shared" si="76"/>
        <v>17</v>
      </c>
      <c r="N46" s="163">
        <f t="shared" si="76"/>
        <v>17</v>
      </c>
      <c r="O46" s="163">
        <f t="shared" si="76"/>
        <v>17</v>
      </c>
      <c r="P46" s="163">
        <f t="shared" si="76"/>
        <v>17</v>
      </c>
      <c r="Q46" s="163">
        <f t="shared" si="76"/>
        <v>17</v>
      </c>
      <c r="R46" s="163">
        <f t="shared" si="76"/>
        <v>17</v>
      </c>
      <c r="S46" s="163">
        <f t="shared" si="76"/>
        <v>2</v>
      </c>
      <c r="T46" s="163">
        <f t="shared" si="76"/>
        <v>17</v>
      </c>
      <c r="U46" s="163">
        <f t="shared" si="76"/>
        <v>17</v>
      </c>
      <c r="V46" s="163">
        <f t="shared" si="76"/>
        <v>17</v>
      </c>
      <c r="W46" s="163">
        <f t="shared" si="76"/>
        <v>17</v>
      </c>
      <c r="X46" s="163">
        <f t="shared" si="76"/>
        <v>17</v>
      </c>
      <c r="Y46" s="163">
        <f t="shared" si="76"/>
        <v>17</v>
      </c>
      <c r="Z46" s="163">
        <f t="shared" si="76"/>
        <v>17</v>
      </c>
      <c r="AA46" s="163">
        <f t="shared" si="76"/>
        <v>17</v>
      </c>
      <c r="AB46" s="163" t="e">
        <f t="shared" si="76"/>
        <v>#N/A</v>
      </c>
      <c r="AC46" s="163">
        <f t="shared" si="76"/>
        <v>17</v>
      </c>
      <c r="AD46" s="163">
        <f t="shared" si="76"/>
        <v>2</v>
      </c>
      <c r="AE46" s="163">
        <f t="shared" si="76"/>
        <v>17</v>
      </c>
      <c r="AF46" s="163">
        <f t="shared" si="76"/>
        <v>17</v>
      </c>
      <c r="AG46" s="163">
        <f t="shared" si="76"/>
        <v>17</v>
      </c>
      <c r="AH46" s="163">
        <f t="shared" si="76"/>
        <v>2</v>
      </c>
      <c r="AI46" s="163">
        <f t="shared" si="76"/>
        <v>17</v>
      </c>
      <c r="AJ46" s="163">
        <f t="shared" si="76"/>
        <v>17</v>
      </c>
      <c r="AK46" s="163">
        <f t="shared" si="76"/>
        <v>17</v>
      </c>
      <c r="AL46" s="163">
        <f t="shared" si="76"/>
        <v>17</v>
      </c>
      <c r="AM46" s="163">
        <f t="shared" si="76"/>
        <v>2</v>
      </c>
      <c r="AN46" s="163">
        <f t="shared" si="76"/>
        <v>2</v>
      </c>
      <c r="AO46" s="163">
        <f t="shared" si="76"/>
        <v>2</v>
      </c>
      <c r="AP46" s="163">
        <f t="shared" si="76"/>
        <v>2</v>
      </c>
      <c r="AQ46" s="163">
        <f t="shared" si="76"/>
        <v>2</v>
      </c>
      <c r="AR46" s="163">
        <f t="shared" si="76"/>
        <v>2</v>
      </c>
      <c r="AS46" s="163">
        <f t="shared" si="76"/>
        <v>2</v>
      </c>
      <c r="AT46" s="163">
        <f t="shared" si="76"/>
        <v>17</v>
      </c>
      <c r="AU46" s="163">
        <f t="shared" si="76"/>
        <v>2</v>
      </c>
      <c r="AV46" s="163">
        <f t="shared" si="76"/>
        <v>2</v>
      </c>
      <c r="AW46" s="163">
        <f t="shared" si="76"/>
        <v>17</v>
      </c>
      <c r="AX46" s="163">
        <f t="shared" si="76"/>
        <v>17</v>
      </c>
      <c r="AY46" s="163">
        <f t="shared" si="76"/>
        <v>17</v>
      </c>
      <c r="AZ46" s="163">
        <f t="shared" si="76"/>
        <v>2</v>
      </c>
      <c r="BA46" s="163">
        <f t="shared" si="76"/>
        <v>17</v>
      </c>
      <c r="BB46" s="163">
        <f t="shared" si="76"/>
        <v>2</v>
      </c>
      <c r="BC46" s="163">
        <f t="shared" si="76"/>
        <v>17</v>
      </c>
      <c r="BD46" s="163">
        <f t="shared" si="76"/>
        <v>17</v>
      </c>
      <c r="BE46" s="163">
        <f t="shared" si="76"/>
        <v>17</v>
      </c>
      <c r="BF46" s="163">
        <f t="shared" si="76"/>
        <v>2</v>
      </c>
      <c r="BG46" s="163">
        <f t="shared" si="76"/>
        <v>2</v>
      </c>
      <c r="BH46" s="163">
        <f t="shared" si="76"/>
        <v>2</v>
      </c>
      <c r="BI46" s="163">
        <f t="shared" si="76"/>
        <v>2</v>
      </c>
      <c r="BJ46" s="163">
        <f t="shared" si="76"/>
        <v>17</v>
      </c>
      <c r="BK46" s="163">
        <f t="shared" si="76"/>
        <v>2</v>
      </c>
      <c r="BL46" s="163">
        <f t="shared" si="76"/>
        <v>2</v>
      </c>
      <c r="BM46" s="163">
        <f t="shared" si="76"/>
        <v>2</v>
      </c>
      <c r="BN46" s="163">
        <f t="shared" si="76"/>
        <v>2</v>
      </c>
      <c r="BO46" s="163">
        <f t="shared" si="76"/>
        <v>2</v>
      </c>
      <c r="BP46" s="163">
        <f t="shared" si="76"/>
        <v>2</v>
      </c>
      <c r="BQ46" s="163" t="e">
        <f t="shared" si="76"/>
        <v>#REF!</v>
      </c>
      <c r="BR46" s="163">
        <f t="shared" si="76"/>
        <v>2</v>
      </c>
      <c r="BS46" s="163">
        <f t="shared" ref="BS46:CP46" si="77">RANK(BS$25,BS$24:BS$41,BS44)</f>
        <v>2</v>
      </c>
      <c r="BT46" s="163">
        <f t="shared" si="77"/>
        <v>2</v>
      </c>
      <c r="BU46" s="163">
        <f t="shared" si="77"/>
        <v>2</v>
      </c>
      <c r="BV46" s="163">
        <f t="shared" si="77"/>
        <v>2</v>
      </c>
      <c r="BW46" s="163">
        <f t="shared" si="77"/>
        <v>2</v>
      </c>
      <c r="BX46" s="163">
        <f t="shared" si="77"/>
        <v>17</v>
      </c>
      <c r="BY46" s="163">
        <f t="shared" si="77"/>
        <v>17</v>
      </c>
      <c r="BZ46" s="163">
        <f t="shared" si="77"/>
        <v>17</v>
      </c>
      <c r="CA46" s="163">
        <f t="shared" si="77"/>
        <v>17</v>
      </c>
      <c r="CB46" s="163">
        <f t="shared" si="77"/>
        <v>17</v>
      </c>
      <c r="CC46" s="163">
        <f t="shared" si="77"/>
        <v>17</v>
      </c>
      <c r="CD46" s="163">
        <f t="shared" si="77"/>
        <v>2</v>
      </c>
      <c r="CE46" s="163">
        <f t="shared" si="77"/>
        <v>2</v>
      </c>
      <c r="CF46" s="163">
        <f t="shared" si="77"/>
        <v>17</v>
      </c>
      <c r="CG46" s="163">
        <f t="shared" si="77"/>
        <v>2</v>
      </c>
      <c r="CH46" s="163">
        <f t="shared" si="77"/>
        <v>2</v>
      </c>
      <c r="CI46" s="163">
        <f t="shared" si="77"/>
        <v>2</v>
      </c>
      <c r="CJ46" s="163">
        <f t="shared" si="77"/>
        <v>2</v>
      </c>
      <c r="CK46" s="163">
        <f t="shared" si="77"/>
        <v>2</v>
      </c>
      <c r="CL46" s="163">
        <f t="shared" si="77"/>
        <v>2</v>
      </c>
      <c r="CM46" s="163">
        <f t="shared" si="77"/>
        <v>2</v>
      </c>
      <c r="CN46" s="163">
        <f t="shared" si="77"/>
        <v>2</v>
      </c>
      <c r="CO46" s="163">
        <f t="shared" si="77"/>
        <v>2</v>
      </c>
      <c r="CP46" s="163">
        <f t="shared" si="77"/>
        <v>2</v>
      </c>
      <c r="CQ46">
        <f t="shared" ref="CQ46:CQ62" si="78">B46</f>
        <v>3</v>
      </c>
      <c r="CR46" t="str">
        <f t="shared" ref="CR46:CR62" si="79">C46</f>
        <v>Player 2</v>
      </c>
      <c r="CS46" s="163">
        <f>RANK(CS$25,CS$24:CS$41,CS44)</f>
        <v>17</v>
      </c>
      <c r="CT46">
        <f t="shared" ref="CT46:CT62" si="80">B46</f>
        <v>3</v>
      </c>
      <c r="CU46" t="str">
        <f t="shared" ref="CU46:CU62" si="81">C46</f>
        <v>Player 2</v>
      </c>
      <c r="CV46" s="163">
        <f>RANK(CV$25,CV$24:CV$41,CV44)</f>
        <v>17</v>
      </c>
      <c r="CW46">
        <f t="shared" ref="CW46:CW62" si="82">B46</f>
        <v>3</v>
      </c>
      <c r="CX46" t="str">
        <f t="shared" ref="CX46:CX62" si="83">C46</f>
        <v>Player 2</v>
      </c>
      <c r="CZ46" s="163">
        <f>RANK(CZ$25,CZ$24:CZ$41,CZ44)</f>
        <v>17</v>
      </c>
      <c r="DA46">
        <f t="shared" ref="DA46:DA62" si="84">B46</f>
        <v>3</v>
      </c>
      <c r="DB46" t="str">
        <f t="shared" ref="DB46:DB62" si="85">C46</f>
        <v>Player 2</v>
      </c>
      <c r="DF46" s="163">
        <f>RANK(DF$25,DF$24:DF$41,DF44)</f>
        <v>2</v>
      </c>
      <c r="DG46">
        <f t="shared" ref="DG46:DG62" si="86">DA46</f>
        <v>3</v>
      </c>
      <c r="DH46" t="str">
        <f t="shared" ref="DH46:DH62" si="87">DB46</f>
        <v>Player 2</v>
      </c>
    </row>
    <row r="47" spans="1:112" ht="11.25" customHeight="1" x14ac:dyDescent="0.15">
      <c r="A47" s="1">
        <v>3</v>
      </c>
      <c r="B47" s="136">
        <f t="shared" si="73"/>
        <v>5</v>
      </c>
      <c r="C47" s="136" t="str">
        <f t="shared" si="73"/>
        <v>Player 3</v>
      </c>
      <c r="D47" s="163" t="e">
        <f>RANK(D$26,D$24:D$41,D44)</f>
        <v>#DIV/0!</v>
      </c>
      <c r="E47" s="163">
        <f>RANK(E$26,E$24:E$41,E44)</f>
        <v>16</v>
      </c>
      <c r="F47" s="163">
        <f>RANK(F$26,F$24:F$41,F44)</f>
        <v>16</v>
      </c>
      <c r="G47" s="163">
        <f t="shared" ref="G47:BR47" si="88">RANK(G$26,G$24:G$41,G44)</f>
        <v>16</v>
      </c>
      <c r="H47" s="163">
        <f t="shared" si="88"/>
        <v>16</v>
      </c>
      <c r="I47" s="163">
        <f t="shared" si="88"/>
        <v>16</v>
      </c>
      <c r="J47" s="163">
        <f t="shared" si="88"/>
        <v>16</v>
      </c>
      <c r="K47" s="163">
        <f t="shared" si="88"/>
        <v>16</v>
      </c>
      <c r="L47" s="163">
        <f t="shared" si="88"/>
        <v>16</v>
      </c>
      <c r="M47" s="163">
        <f t="shared" si="88"/>
        <v>16</v>
      </c>
      <c r="N47" s="163">
        <f t="shared" si="88"/>
        <v>16</v>
      </c>
      <c r="O47" s="163">
        <f t="shared" si="88"/>
        <v>16</v>
      </c>
      <c r="P47" s="163">
        <f t="shared" si="88"/>
        <v>16</v>
      </c>
      <c r="Q47" s="163">
        <f t="shared" si="88"/>
        <v>16</v>
      </c>
      <c r="R47" s="163">
        <f t="shared" si="88"/>
        <v>16</v>
      </c>
      <c r="S47" s="163">
        <f t="shared" si="88"/>
        <v>3</v>
      </c>
      <c r="T47" s="163">
        <f t="shared" si="88"/>
        <v>16</v>
      </c>
      <c r="U47" s="163">
        <f t="shared" si="88"/>
        <v>16</v>
      </c>
      <c r="V47" s="163">
        <f t="shared" si="88"/>
        <v>16</v>
      </c>
      <c r="W47" s="163">
        <f t="shared" si="88"/>
        <v>16</v>
      </c>
      <c r="X47" s="163">
        <f t="shared" si="88"/>
        <v>16</v>
      </c>
      <c r="Y47" s="163">
        <f t="shared" si="88"/>
        <v>16</v>
      </c>
      <c r="Z47" s="163">
        <f t="shared" si="88"/>
        <v>16</v>
      </c>
      <c r="AA47" s="163">
        <f t="shared" si="88"/>
        <v>16</v>
      </c>
      <c r="AB47" s="163" t="e">
        <f t="shared" si="88"/>
        <v>#N/A</v>
      </c>
      <c r="AC47" s="163">
        <f t="shared" si="88"/>
        <v>16</v>
      </c>
      <c r="AD47" s="163">
        <f t="shared" si="88"/>
        <v>3</v>
      </c>
      <c r="AE47" s="163">
        <f t="shared" si="88"/>
        <v>16</v>
      </c>
      <c r="AF47" s="163">
        <f t="shared" si="88"/>
        <v>16</v>
      </c>
      <c r="AG47" s="163">
        <f t="shared" si="88"/>
        <v>16</v>
      </c>
      <c r="AH47" s="163">
        <f t="shared" si="88"/>
        <v>3</v>
      </c>
      <c r="AI47" s="163">
        <f t="shared" si="88"/>
        <v>16</v>
      </c>
      <c r="AJ47" s="163">
        <f t="shared" si="88"/>
        <v>16</v>
      </c>
      <c r="AK47" s="163">
        <f t="shared" si="88"/>
        <v>16</v>
      </c>
      <c r="AL47" s="163">
        <f t="shared" si="88"/>
        <v>16</v>
      </c>
      <c r="AM47" s="163">
        <f t="shared" si="88"/>
        <v>3</v>
      </c>
      <c r="AN47" s="163">
        <f t="shared" si="88"/>
        <v>3</v>
      </c>
      <c r="AO47" s="163">
        <f t="shared" si="88"/>
        <v>3</v>
      </c>
      <c r="AP47" s="163">
        <f t="shared" si="88"/>
        <v>3</v>
      </c>
      <c r="AQ47" s="163">
        <f t="shared" si="88"/>
        <v>3</v>
      </c>
      <c r="AR47" s="163">
        <f t="shared" si="88"/>
        <v>3</v>
      </c>
      <c r="AS47" s="163">
        <f t="shared" si="88"/>
        <v>3</v>
      </c>
      <c r="AT47" s="163">
        <f t="shared" si="88"/>
        <v>16</v>
      </c>
      <c r="AU47" s="163">
        <f t="shared" si="88"/>
        <v>3</v>
      </c>
      <c r="AV47" s="163">
        <f t="shared" si="88"/>
        <v>3</v>
      </c>
      <c r="AW47" s="163">
        <f t="shared" si="88"/>
        <v>16</v>
      </c>
      <c r="AX47" s="163">
        <f t="shared" si="88"/>
        <v>16</v>
      </c>
      <c r="AY47" s="163">
        <f t="shared" si="88"/>
        <v>16</v>
      </c>
      <c r="AZ47" s="163">
        <f t="shared" si="88"/>
        <v>3</v>
      </c>
      <c r="BA47" s="163">
        <f t="shared" si="88"/>
        <v>16</v>
      </c>
      <c r="BB47" s="163">
        <f t="shared" si="88"/>
        <v>3</v>
      </c>
      <c r="BC47" s="163">
        <f t="shared" si="88"/>
        <v>16</v>
      </c>
      <c r="BD47" s="163">
        <f t="shared" si="88"/>
        <v>16</v>
      </c>
      <c r="BE47" s="163">
        <f t="shared" si="88"/>
        <v>16</v>
      </c>
      <c r="BF47" s="163">
        <f t="shared" si="88"/>
        <v>3</v>
      </c>
      <c r="BG47" s="163">
        <f t="shared" si="88"/>
        <v>3</v>
      </c>
      <c r="BH47" s="163">
        <f t="shared" si="88"/>
        <v>3</v>
      </c>
      <c r="BI47" s="163">
        <f t="shared" si="88"/>
        <v>3</v>
      </c>
      <c r="BJ47" s="163">
        <f t="shared" si="88"/>
        <v>16</v>
      </c>
      <c r="BK47" s="163">
        <f t="shared" si="88"/>
        <v>3</v>
      </c>
      <c r="BL47" s="163">
        <f t="shared" si="88"/>
        <v>3</v>
      </c>
      <c r="BM47" s="163">
        <f t="shared" si="88"/>
        <v>3</v>
      </c>
      <c r="BN47" s="163">
        <f t="shared" si="88"/>
        <v>3</v>
      </c>
      <c r="BO47" s="163">
        <f t="shared" si="88"/>
        <v>3</v>
      </c>
      <c r="BP47" s="163">
        <f t="shared" si="88"/>
        <v>3</v>
      </c>
      <c r="BQ47" s="163" t="e">
        <f t="shared" si="88"/>
        <v>#REF!</v>
      </c>
      <c r="BR47" s="163">
        <f t="shared" si="88"/>
        <v>3</v>
      </c>
      <c r="BS47" s="163">
        <f t="shared" ref="BS47:CP47" si="89">RANK(BS$26,BS$24:BS$41,BS44)</f>
        <v>3</v>
      </c>
      <c r="BT47" s="163">
        <f t="shared" si="89"/>
        <v>3</v>
      </c>
      <c r="BU47" s="163">
        <f t="shared" si="89"/>
        <v>3</v>
      </c>
      <c r="BV47" s="163">
        <f t="shared" si="89"/>
        <v>3</v>
      </c>
      <c r="BW47" s="163">
        <f t="shared" si="89"/>
        <v>3</v>
      </c>
      <c r="BX47" s="163">
        <f t="shared" si="89"/>
        <v>16</v>
      </c>
      <c r="BY47" s="163">
        <f t="shared" si="89"/>
        <v>16</v>
      </c>
      <c r="BZ47" s="163">
        <f t="shared" si="89"/>
        <v>16</v>
      </c>
      <c r="CA47" s="163">
        <f t="shared" si="89"/>
        <v>16</v>
      </c>
      <c r="CB47" s="163">
        <f t="shared" si="89"/>
        <v>16</v>
      </c>
      <c r="CC47" s="163">
        <f t="shared" si="89"/>
        <v>16</v>
      </c>
      <c r="CD47" s="163">
        <f t="shared" si="89"/>
        <v>3</v>
      </c>
      <c r="CE47" s="163">
        <f t="shared" si="89"/>
        <v>3</v>
      </c>
      <c r="CF47" s="163">
        <f t="shared" si="89"/>
        <v>16</v>
      </c>
      <c r="CG47" s="163">
        <f t="shared" si="89"/>
        <v>3</v>
      </c>
      <c r="CH47" s="163">
        <f t="shared" si="89"/>
        <v>3</v>
      </c>
      <c r="CI47" s="163">
        <f t="shared" si="89"/>
        <v>3</v>
      </c>
      <c r="CJ47" s="163">
        <f t="shared" si="89"/>
        <v>3</v>
      </c>
      <c r="CK47" s="163">
        <f t="shared" si="89"/>
        <v>3</v>
      </c>
      <c r="CL47" s="163">
        <f t="shared" si="89"/>
        <v>3</v>
      </c>
      <c r="CM47" s="163">
        <f t="shared" si="89"/>
        <v>3</v>
      </c>
      <c r="CN47" s="163">
        <f t="shared" si="89"/>
        <v>3</v>
      </c>
      <c r="CO47" s="163">
        <f t="shared" si="89"/>
        <v>3</v>
      </c>
      <c r="CP47" s="163">
        <f t="shared" si="89"/>
        <v>3</v>
      </c>
      <c r="CQ47">
        <f t="shared" si="78"/>
        <v>5</v>
      </c>
      <c r="CR47" t="str">
        <f t="shared" si="79"/>
        <v>Player 3</v>
      </c>
      <c r="CS47" s="163">
        <f>RANK(CS$26,CS$24:CS$41,CS44)</f>
        <v>16</v>
      </c>
      <c r="CT47">
        <f t="shared" si="80"/>
        <v>5</v>
      </c>
      <c r="CU47" t="str">
        <f t="shared" si="81"/>
        <v>Player 3</v>
      </c>
      <c r="CV47" s="163">
        <f>RANK(CV$26,CV$24:CV$41,CV44)</f>
        <v>16</v>
      </c>
      <c r="CW47">
        <f t="shared" si="82"/>
        <v>5</v>
      </c>
      <c r="CX47" t="str">
        <f t="shared" si="83"/>
        <v>Player 3</v>
      </c>
      <c r="CZ47" s="163">
        <f>RANK(CZ$26,CZ$24:CZ$41,CZ44)</f>
        <v>16</v>
      </c>
      <c r="DA47">
        <f t="shared" si="84"/>
        <v>5</v>
      </c>
      <c r="DB47" t="str">
        <f t="shared" si="85"/>
        <v>Player 3</v>
      </c>
      <c r="DF47" s="163">
        <f>RANK(DF$26,DF$24:DF$41,DF44)</f>
        <v>3</v>
      </c>
      <c r="DG47">
        <f t="shared" si="86"/>
        <v>5</v>
      </c>
      <c r="DH47" t="str">
        <f t="shared" si="87"/>
        <v>Player 3</v>
      </c>
    </row>
    <row r="48" spans="1:112" ht="11.25" customHeight="1" x14ac:dyDescent="0.15">
      <c r="A48" s="1">
        <v>4</v>
      </c>
      <c r="B48" s="136">
        <f t="shared" si="73"/>
        <v>9</v>
      </c>
      <c r="C48" s="136" t="str">
        <f t="shared" si="73"/>
        <v>Player 4</v>
      </c>
      <c r="D48" s="163" t="e">
        <f>RANK(D$27,D$24:D$41,D44)</f>
        <v>#DIV/0!</v>
      </c>
      <c r="E48" s="163">
        <f>RANK(E$27,E$24:E$41,E44)</f>
        <v>15</v>
      </c>
      <c r="F48" s="163">
        <f>RANK(F$27,F$24:F$41,F44)</f>
        <v>15</v>
      </c>
      <c r="G48" s="163">
        <f t="shared" ref="G48:BR48" si="90">RANK(G$27,G$24:G$41,G44)</f>
        <v>15</v>
      </c>
      <c r="H48" s="163">
        <f t="shared" si="90"/>
        <v>15</v>
      </c>
      <c r="I48" s="163">
        <f t="shared" si="90"/>
        <v>15</v>
      </c>
      <c r="J48" s="163">
        <f t="shared" si="90"/>
        <v>15</v>
      </c>
      <c r="K48" s="163">
        <f t="shared" si="90"/>
        <v>15</v>
      </c>
      <c r="L48" s="163">
        <f t="shared" si="90"/>
        <v>15</v>
      </c>
      <c r="M48" s="163">
        <f t="shared" si="90"/>
        <v>15</v>
      </c>
      <c r="N48" s="163">
        <f t="shared" si="90"/>
        <v>15</v>
      </c>
      <c r="O48" s="163">
        <f t="shared" si="90"/>
        <v>15</v>
      </c>
      <c r="P48" s="163">
        <f t="shared" si="90"/>
        <v>15</v>
      </c>
      <c r="Q48" s="163">
        <f t="shared" si="90"/>
        <v>15</v>
      </c>
      <c r="R48" s="163">
        <f t="shared" si="90"/>
        <v>15</v>
      </c>
      <c r="S48" s="163">
        <f t="shared" si="90"/>
        <v>4</v>
      </c>
      <c r="T48" s="163">
        <f t="shared" si="90"/>
        <v>15</v>
      </c>
      <c r="U48" s="163">
        <f t="shared" si="90"/>
        <v>15</v>
      </c>
      <c r="V48" s="163">
        <f t="shared" si="90"/>
        <v>15</v>
      </c>
      <c r="W48" s="163">
        <f t="shared" si="90"/>
        <v>15</v>
      </c>
      <c r="X48" s="163">
        <f t="shared" si="90"/>
        <v>15</v>
      </c>
      <c r="Y48" s="163">
        <f t="shared" si="90"/>
        <v>15</v>
      </c>
      <c r="Z48" s="163">
        <f t="shared" si="90"/>
        <v>15</v>
      </c>
      <c r="AA48" s="163">
        <f t="shared" si="90"/>
        <v>15</v>
      </c>
      <c r="AB48" s="163" t="e">
        <f t="shared" si="90"/>
        <v>#N/A</v>
      </c>
      <c r="AC48" s="163">
        <f t="shared" si="90"/>
        <v>15</v>
      </c>
      <c r="AD48" s="163">
        <f t="shared" si="90"/>
        <v>4</v>
      </c>
      <c r="AE48" s="163">
        <f t="shared" si="90"/>
        <v>15</v>
      </c>
      <c r="AF48" s="163">
        <f t="shared" si="90"/>
        <v>15</v>
      </c>
      <c r="AG48" s="163">
        <f t="shared" si="90"/>
        <v>15</v>
      </c>
      <c r="AH48" s="163">
        <f t="shared" si="90"/>
        <v>4</v>
      </c>
      <c r="AI48" s="163">
        <f t="shared" si="90"/>
        <v>15</v>
      </c>
      <c r="AJ48" s="163">
        <f t="shared" si="90"/>
        <v>15</v>
      </c>
      <c r="AK48" s="163">
        <f t="shared" si="90"/>
        <v>15</v>
      </c>
      <c r="AL48" s="163">
        <f t="shared" si="90"/>
        <v>15</v>
      </c>
      <c r="AM48" s="163">
        <f t="shared" si="90"/>
        <v>4</v>
      </c>
      <c r="AN48" s="163">
        <f t="shared" si="90"/>
        <v>4</v>
      </c>
      <c r="AO48" s="163">
        <f t="shared" si="90"/>
        <v>4</v>
      </c>
      <c r="AP48" s="163">
        <f t="shared" si="90"/>
        <v>4</v>
      </c>
      <c r="AQ48" s="163">
        <f t="shared" si="90"/>
        <v>4</v>
      </c>
      <c r="AR48" s="163">
        <f t="shared" si="90"/>
        <v>4</v>
      </c>
      <c r="AS48" s="163">
        <f t="shared" si="90"/>
        <v>4</v>
      </c>
      <c r="AT48" s="163">
        <f t="shared" si="90"/>
        <v>15</v>
      </c>
      <c r="AU48" s="163">
        <f t="shared" si="90"/>
        <v>4</v>
      </c>
      <c r="AV48" s="163">
        <f t="shared" si="90"/>
        <v>4</v>
      </c>
      <c r="AW48" s="163">
        <f t="shared" si="90"/>
        <v>15</v>
      </c>
      <c r="AX48" s="163">
        <f t="shared" si="90"/>
        <v>15</v>
      </c>
      <c r="AY48" s="163">
        <f t="shared" si="90"/>
        <v>15</v>
      </c>
      <c r="AZ48" s="163">
        <f t="shared" si="90"/>
        <v>4</v>
      </c>
      <c r="BA48" s="163">
        <f t="shared" si="90"/>
        <v>15</v>
      </c>
      <c r="BB48" s="163">
        <f t="shared" si="90"/>
        <v>4</v>
      </c>
      <c r="BC48" s="163">
        <f t="shared" si="90"/>
        <v>15</v>
      </c>
      <c r="BD48" s="163">
        <f t="shared" si="90"/>
        <v>15</v>
      </c>
      <c r="BE48" s="163">
        <f t="shared" si="90"/>
        <v>15</v>
      </c>
      <c r="BF48" s="163">
        <f t="shared" si="90"/>
        <v>4</v>
      </c>
      <c r="BG48" s="163">
        <f t="shared" si="90"/>
        <v>4</v>
      </c>
      <c r="BH48" s="163">
        <f t="shared" si="90"/>
        <v>4</v>
      </c>
      <c r="BI48" s="163">
        <f t="shared" si="90"/>
        <v>4</v>
      </c>
      <c r="BJ48" s="163">
        <f t="shared" si="90"/>
        <v>15</v>
      </c>
      <c r="BK48" s="163">
        <f t="shared" si="90"/>
        <v>4</v>
      </c>
      <c r="BL48" s="163">
        <f t="shared" si="90"/>
        <v>4</v>
      </c>
      <c r="BM48" s="163">
        <f t="shared" si="90"/>
        <v>4</v>
      </c>
      <c r="BN48" s="163">
        <f t="shared" si="90"/>
        <v>4</v>
      </c>
      <c r="BO48" s="163">
        <f t="shared" si="90"/>
        <v>4</v>
      </c>
      <c r="BP48" s="163">
        <f t="shared" si="90"/>
        <v>4</v>
      </c>
      <c r="BQ48" s="163" t="e">
        <f t="shared" si="90"/>
        <v>#REF!</v>
      </c>
      <c r="BR48" s="163">
        <f t="shared" si="90"/>
        <v>4</v>
      </c>
      <c r="BS48" s="163">
        <f t="shared" ref="BS48:CP48" si="91">RANK(BS$27,BS$24:BS$41,BS44)</f>
        <v>4</v>
      </c>
      <c r="BT48" s="163">
        <f t="shared" si="91"/>
        <v>4</v>
      </c>
      <c r="BU48" s="163">
        <f t="shared" si="91"/>
        <v>4</v>
      </c>
      <c r="BV48" s="163">
        <f t="shared" si="91"/>
        <v>4</v>
      </c>
      <c r="BW48" s="163">
        <f t="shared" si="91"/>
        <v>4</v>
      </c>
      <c r="BX48" s="163">
        <f t="shared" si="91"/>
        <v>15</v>
      </c>
      <c r="BY48" s="163">
        <f t="shared" si="91"/>
        <v>15</v>
      </c>
      <c r="BZ48" s="163">
        <f t="shared" si="91"/>
        <v>15</v>
      </c>
      <c r="CA48" s="163">
        <f t="shared" si="91"/>
        <v>15</v>
      </c>
      <c r="CB48" s="163">
        <f t="shared" si="91"/>
        <v>15</v>
      </c>
      <c r="CC48" s="163">
        <f t="shared" si="91"/>
        <v>15</v>
      </c>
      <c r="CD48" s="163">
        <f t="shared" si="91"/>
        <v>4</v>
      </c>
      <c r="CE48" s="163">
        <f t="shared" si="91"/>
        <v>4</v>
      </c>
      <c r="CF48" s="163">
        <f t="shared" si="91"/>
        <v>15</v>
      </c>
      <c r="CG48" s="163">
        <f t="shared" si="91"/>
        <v>4</v>
      </c>
      <c r="CH48" s="163">
        <f t="shared" si="91"/>
        <v>4</v>
      </c>
      <c r="CI48" s="163">
        <f t="shared" si="91"/>
        <v>4</v>
      </c>
      <c r="CJ48" s="163">
        <f t="shared" si="91"/>
        <v>4</v>
      </c>
      <c r="CK48" s="163">
        <f t="shared" si="91"/>
        <v>4</v>
      </c>
      <c r="CL48" s="163">
        <f t="shared" si="91"/>
        <v>4</v>
      </c>
      <c r="CM48" s="163">
        <f t="shared" si="91"/>
        <v>4</v>
      </c>
      <c r="CN48" s="163">
        <f t="shared" si="91"/>
        <v>4</v>
      </c>
      <c r="CO48" s="163">
        <f t="shared" si="91"/>
        <v>4</v>
      </c>
      <c r="CP48" s="163">
        <f t="shared" si="91"/>
        <v>4</v>
      </c>
      <c r="CQ48">
        <f t="shared" si="78"/>
        <v>9</v>
      </c>
      <c r="CR48" t="str">
        <f t="shared" si="79"/>
        <v>Player 4</v>
      </c>
      <c r="CS48" s="163">
        <f>RANK(CS$27,CS$24:CS$41,CS44)</f>
        <v>15</v>
      </c>
      <c r="CT48">
        <f t="shared" si="80"/>
        <v>9</v>
      </c>
      <c r="CU48" t="str">
        <f t="shared" si="81"/>
        <v>Player 4</v>
      </c>
      <c r="CV48" s="163">
        <f>RANK(CV$27,CV$24:CV$41,CV44)</f>
        <v>15</v>
      </c>
      <c r="CW48">
        <f t="shared" si="82"/>
        <v>9</v>
      </c>
      <c r="CX48" t="str">
        <f t="shared" si="83"/>
        <v>Player 4</v>
      </c>
      <c r="CZ48" s="163">
        <f>RANK(CZ$27,CZ$24:CZ$41,CZ44)</f>
        <v>15</v>
      </c>
      <c r="DA48">
        <f t="shared" si="84"/>
        <v>9</v>
      </c>
      <c r="DB48" t="str">
        <f t="shared" si="85"/>
        <v>Player 4</v>
      </c>
      <c r="DF48" s="163">
        <f>RANK(DF$27,DF$24:DF$41,DF44)</f>
        <v>4</v>
      </c>
      <c r="DG48">
        <f t="shared" si="86"/>
        <v>9</v>
      </c>
      <c r="DH48" t="str">
        <f t="shared" si="87"/>
        <v>Player 4</v>
      </c>
    </row>
    <row r="49" spans="1:112" ht="11.25" customHeight="1" x14ac:dyDescent="0.15">
      <c r="A49" s="1">
        <v>5</v>
      </c>
      <c r="B49" s="136">
        <f t="shared" si="73"/>
        <v>1</v>
      </c>
      <c r="C49" s="136" t="str">
        <f t="shared" si="73"/>
        <v>Player 5</v>
      </c>
      <c r="D49" s="163" t="e">
        <f>RANK(D$28,D$24:D$41,D44)</f>
        <v>#DIV/0!</v>
      </c>
      <c r="E49" s="163">
        <f>RANK(E$28,E$24:E$41,E44)</f>
        <v>14</v>
      </c>
      <c r="F49" s="163">
        <f>RANK(F$28,F$24:F$41,F44)</f>
        <v>14</v>
      </c>
      <c r="G49" s="163">
        <f t="shared" ref="G49:BR49" si="92">RANK(G$28,G$24:G$41,G44)</f>
        <v>14</v>
      </c>
      <c r="H49" s="163">
        <f t="shared" si="92"/>
        <v>14</v>
      </c>
      <c r="I49" s="163">
        <f t="shared" si="92"/>
        <v>14</v>
      </c>
      <c r="J49" s="163">
        <f t="shared" si="92"/>
        <v>14</v>
      </c>
      <c r="K49" s="163">
        <f t="shared" si="92"/>
        <v>14</v>
      </c>
      <c r="L49" s="163">
        <f t="shared" si="92"/>
        <v>14</v>
      </c>
      <c r="M49" s="163">
        <f t="shared" si="92"/>
        <v>14</v>
      </c>
      <c r="N49" s="163">
        <f t="shared" si="92"/>
        <v>14</v>
      </c>
      <c r="O49" s="163">
        <f t="shared" si="92"/>
        <v>14</v>
      </c>
      <c r="P49" s="163">
        <f t="shared" si="92"/>
        <v>14</v>
      </c>
      <c r="Q49" s="163">
        <f t="shared" si="92"/>
        <v>14</v>
      </c>
      <c r="R49" s="163">
        <f t="shared" si="92"/>
        <v>14</v>
      </c>
      <c r="S49" s="163">
        <f t="shared" si="92"/>
        <v>5</v>
      </c>
      <c r="T49" s="163">
        <f t="shared" si="92"/>
        <v>14</v>
      </c>
      <c r="U49" s="163">
        <f t="shared" si="92"/>
        <v>14</v>
      </c>
      <c r="V49" s="163">
        <f t="shared" si="92"/>
        <v>14</v>
      </c>
      <c r="W49" s="163">
        <f t="shared" si="92"/>
        <v>14</v>
      </c>
      <c r="X49" s="163">
        <f t="shared" si="92"/>
        <v>14</v>
      </c>
      <c r="Y49" s="163">
        <f t="shared" si="92"/>
        <v>14</v>
      </c>
      <c r="Z49" s="163">
        <f t="shared" si="92"/>
        <v>14</v>
      </c>
      <c r="AA49" s="163">
        <f t="shared" si="92"/>
        <v>14</v>
      </c>
      <c r="AB49" s="163" t="e">
        <f t="shared" si="92"/>
        <v>#N/A</v>
      </c>
      <c r="AC49" s="163">
        <f t="shared" si="92"/>
        <v>14</v>
      </c>
      <c r="AD49" s="163">
        <f t="shared" si="92"/>
        <v>5</v>
      </c>
      <c r="AE49" s="163">
        <f t="shared" si="92"/>
        <v>14</v>
      </c>
      <c r="AF49" s="163">
        <f t="shared" si="92"/>
        <v>14</v>
      </c>
      <c r="AG49" s="163">
        <f t="shared" si="92"/>
        <v>14</v>
      </c>
      <c r="AH49" s="163">
        <f t="shared" si="92"/>
        <v>5</v>
      </c>
      <c r="AI49" s="163">
        <f t="shared" si="92"/>
        <v>14</v>
      </c>
      <c r="AJ49" s="163">
        <f t="shared" si="92"/>
        <v>14</v>
      </c>
      <c r="AK49" s="163">
        <f t="shared" si="92"/>
        <v>14</v>
      </c>
      <c r="AL49" s="163">
        <f t="shared" si="92"/>
        <v>14</v>
      </c>
      <c r="AM49" s="163">
        <f t="shared" si="92"/>
        <v>5</v>
      </c>
      <c r="AN49" s="163">
        <f t="shared" si="92"/>
        <v>5</v>
      </c>
      <c r="AO49" s="163">
        <f t="shared" si="92"/>
        <v>5</v>
      </c>
      <c r="AP49" s="163">
        <f t="shared" si="92"/>
        <v>5</v>
      </c>
      <c r="AQ49" s="163">
        <f t="shared" si="92"/>
        <v>5</v>
      </c>
      <c r="AR49" s="163">
        <f t="shared" si="92"/>
        <v>5</v>
      </c>
      <c r="AS49" s="163">
        <f t="shared" si="92"/>
        <v>5</v>
      </c>
      <c r="AT49" s="163">
        <f t="shared" si="92"/>
        <v>14</v>
      </c>
      <c r="AU49" s="163">
        <f t="shared" si="92"/>
        <v>5</v>
      </c>
      <c r="AV49" s="163">
        <f t="shared" si="92"/>
        <v>5</v>
      </c>
      <c r="AW49" s="163">
        <f t="shared" si="92"/>
        <v>14</v>
      </c>
      <c r="AX49" s="163">
        <f t="shared" si="92"/>
        <v>14</v>
      </c>
      <c r="AY49" s="163">
        <f t="shared" si="92"/>
        <v>14</v>
      </c>
      <c r="AZ49" s="163">
        <f t="shared" si="92"/>
        <v>5</v>
      </c>
      <c r="BA49" s="163">
        <f t="shared" si="92"/>
        <v>14</v>
      </c>
      <c r="BB49" s="163">
        <f t="shared" si="92"/>
        <v>5</v>
      </c>
      <c r="BC49" s="163">
        <f t="shared" si="92"/>
        <v>14</v>
      </c>
      <c r="BD49" s="163">
        <f t="shared" si="92"/>
        <v>14</v>
      </c>
      <c r="BE49" s="163">
        <f t="shared" si="92"/>
        <v>14</v>
      </c>
      <c r="BF49" s="163">
        <f t="shared" si="92"/>
        <v>5</v>
      </c>
      <c r="BG49" s="163">
        <f t="shared" si="92"/>
        <v>5</v>
      </c>
      <c r="BH49" s="163">
        <f t="shared" si="92"/>
        <v>5</v>
      </c>
      <c r="BI49" s="163">
        <f t="shared" si="92"/>
        <v>5</v>
      </c>
      <c r="BJ49" s="163">
        <f t="shared" si="92"/>
        <v>14</v>
      </c>
      <c r="BK49" s="163">
        <f t="shared" si="92"/>
        <v>5</v>
      </c>
      <c r="BL49" s="163">
        <f t="shared" si="92"/>
        <v>5</v>
      </c>
      <c r="BM49" s="163">
        <f t="shared" si="92"/>
        <v>5</v>
      </c>
      <c r="BN49" s="163">
        <f t="shared" si="92"/>
        <v>5</v>
      </c>
      <c r="BO49" s="163">
        <f t="shared" si="92"/>
        <v>5</v>
      </c>
      <c r="BP49" s="163">
        <f t="shared" si="92"/>
        <v>5</v>
      </c>
      <c r="BQ49" s="163" t="e">
        <f t="shared" si="92"/>
        <v>#REF!</v>
      </c>
      <c r="BR49" s="163">
        <f t="shared" si="92"/>
        <v>5</v>
      </c>
      <c r="BS49" s="163">
        <f t="shared" ref="BS49:CP49" si="93">RANK(BS$28,BS$24:BS$41,BS44)</f>
        <v>5</v>
      </c>
      <c r="BT49" s="163">
        <f t="shared" si="93"/>
        <v>5</v>
      </c>
      <c r="BU49" s="163">
        <f t="shared" si="93"/>
        <v>5</v>
      </c>
      <c r="BV49" s="163">
        <f t="shared" si="93"/>
        <v>5</v>
      </c>
      <c r="BW49" s="163">
        <f t="shared" si="93"/>
        <v>5</v>
      </c>
      <c r="BX49" s="163">
        <f t="shared" si="93"/>
        <v>14</v>
      </c>
      <c r="BY49" s="163">
        <f t="shared" si="93"/>
        <v>14</v>
      </c>
      <c r="BZ49" s="163">
        <f t="shared" si="93"/>
        <v>14</v>
      </c>
      <c r="CA49" s="163">
        <f t="shared" si="93"/>
        <v>14</v>
      </c>
      <c r="CB49" s="163">
        <f t="shared" si="93"/>
        <v>14</v>
      </c>
      <c r="CC49" s="163">
        <f t="shared" si="93"/>
        <v>14</v>
      </c>
      <c r="CD49" s="163">
        <f t="shared" si="93"/>
        <v>5</v>
      </c>
      <c r="CE49" s="163">
        <f t="shared" si="93"/>
        <v>5</v>
      </c>
      <c r="CF49" s="163">
        <f t="shared" si="93"/>
        <v>14</v>
      </c>
      <c r="CG49" s="163">
        <f t="shared" si="93"/>
        <v>5</v>
      </c>
      <c r="CH49" s="163">
        <f t="shared" si="93"/>
        <v>5</v>
      </c>
      <c r="CI49" s="163">
        <f t="shared" si="93"/>
        <v>5</v>
      </c>
      <c r="CJ49" s="163">
        <f t="shared" si="93"/>
        <v>5</v>
      </c>
      <c r="CK49" s="163">
        <f t="shared" si="93"/>
        <v>5</v>
      </c>
      <c r="CL49" s="163">
        <f t="shared" si="93"/>
        <v>5</v>
      </c>
      <c r="CM49" s="163">
        <f t="shared" si="93"/>
        <v>5</v>
      </c>
      <c r="CN49" s="163">
        <f t="shared" si="93"/>
        <v>5</v>
      </c>
      <c r="CO49" s="163">
        <f t="shared" si="93"/>
        <v>5</v>
      </c>
      <c r="CP49" s="163">
        <f t="shared" si="93"/>
        <v>5</v>
      </c>
      <c r="CQ49">
        <f t="shared" si="78"/>
        <v>1</v>
      </c>
      <c r="CR49" t="str">
        <f t="shared" si="79"/>
        <v>Player 5</v>
      </c>
      <c r="CS49" s="163">
        <f>RANK(CS$28,CS$24:CS$41,CS44)</f>
        <v>14</v>
      </c>
      <c r="CT49">
        <f t="shared" si="80"/>
        <v>1</v>
      </c>
      <c r="CU49" t="str">
        <f t="shared" si="81"/>
        <v>Player 5</v>
      </c>
      <c r="CV49" s="163">
        <f>RANK(CV$28,CV$24:CV$41,CV44)</f>
        <v>14</v>
      </c>
      <c r="CW49">
        <f t="shared" si="82"/>
        <v>1</v>
      </c>
      <c r="CX49" t="str">
        <f t="shared" si="83"/>
        <v>Player 5</v>
      </c>
      <c r="CZ49" s="163">
        <f>RANK(CZ$28,CZ$24:CZ$41,CZ44)</f>
        <v>14</v>
      </c>
      <c r="DA49">
        <f t="shared" si="84"/>
        <v>1</v>
      </c>
      <c r="DB49" t="str">
        <f t="shared" si="85"/>
        <v>Player 5</v>
      </c>
      <c r="DF49" s="163">
        <f>RANK(DF$28,DF$24:DF$41,DF44)</f>
        <v>5</v>
      </c>
      <c r="DG49">
        <f t="shared" si="86"/>
        <v>1</v>
      </c>
      <c r="DH49" t="str">
        <f t="shared" si="87"/>
        <v>Player 5</v>
      </c>
    </row>
    <row r="50" spans="1:112" ht="11.25" customHeight="1" x14ac:dyDescent="0.15">
      <c r="A50" s="1">
        <v>6</v>
      </c>
      <c r="B50" s="136">
        <f t="shared" si="73"/>
        <v>14</v>
      </c>
      <c r="C50" s="136" t="str">
        <f t="shared" si="73"/>
        <v>Player 6</v>
      </c>
      <c r="D50" s="163" t="e">
        <f>RANK(D$29,D$24:D$41,D44)</f>
        <v>#DIV/0!</v>
      </c>
      <c r="E50" s="163">
        <f>RANK(E$29,E$24:E$41,E44)</f>
        <v>13</v>
      </c>
      <c r="F50" s="163">
        <f>RANK(F$29,F$24:F$41,F44)</f>
        <v>13</v>
      </c>
      <c r="G50" s="163">
        <f t="shared" ref="G50:BR50" si="94">RANK(G$29,G$24:G$41,G44)</f>
        <v>13</v>
      </c>
      <c r="H50" s="163">
        <f t="shared" si="94"/>
        <v>13</v>
      </c>
      <c r="I50" s="163">
        <f t="shared" si="94"/>
        <v>13</v>
      </c>
      <c r="J50" s="163">
        <f t="shared" si="94"/>
        <v>13</v>
      </c>
      <c r="K50" s="163">
        <f t="shared" si="94"/>
        <v>13</v>
      </c>
      <c r="L50" s="163">
        <f t="shared" si="94"/>
        <v>13</v>
      </c>
      <c r="M50" s="163">
        <f t="shared" si="94"/>
        <v>13</v>
      </c>
      <c r="N50" s="163">
        <f t="shared" si="94"/>
        <v>13</v>
      </c>
      <c r="O50" s="163">
        <f t="shared" si="94"/>
        <v>13</v>
      </c>
      <c r="P50" s="163">
        <f t="shared" si="94"/>
        <v>13</v>
      </c>
      <c r="Q50" s="163">
        <f t="shared" si="94"/>
        <v>13</v>
      </c>
      <c r="R50" s="163">
        <f t="shared" si="94"/>
        <v>13</v>
      </c>
      <c r="S50" s="163">
        <f t="shared" si="94"/>
        <v>6</v>
      </c>
      <c r="T50" s="163">
        <f t="shared" si="94"/>
        <v>13</v>
      </c>
      <c r="U50" s="163">
        <f t="shared" si="94"/>
        <v>13</v>
      </c>
      <c r="V50" s="163">
        <f t="shared" si="94"/>
        <v>13</v>
      </c>
      <c r="W50" s="163">
        <f t="shared" si="94"/>
        <v>13</v>
      </c>
      <c r="X50" s="163">
        <f t="shared" si="94"/>
        <v>13</v>
      </c>
      <c r="Y50" s="163">
        <f t="shared" si="94"/>
        <v>13</v>
      </c>
      <c r="Z50" s="163">
        <f t="shared" si="94"/>
        <v>13</v>
      </c>
      <c r="AA50" s="163">
        <f t="shared" si="94"/>
        <v>13</v>
      </c>
      <c r="AB50" s="163" t="e">
        <f t="shared" si="94"/>
        <v>#N/A</v>
      </c>
      <c r="AC50" s="163">
        <f t="shared" si="94"/>
        <v>13</v>
      </c>
      <c r="AD50" s="163">
        <f t="shared" si="94"/>
        <v>6</v>
      </c>
      <c r="AE50" s="163">
        <f t="shared" si="94"/>
        <v>13</v>
      </c>
      <c r="AF50" s="163">
        <f t="shared" si="94"/>
        <v>13</v>
      </c>
      <c r="AG50" s="163">
        <f t="shared" si="94"/>
        <v>13</v>
      </c>
      <c r="AH50" s="163">
        <f t="shared" si="94"/>
        <v>6</v>
      </c>
      <c r="AI50" s="163">
        <f t="shared" si="94"/>
        <v>13</v>
      </c>
      <c r="AJ50" s="163">
        <f t="shared" si="94"/>
        <v>13</v>
      </c>
      <c r="AK50" s="163">
        <f t="shared" si="94"/>
        <v>13</v>
      </c>
      <c r="AL50" s="163">
        <f t="shared" si="94"/>
        <v>13</v>
      </c>
      <c r="AM50" s="163">
        <f t="shared" si="94"/>
        <v>6</v>
      </c>
      <c r="AN50" s="163">
        <f t="shared" si="94"/>
        <v>6</v>
      </c>
      <c r="AO50" s="163">
        <f t="shared" si="94"/>
        <v>6</v>
      </c>
      <c r="AP50" s="163">
        <f t="shared" si="94"/>
        <v>6</v>
      </c>
      <c r="AQ50" s="163">
        <f t="shared" si="94"/>
        <v>6</v>
      </c>
      <c r="AR50" s="163">
        <f t="shared" si="94"/>
        <v>6</v>
      </c>
      <c r="AS50" s="163">
        <f t="shared" si="94"/>
        <v>6</v>
      </c>
      <c r="AT50" s="163">
        <f t="shared" si="94"/>
        <v>13</v>
      </c>
      <c r="AU50" s="163">
        <f t="shared" si="94"/>
        <v>6</v>
      </c>
      <c r="AV50" s="163">
        <f t="shared" si="94"/>
        <v>6</v>
      </c>
      <c r="AW50" s="163">
        <f t="shared" si="94"/>
        <v>13</v>
      </c>
      <c r="AX50" s="163">
        <f t="shared" si="94"/>
        <v>13</v>
      </c>
      <c r="AY50" s="163">
        <f t="shared" si="94"/>
        <v>13</v>
      </c>
      <c r="AZ50" s="163">
        <f t="shared" si="94"/>
        <v>6</v>
      </c>
      <c r="BA50" s="163">
        <f t="shared" si="94"/>
        <v>13</v>
      </c>
      <c r="BB50" s="163">
        <f t="shared" si="94"/>
        <v>6</v>
      </c>
      <c r="BC50" s="163">
        <f t="shared" si="94"/>
        <v>13</v>
      </c>
      <c r="BD50" s="163">
        <f t="shared" si="94"/>
        <v>13</v>
      </c>
      <c r="BE50" s="163">
        <f t="shared" si="94"/>
        <v>13</v>
      </c>
      <c r="BF50" s="163">
        <f t="shared" si="94"/>
        <v>6</v>
      </c>
      <c r="BG50" s="163">
        <f t="shared" si="94"/>
        <v>6</v>
      </c>
      <c r="BH50" s="163">
        <f t="shared" si="94"/>
        <v>6</v>
      </c>
      <c r="BI50" s="163">
        <f t="shared" si="94"/>
        <v>6</v>
      </c>
      <c r="BJ50" s="163">
        <f t="shared" si="94"/>
        <v>13</v>
      </c>
      <c r="BK50" s="163">
        <f t="shared" si="94"/>
        <v>6</v>
      </c>
      <c r="BL50" s="163">
        <f t="shared" si="94"/>
        <v>6</v>
      </c>
      <c r="BM50" s="163">
        <f t="shared" si="94"/>
        <v>6</v>
      </c>
      <c r="BN50" s="163">
        <f t="shared" si="94"/>
        <v>6</v>
      </c>
      <c r="BO50" s="163">
        <f t="shared" si="94"/>
        <v>6</v>
      </c>
      <c r="BP50" s="163">
        <f t="shared" si="94"/>
        <v>6</v>
      </c>
      <c r="BQ50" s="163" t="e">
        <f t="shared" si="94"/>
        <v>#REF!</v>
      </c>
      <c r="BR50" s="163">
        <f t="shared" si="94"/>
        <v>6</v>
      </c>
      <c r="BS50" s="163">
        <f t="shared" ref="BS50:CP50" si="95">RANK(BS$29,BS$24:BS$41,BS44)</f>
        <v>6</v>
      </c>
      <c r="BT50" s="163">
        <f t="shared" si="95"/>
        <v>6</v>
      </c>
      <c r="BU50" s="163">
        <f t="shared" si="95"/>
        <v>6</v>
      </c>
      <c r="BV50" s="163">
        <f t="shared" si="95"/>
        <v>6</v>
      </c>
      <c r="BW50" s="163">
        <f t="shared" si="95"/>
        <v>6</v>
      </c>
      <c r="BX50" s="163">
        <f t="shared" si="95"/>
        <v>13</v>
      </c>
      <c r="BY50" s="163">
        <f t="shared" si="95"/>
        <v>13</v>
      </c>
      <c r="BZ50" s="163">
        <f t="shared" si="95"/>
        <v>13</v>
      </c>
      <c r="CA50" s="163">
        <f t="shared" si="95"/>
        <v>13</v>
      </c>
      <c r="CB50" s="163">
        <f t="shared" si="95"/>
        <v>13</v>
      </c>
      <c r="CC50" s="163">
        <f t="shared" si="95"/>
        <v>13</v>
      </c>
      <c r="CD50" s="163">
        <f t="shared" si="95"/>
        <v>6</v>
      </c>
      <c r="CE50" s="163">
        <f t="shared" si="95"/>
        <v>6</v>
      </c>
      <c r="CF50" s="163">
        <f t="shared" si="95"/>
        <v>13</v>
      </c>
      <c r="CG50" s="163">
        <f t="shared" si="95"/>
        <v>6</v>
      </c>
      <c r="CH50" s="163">
        <f t="shared" si="95"/>
        <v>6</v>
      </c>
      <c r="CI50" s="163">
        <f t="shared" si="95"/>
        <v>6</v>
      </c>
      <c r="CJ50" s="163">
        <f t="shared" si="95"/>
        <v>6</v>
      </c>
      <c r="CK50" s="163">
        <f t="shared" si="95"/>
        <v>6</v>
      </c>
      <c r="CL50" s="163">
        <f t="shared" si="95"/>
        <v>6</v>
      </c>
      <c r="CM50" s="163">
        <f t="shared" si="95"/>
        <v>6</v>
      </c>
      <c r="CN50" s="163">
        <f t="shared" si="95"/>
        <v>6</v>
      </c>
      <c r="CO50" s="163">
        <f t="shared" si="95"/>
        <v>6</v>
      </c>
      <c r="CP50" s="163">
        <f t="shared" si="95"/>
        <v>6</v>
      </c>
      <c r="CQ50">
        <f t="shared" si="78"/>
        <v>14</v>
      </c>
      <c r="CR50" t="str">
        <f t="shared" si="79"/>
        <v>Player 6</v>
      </c>
      <c r="CS50" s="163">
        <f>RANK(CS$29,CS$24:CS$41,CS44)</f>
        <v>13</v>
      </c>
      <c r="CT50">
        <f t="shared" si="80"/>
        <v>14</v>
      </c>
      <c r="CU50" t="str">
        <f t="shared" si="81"/>
        <v>Player 6</v>
      </c>
      <c r="CV50" s="163">
        <f>RANK(CV$29,CV$24:CV$41,CV44)</f>
        <v>13</v>
      </c>
      <c r="CW50">
        <f t="shared" si="82"/>
        <v>14</v>
      </c>
      <c r="CX50" t="str">
        <f t="shared" si="83"/>
        <v>Player 6</v>
      </c>
      <c r="CZ50" s="163">
        <f>RANK(CZ$29,CZ$24:CZ$41,CZ44)</f>
        <v>13</v>
      </c>
      <c r="DA50">
        <f t="shared" si="84"/>
        <v>14</v>
      </c>
      <c r="DB50" t="str">
        <f t="shared" si="85"/>
        <v>Player 6</v>
      </c>
      <c r="DF50" s="163">
        <f>RANK(DF$29,DF$24:DF$41,DF44)</f>
        <v>6</v>
      </c>
      <c r="DG50">
        <f t="shared" si="86"/>
        <v>14</v>
      </c>
      <c r="DH50" t="str">
        <f t="shared" si="87"/>
        <v>Player 6</v>
      </c>
    </row>
    <row r="51" spans="1:112" ht="11.25" customHeight="1" x14ac:dyDescent="0.15">
      <c r="A51" s="1">
        <v>7</v>
      </c>
      <c r="B51" s="136">
        <f t="shared" si="73"/>
        <v>15</v>
      </c>
      <c r="C51" s="136" t="str">
        <f t="shared" si="73"/>
        <v>Player 7</v>
      </c>
      <c r="D51" s="163" t="e">
        <f>RANK(D$30,D$24:D$41,D44)</f>
        <v>#DIV/0!</v>
      </c>
      <c r="E51" s="163">
        <f>RANK(E$30,E$24:E$41,E44)</f>
        <v>12</v>
      </c>
      <c r="F51" s="163">
        <f>RANK(F$30,F$24:F$41,F44)</f>
        <v>12</v>
      </c>
      <c r="G51" s="163">
        <f t="shared" ref="G51:BR51" si="96">RANK(G$30,G$24:G$41,G44)</f>
        <v>12</v>
      </c>
      <c r="H51" s="163">
        <f t="shared" si="96"/>
        <v>12</v>
      </c>
      <c r="I51" s="163">
        <f t="shared" si="96"/>
        <v>12</v>
      </c>
      <c r="J51" s="163">
        <f t="shared" si="96"/>
        <v>12</v>
      </c>
      <c r="K51" s="163">
        <f t="shared" si="96"/>
        <v>12</v>
      </c>
      <c r="L51" s="163">
        <f t="shared" si="96"/>
        <v>12</v>
      </c>
      <c r="M51" s="163">
        <f t="shared" si="96"/>
        <v>12</v>
      </c>
      <c r="N51" s="163">
        <f t="shared" si="96"/>
        <v>12</v>
      </c>
      <c r="O51" s="163">
        <f t="shared" si="96"/>
        <v>12</v>
      </c>
      <c r="P51" s="163">
        <f t="shared" si="96"/>
        <v>12</v>
      </c>
      <c r="Q51" s="163">
        <f t="shared" si="96"/>
        <v>12</v>
      </c>
      <c r="R51" s="163">
        <f t="shared" si="96"/>
        <v>12</v>
      </c>
      <c r="S51" s="163">
        <f t="shared" si="96"/>
        <v>7</v>
      </c>
      <c r="T51" s="163">
        <f t="shared" si="96"/>
        <v>12</v>
      </c>
      <c r="U51" s="163">
        <f t="shared" si="96"/>
        <v>12</v>
      </c>
      <c r="V51" s="163">
        <f t="shared" si="96"/>
        <v>12</v>
      </c>
      <c r="W51" s="163">
        <f t="shared" si="96"/>
        <v>12</v>
      </c>
      <c r="X51" s="163">
        <f t="shared" si="96"/>
        <v>12</v>
      </c>
      <c r="Y51" s="163">
        <f t="shared" si="96"/>
        <v>12</v>
      </c>
      <c r="Z51" s="163">
        <f t="shared" si="96"/>
        <v>12</v>
      </c>
      <c r="AA51" s="163">
        <f t="shared" si="96"/>
        <v>12</v>
      </c>
      <c r="AB51" s="163" t="e">
        <f t="shared" si="96"/>
        <v>#N/A</v>
      </c>
      <c r="AC51" s="163">
        <f t="shared" si="96"/>
        <v>12</v>
      </c>
      <c r="AD51" s="163">
        <f t="shared" si="96"/>
        <v>7</v>
      </c>
      <c r="AE51" s="163">
        <f t="shared" si="96"/>
        <v>12</v>
      </c>
      <c r="AF51" s="163">
        <f t="shared" si="96"/>
        <v>12</v>
      </c>
      <c r="AG51" s="163">
        <f t="shared" si="96"/>
        <v>12</v>
      </c>
      <c r="AH51" s="163">
        <f t="shared" si="96"/>
        <v>7</v>
      </c>
      <c r="AI51" s="163">
        <f t="shared" si="96"/>
        <v>12</v>
      </c>
      <c r="AJ51" s="163">
        <f t="shared" si="96"/>
        <v>12</v>
      </c>
      <c r="AK51" s="163">
        <f t="shared" si="96"/>
        <v>12</v>
      </c>
      <c r="AL51" s="163">
        <f t="shared" si="96"/>
        <v>12</v>
      </c>
      <c r="AM51" s="163">
        <f t="shared" si="96"/>
        <v>7</v>
      </c>
      <c r="AN51" s="163">
        <f t="shared" si="96"/>
        <v>7</v>
      </c>
      <c r="AO51" s="163">
        <f t="shared" si="96"/>
        <v>7</v>
      </c>
      <c r="AP51" s="163">
        <f t="shared" si="96"/>
        <v>7</v>
      </c>
      <c r="AQ51" s="163">
        <f t="shared" si="96"/>
        <v>7</v>
      </c>
      <c r="AR51" s="163">
        <f t="shared" si="96"/>
        <v>7</v>
      </c>
      <c r="AS51" s="163">
        <f t="shared" si="96"/>
        <v>7</v>
      </c>
      <c r="AT51" s="163">
        <f t="shared" si="96"/>
        <v>12</v>
      </c>
      <c r="AU51" s="163">
        <f t="shared" si="96"/>
        <v>7</v>
      </c>
      <c r="AV51" s="163">
        <f t="shared" si="96"/>
        <v>7</v>
      </c>
      <c r="AW51" s="163">
        <f t="shared" si="96"/>
        <v>12</v>
      </c>
      <c r="AX51" s="163">
        <f t="shared" si="96"/>
        <v>12</v>
      </c>
      <c r="AY51" s="163">
        <f t="shared" si="96"/>
        <v>12</v>
      </c>
      <c r="AZ51" s="163">
        <f t="shared" si="96"/>
        <v>7</v>
      </c>
      <c r="BA51" s="163">
        <f t="shared" si="96"/>
        <v>12</v>
      </c>
      <c r="BB51" s="163">
        <f t="shared" si="96"/>
        <v>7</v>
      </c>
      <c r="BC51" s="163">
        <f t="shared" si="96"/>
        <v>12</v>
      </c>
      <c r="BD51" s="163">
        <f t="shared" si="96"/>
        <v>12</v>
      </c>
      <c r="BE51" s="163">
        <f t="shared" si="96"/>
        <v>12</v>
      </c>
      <c r="BF51" s="163">
        <f t="shared" si="96"/>
        <v>7</v>
      </c>
      <c r="BG51" s="163">
        <f t="shared" si="96"/>
        <v>7</v>
      </c>
      <c r="BH51" s="163">
        <f t="shared" si="96"/>
        <v>7</v>
      </c>
      <c r="BI51" s="163">
        <f t="shared" si="96"/>
        <v>7</v>
      </c>
      <c r="BJ51" s="163">
        <f t="shared" si="96"/>
        <v>12</v>
      </c>
      <c r="BK51" s="163">
        <f t="shared" si="96"/>
        <v>7</v>
      </c>
      <c r="BL51" s="163">
        <f t="shared" si="96"/>
        <v>7</v>
      </c>
      <c r="BM51" s="163">
        <f t="shared" si="96"/>
        <v>7</v>
      </c>
      <c r="BN51" s="163">
        <f t="shared" si="96"/>
        <v>7</v>
      </c>
      <c r="BO51" s="163">
        <f t="shared" si="96"/>
        <v>7</v>
      </c>
      <c r="BP51" s="163">
        <f t="shared" si="96"/>
        <v>7</v>
      </c>
      <c r="BQ51" s="163" t="e">
        <f t="shared" si="96"/>
        <v>#REF!</v>
      </c>
      <c r="BR51" s="163">
        <f t="shared" si="96"/>
        <v>7</v>
      </c>
      <c r="BS51" s="163">
        <f t="shared" ref="BS51:CP51" si="97">RANK(BS$30,BS$24:BS$41,BS44)</f>
        <v>7</v>
      </c>
      <c r="BT51" s="163">
        <f t="shared" si="97"/>
        <v>7</v>
      </c>
      <c r="BU51" s="163">
        <f t="shared" si="97"/>
        <v>7</v>
      </c>
      <c r="BV51" s="163">
        <f t="shared" si="97"/>
        <v>7</v>
      </c>
      <c r="BW51" s="163">
        <f t="shared" si="97"/>
        <v>7</v>
      </c>
      <c r="BX51" s="163">
        <f t="shared" si="97"/>
        <v>12</v>
      </c>
      <c r="BY51" s="163">
        <f t="shared" si="97"/>
        <v>12</v>
      </c>
      <c r="BZ51" s="163">
        <f t="shared" si="97"/>
        <v>12</v>
      </c>
      <c r="CA51" s="163">
        <f t="shared" si="97"/>
        <v>12</v>
      </c>
      <c r="CB51" s="163">
        <f t="shared" si="97"/>
        <v>12</v>
      </c>
      <c r="CC51" s="163">
        <f t="shared" si="97"/>
        <v>12</v>
      </c>
      <c r="CD51" s="163">
        <f t="shared" si="97"/>
        <v>7</v>
      </c>
      <c r="CE51" s="163">
        <f t="shared" si="97"/>
        <v>7</v>
      </c>
      <c r="CF51" s="163">
        <f t="shared" si="97"/>
        <v>12</v>
      </c>
      <c r="CG51" s="163">
        <f t="shared" si="97"/>
        <v>7</v>
      </c>
      <c r="CH51" s="163">
        <f t="shared" si="97"/>
        <v>7</v>
      </c>
      <c r="CI51" s="163">
        <f t="shared" si="97"/>
        <v>7</v>
      </c>
      <c r="CJ51" s="163">
        <f t="shared" si="97"/>
        <v>7</v>
      </c>
      <c r="CK51" s="163">
        <f t="shared" si="97"/>
        <v>7</v>
      </c>
      <c r="CL51" s="163">
        <f t="shared" si="97"/>
        <v>7</v>
      </c>
      <c r="CM51" s="163">
        <f t="shared" si="97"/>
        <v>7</v>
      </c>
      <c r="CN51" s="163">
        <f t="shared" si="97"/>
        <v>7</v>
      </c>
      <c r="CO51" s="163">
        <f t="shared" si="97"/>
        <v>7</v>
      </c>
      <c r="CP51" s="163">
        <f t="shared" si="97"/>
        <v>7</v>
      </c>
      <c r="CQ51">
        <f t="shared" si="78"/>
        <v>15</v>
      </c>
      <c r="CR51" t="str">
        <f t="shared" si="79"/>
        <v>Player 7</v>
      </c>
      <c r="CS51" s="163">
        <f>RANK(CS$30,CS$24:CS$41,CS44)</f>
        <v>12</v>
      </c>
      <c r="CT51">
        <f t="shared" si="80"/>
        <v>15</v>
      </c>
      <c r="CU51" t="str">
        <f t="shared" si="81"/>
        <v>Player 7</v>
      </c>
      <c r="CV51" s="163">
        <f>RANK(CV$30,CV$24:CV$41,CV44)</f>
        <v>12</v>
      </c>
      <c r="CW51">
        <f t="shared" si="82"/>
        <v>15</v>
      </c>
      <c r="CX51" t="str">
        <f t="shared" si="83"/>
        <v>Player 7</v>
      </c>
      <c r="CZ51" s="163">
        <f>RANK(CZ$30,CZ$24:CZ$41,CZ44)</f>
        <v>12</v>
      </c>
      <c r="DA51">
        <f t="shared" si="84"/>
        <v>15</v>
      </c>
      <c r="DB51" t="str">
        <f t="shared" si="85"/>
        <v>Player 7</v>
      </c>
      <c r="DF51" s="163">
        <f>RANK(DF$30,DF$24:DF$41,DF44)</f>
        <v>7</v>
      </c>
      <c r="DG51">
        <f t="shared" si="86"/>
        <v>15</v>
      </c>
      <c r="DH51" t="str">
        <f t="shared" si="87"/>
        <v>Player 7</v>
      </c>
    </row>
    <row r="52" spans="1:112" ht="11.25" customHeight="1" x14ac:dyDescent="0.15">
      <c r="A52" s="1">
        <v>8</v>
      </c>
      <c r="B52" s="136">
        <f t="shared" si="73"/>
        <v>22</v>
      </c>
      <c r="C52" s="136" t="str">
        <f t="shared" si="73"/>
        <v>Player 8</v>
      </c>
      <c r="D52" s="163" t="e">
        <f>RANK(D$31,D$24:D$41,D44)</f>
        <v>#DIV/0!</v>
      </c>
      <c r="E52" s="163">
        <f>RANK(E$31,E$24:E$41,E44)</f>
        <v>11</v>
      </c>
      <c r="F52" s="163">
        <f>RANK(F$31,F$24:F$41,F44)</f>
        <v>11</v>
      </c>
      <c r="G52" s="163">
        <f t="shared" ref="G52:BR52" si="98">RANK(G$31,G$24:G$41,G44)</f>
        <v>11</v>
      </c>
      <c r="H52" s="163">
        <f t="shared" si="98"/>
        <v>11</v>
      </c>
      <c r="I52" s="163">
        <f t="shared" si="98"/>
        <v>11</v>
      </c>
      <c r="J52" s="163">
        <f t="shared" si="98"/>
        <v>11</v>
      </c>
      <c r="K52" s="163">
        <f t="shared" si="98"/>
        <v>11</v>
      </c>
      <c r="L52" s="163">
        <f t="shared" si="98"/>
        <v>11</v>
      </c>
      <c r="M52" s="163">
        <f t="shared" si="98"/>
        <v>11</v>
      </c>
      <c r="N52" s="163">
        <f t="shared" si="98"/>
        <v>11</v>
      </c>
      <c r="O52" s="163">
        <f t="shared" si="98"/>
        <v>11</v>
      </c>
      <c r="P52" s="163">
        <f t="shared" si="98"/>
        <v>11</v>
      </c>
      <c r="Q52" s="163">
        <f t="shared" si="98"/>
        <v>11</v>
      </c>
      <c r="R52" s="163">
        <f t="shared" si="98"/>
        <v>11</v>
      </c>
      <c r="S52" s="163">
        <f t="shared" si="98"/>
        <v>8</v>
      </c>
      <c r="T52" s="163">
        <f t="shared" si="98"/>
        <v>11</v>
      </c>
      <c r="U52" s="163">
        <f t="shared" si="98"/>
        <v>11</v>
      </c>
      <c r="V52" s="163">
        <f t="shared" si="98"/>
        <v>11</v>
      </c>
      <c r="W52" s="163">
        <f t="shared" si="98"/>
        <v>11</v>
      </c>
      <c r="X52" s="163">
        <f t="shared" si="98"/>
        <v>11</v>
      </c>
      <c r="Y52" s="163">
        <f t="shared" si="98"/>
        <v>11</v>
      </c>
      <c r="Z52" s="163">
        <f t="shared" si="98"/>
        <v>11</v>
      </c>
      <c r="AA52" s="163">
        <f t="shared" si="98"/>
        <v>11</v>
      </c>
      <c r="AB52" s="163" t="e">
        <f t="shared" si="98"/>
        <v>#N/A</v>
      </c>
      <c r="AC52" s="163">
        <f t="shared" si="98"/>
        <v>11</v>
      </c>
      <c r="AD52" s="163">
        <f t="shared" si="98"/>
        <v>8</v>
      </c>
      <c r="AE52" s="163">
        <f t="shared" si="98"/>
        <v>11</v>
      </c>
      <c r="AF52" s="163">
        <f t="shared" si="98"/>
        <v>11</v>
      </c>
      <c r="AG52" s="163">
        <f t="shared" si="98"/>
        <v>11</v>
      </c>
      <c r="AH52" s="163">
        <f t="shared" si="98"/>
        <v>8</v>
      </c>
      <c r="AI52" s="163">
        <f t="shared" si="98"/>
        <v>11</v>
      </c>
      <c r="AJ52" s="163">
        <f t="shared" si="98"/>
        <v>11</v>
      </c>
      <c r="AK52" s="163">
        <f t="shared" si="98"/>
        <v>11</v>
      </c>
      <c r="AL52" s="163">
        <f t="shared" si="98"/>
        <v>11</v>
      </c>
      <c r="AM52" s="163">
        <f t="shared" si="98"/>
        <v>8</v>
      </c>
      <c r="AN52" s="163">
        <f t="shared" si="98"/>
        <v>8</v>
      </c>
      <c r="AO52" s="163">
        <f t="shared" si="98"/>
        <v>8</v>
      </c>
      <c r="AP52" s="163">
        <f t="shared" si="98"/>
        <v>8</v>
      </c>
      <c r="AQ52" s="163">
        <f t="shared" si="98"/>
        <v>8</v>
      </c>
      <c r="AR52" s="163">
        <f t="shared" si="98"/>
        <v>8</v>
      </c>
      <c r="AS52" s="163">
        <f t="shared" si="98"/>
        <v>8</v>
      </c>
      <c r="AT52" s="163">
        <f t="shared" si="98"/>
        <v>11</v>
      </c>
      <c r="AU52" s="163">
        <f t="shared" si="98"/>
        <v>8</v>
      </c>
      <c r="AV52" s="163">
        <f t="shared" si="98"/>
        <v>8</v>
      </c>
      <c r="AW52" s="163">
        <f t="shared" si="98"/>
        <v>11</v>
      </c>
      <c r="AX52" s="163">
        <f t="shared" si="98"/>
        <v>11</v>
      </c>
      <c r="AY52" s="163">
        <f t="shared" si="98"/>
        <v>11</v>
      </c>
      <c r="AZ52" s="163">
        <f t="shared" si="98"/>
        <v>8</v>
      </c>
      <c r="BA52" s="163">
        <f t="shared" si="98"/>
        <v>11</v>
      </c>
      <c r="BB52" s="163">
        <f t="shared" si="98"/>
        <v>8</v>
      </c>
      <c r="BC52" s="163">
        <f t="shared" si="98"/>
        <v>11</v>
      </c>
      <c r="BD52" s="163">
        <f t="shared" si="98"/>
        <v>11</v>
      </c>
      <c r="BE52" s="163">
        <f t="shared" si="98"/>
        <v>11</v>
      </c>
      <c r="BF52" s="163">
        <f t="shared" si="98"/>
        <v>8</v>
      </c>
      <c r="BG52" s="163">
        <f t="shared" si="98"/>
        <v>8</v>
      </c>
      <c r="BH52" s="163">
        <f t="shared" si="98"/>
        <v>8</v>
      </c>
      <c r="BI52" s="163">
        <f t="shared" si="98"/>
        <v>8</v>
      </c>
      <c r="BJ52" s="163">
        <f t="shared" si="98"/>
        <v>11</v>
      </c>
      <c r="BK52" s="163">
        <f t="shared" si="98"/>
        <v>8</v>
      </c>
      <c r="BL52" s="163">
        <f t="shared" si="98"/>
        <v>8</v>
      </c>
      <c r="BM52" s="163">
        <f t="shared" si="98"/>
        <v>8</v>
      </c>
      <c r="BN52" s="163">
        <f t="shared" si="98"/>
        <v>8</v>
      </c>
      <c r="BO52" s="163">
        <f t="shared" si="98"/>
        <v>8</v>
      </c>
      <c r="BP52" s="163">
        <f t="shared" si="98"/>
        <v>8</v>
      </c>
      <c r="BQ52" s="163" t="e">
        <f t="shared" si="98"/>
        <v>#REF!</v>
      </c>
      <c r="BR52" s="163">
        <f t="shared" si="98"/>
        <v>8</v>
      </c>
      <c r="BS52" s="163">
        <f t="shared" ref="BS52:CP52" si="99">RANK(BS$31,BS$24:BS$41,BS44)</f>
        <v>8</v>
      </c>
      <c r="BT52" s="163">
        <f t="shared" si="99"/>
        <v>8</v>
      </c>
      <c r="BU52" s="163">
        <f t="shared" si="99"/>
        <v>8</v>
      </c>
      <c r="BV52" s="163">
        <f t="shared" si="99"/>
        <v>8</v>
      </c>
      <c r="BW52" s="163">
        <f t="shared" si="99"/>
        <v>8</v>
      </c>
      <c r="BX52" s="163">
        <f t="shared" si="99"/>
        <v>11</v>
      </c>
      <c r="BY52" s="163">
        <f t="shared" si="99"/>
        <v>11</v>
      </c>
      <c r="BZ52" s="163">
        <f t="shared" si="99"/>
        <v>11</v>
      </c>
      <c r="CA52" s="163">
        <f t="shared" si="99"/>
        <v>11</v>
      </c>
      <c r="CB52" s="163">
        <f t="shared" si="99"/>
        <v>11</v>
      </c>
      <c r="CC52" s="163">
        <f t="shared" si="99"/>
        <v>11</v>
      </c>
      <c r="CD52" s="163">
        <f t="shared" si="99"/>
        <v>8</v>
      </c>
      <c r="CE52" s="163">
        <f t="shared" si="99"/>
        <v>8</v>
      </c>
      <c r="CF52" s="163">
        <f t="shared" si="99"/>
        <v>11</v>
      </c>
      <c r="CG52" s="163">
        <f t="shared" si="99"/>
        <v>8</v>
      </c>
      <c r="CH52" s="163">
        <f t="shared" si="99"/>
        <v>8</v>
      </c>
      <c r="CI52" s="163">
        <f t="shared" si="99"/>
        <v>8</v>
      </c>
      <c r="CJ52" s="163">
        <f t="shared" si="99"/>
        <v>8</v>
      </c>
      <c r="CK52" s="163">
        <f t="shared" si="99"/>
        <v>8</v>
      </c>
      <c r="CL52" s="163">
        <f t="shared" si="99"/>
        <v>8</v>
      </c>
      <c r="CM52" s="163">
        <f t="shared" si="99"/>
        <v>8</v>
      </c>
      <c r="CN52" s="163">
        <f t="shared" si="99"/>
        <v>8</v>
      </c>
      <c r="CO52" s="163">
        <f t="shared" si="99"/>
        <v>8</v>
      </c>
      <c r="CP52" s="163">
        <f t="shared" si="99"/>
        <v>8</v>
      </c>
      <c r="CQ52">
        <f t="shared" si="78"/>
        <v>22</v>
      </c>
      <c r="CR52" t="str">
        <f t="shared" si="79"/>
        <v>Player 8</v>
      </c>
      <c r="CS52" s="163">
        <f>RANK(CS$31,CS$24:CS$41,CS44)</f>
        <v>11</v>
      </c>
      <c r="CT52">
        <f t="shared" si="80"/>
        <v>22</v>
      </c>
      <c r="CU52" t="str">
        <f t="shared" si="81"/>
        <v>Player 8</v>
      </c>
      <c r="CV52" s="163">
        <f>RANK(CV$31,CV$24:CV$41,CV44)</f>
        <v>11</v>
      </c>
      <c r="CW52">
        <f t="shared" si="82"/>
        <v>22</v>
      </c>
      <c r="CX52" t="str">
        <f t="shared" si="83"/>
        <v>Player 8</v>
      </c>
      <c r="CZ52" s="163">
        <f>RANK(CZ$31,CZ$24:CZ$41,CZ44)</f>
        <v>11</v>
      </c>
      <c r="DA52">
        <f t="shared" si="84"/>
        <v>22</v>
      </c>
      <c r="DB52" t="str">
        <f t="shared" si="85"/>
        <v>Player 8</v>
      </c>
      <c r="DF52" s="163">
        <f>RANK(DF$31,DF$24:DF$41,DF44)</f>
        <v>8</v>
      </c>
      <c r="DG52">
        <f t="shared" si="86"/>
        <v>22</v>
      </c>
      <c r="DH52" t="str">
        <f t="shared" si="87"/>
        <v>Player 8</v>
      </c>
    </row>
    <row r="53" spans="1:112" ht="11.25" customHeight="1" x14ac:dyDescent="0.15">
      <c r="A53" s="1">
        <v>9</v>
      </c>
      <c r="B53" s="136">
        <f t="shared" si="73"/>
        <v>23</v>
      </c>
      <c r="C53" s="136" t="str">
        <f t="shared" si="73"/>
        <v>Player 9</v>
      </c>
      <c r="D53" s="163" t="e">
        <f>RANK(D$32,D$24:D$41,D44)</f>
        <v>#DIV/0!</v>
      </c>
      <c r="E53" s="163">
        <f>RANK(E$32,E$24:E$41,E44)</f>
        <v>10</v>
      </c>
      <c r="F53" s="163">
        <f>RANK(F$32,F$24:F$41,F44)</f>
        <v>10</v>
      </c>
      <c r="G53" s="163">
        <f t="shared" ref="G53:BR53" si="100">RANK(G$32,G$24:G$41,G44)</f>
        <v>10</v>
      </c>
      <c r="H53" s="163">
        <f t="shared" si="100"/>
        <v>10</v>
      </c>
      <c r="I53" s="163">
        <f t="shared" si="100"/>
        <v>10</v>
      </c>
      <c r="J53" s="163">
        <f t="shared" si="100"/>
        <v>10</v>
      </c>
      <c r="K53" s="163">
        <f t="shared" si="100"/>
        <v>10</v>
      </c>
      <c r="L53" s="163">
        <f t="shared" si="100"/>
        <v>10</v>
      </c>
      <c r="M53" s="163">
        <f t="shared" si="100"/>
        <v>10</v>
      </c>
      <c r="N53" s="163">
        <f t="shared" si="100"/>
        <v>10</v>
      </c>
      <c r="O53" s="163">
        <f t="shared" si="100"/>
        <v>10</v>
      </c>
      <c r="P53" s="163">
        <f t="shared" si="100"/>
        <v>10</v>
      </c>
      <c r="Q53" s="163">
        <f t="shared" si="100"/>
        <v>10</v>
      </c>
      <c r="R53" s="163">
        <f t="shared" si="100"/>
        <v>10</v>
      </c>
      <c r="S53" s="163">
        <f t="shared" si="100"/>
        <v>9</v>
      </c>
      <c r="T53" s="163">
        <f t="shared" si="100"/>
        <v>10</v>
      </c>
      <c r="U53" s="163">
        <f t="shared" si="100"/>
        <v>10</v>
      </c>
      <c r="V53" s="163">
        <f t="shared" si="100"/>
        <v>10</v>
      </c>
      <c r="W53" s="163">
        <f t="shared" si="100"/>
        <v>10</v>
      </c>
      <c r="X53" s="163">
        <f t="shared" si="100"/>
        <v>10</v>
      </c>
      <c r="Y53" s="163">
        <f t="shared" si="100"/>
        <v>10</v>
      </c>
      <c r="Z53" s="163">
        <f t="shared" si="100"/>
        <v>10</v>
      </c>
      <c r="AA53" s="163">
        <f t="shared" si="100"/>
        <v>10</v>
      </c>
      <c r="AB53" s="163" t="e">
        <f t="shared" si="100"/>
        <v>#N/A</v>
      </c>
      <c r="AC53" s="163">
        <f t="shared" si="100"/>
        <v>10</v>
      </c>
      <c r="AD53" s="163">
        <f t="shared" si="100"/>
        <v>9</v>
      </c>
      <c r="AE53" s="163">
        <f t="shared" si="100"/>
        <v>10</v>
      </c>
      <c r="AF53" s="163">
        <f t="shared" si="100"/>
        <v>10</v>
      </c>
      <c r="AG53" s="163">
        <f t="shared" si="100"/>
        <v>10</v>
      </c>
      <c r="AH53" s="163">
        <f t="shared" si="100"/>
        <v>9</v>
      </c>
      <c r="AI53" s="163">
        <f t="shared" si="100"/>
        <v>10</v>
      </c>
      <c r="AJ53" s="163">
        <f t="shared" si="100"/>
        <v>10</v>
      </c>
      <c r="AK53" s="163">
        <f t="shared" si="100"/>
        <v>10</v>
      </c>
      <c r="AL53" s="163">
        <f t="shared" si="100"/>
        <v>10</v>
      </c>
      <c r="AM53" s="163">
        <f t="shared" si="100"/>
        <v>9</v>
      </c>
      <c r="AN53" s="163">
        <f t="shared" si="100"/>
        <v>9</v>
      </c>
      <c r="AO53" s="163">
        <f t="shared" si="100"/>
        <v>9</v>
      </c>
      <c r="AP53" s="163">
        <f t="shared" si="100"/>
        <v>9</v>
      </c>
      <c r="AQ53" s="163">
        <f t="shared" si="100"/>
        <v>9</v>
      </c>
      <c r="AR53" s="163">
        <f t="shared" si="100"/>
        <v>9</v>
      </c>
      <c r="AS53" s="163">
        <f t="shared" si="100"/>
        <v>9</v>
      </c>
      <c r="AT53" s="163">
        <f t="shared" si="100"/>
        <v>10</v>
      </c>
      <c r="AU53" s="163">
        <f t="shared" si="100"/>
        <v>9</v>
      </c>
      <c r="AV53" s="163">
        <f t="shared" si="100"/>
        <v>9</v>
      </c>
      <c r="AW53" s="163">
        <f t="shared" si="100"/>
        <v>10</v>
      </c>
      <c r="AX53" s="163">
        <f t="shared" si="100"/>
        <v>10</v>
      </c>
      <c r="AY53" s="163">
        <f t="shared" si="100"/>
        <v>10</v>
      </c>
      <c r="AZ53" s="163">
        <f t="shared" si="100"/>
        <v>9</v>
      </c>
      <c r="BA53" s="163">
        <f t="shared" si="100"/>
        <v>10</v>
      </c>
      <c r="BB53" s="163">
        <f t="shared" si="100"/>
        <v>9</v>
      </c>
      <c r="BC53" s="163">
        <f t="shared" si="100"/>
        <v>10</v>
      </c>
      <c r="BD53" s="163">
        <f t="shared" si="100"/>
        <v>10</v>
      </c>
      <c r="BE53" s="163">
        <f t="shared" si="100"/>
        <v>10</v>
      </c>
      <c r="BF53" s="163">
        <f t="shared" si="100"/>
        <v>9</v>
      </c>
      <c r="BG53" s="163">
        <f t="shared" si="100"/>
        <v>9</v>
      </c>
      <c r="BH53" s="163">
        <f t="shared" si="100"/>
        <v>9</v>
      </c>
      <c r="BI53" s="163">
        <f t="shared" si="100"/>
        <v>9</v>
      </c>
      <c r="BJ53" s="163">
        <f t="shared" si="100"/>
        <v>10</v>
      </c>
      <c r="BK53" s="163">
        <f t="shared" si="100"/>
        <v>9</v>
      </c>
      <c r="BL53" s="163">
        <f t="shared" si="100"/>
        <v>9</v>
      </c>
      <c r="BM53" s="163">
        <f t="shared" si="100"/>
        <v>9</v>
      </c>
      <c r="BN53" s="163">
        <f t="shared" si="100"/>
        <v>9</v>
      </c>
      <c r="BO53" s="163">
        <f t="shared" si="100"/>
        <v>9</v>
      </c>
      <c r="BP53" s="163">
        <f t="shared" si="100"/>
        <v>9</v>
      </c>
      <c r="BQ53" s="163" t="e">
        <f t="shared" si="100"/>
        <v>#REF!</v>
      </c>
      <c r="BR53" s="163">
        <f t="shared" si="100"/>
        <v>9</v>
      </c>
      <c r="BS53" s="163">
        <f t="shared" ref="BS53:CP53" si="101">RANK(BS$32,BS$24:BS$41,BS44)</f>
        <v>9</v>
      </c>
      <c r="BT53" s="163">
        <f t="shared" si="101"/>
        <v>9</v>
      </c>
      <c r="BU53" s="163">
        <f t="shared" si="101"/>
        <v>9</v>
      </c>
      <c r="BV53" s="163">
        <f t="shared" si="101"/>
        <v>9</v>
      </c>
      <c r="BW53" s="163">
        <f t="shared" si="101"/>
        <v>9</v>
      </c>
      <c r="BX53" s="163">
        <f t="shared" si="101"/>
        <v>10</v>
      </c>
      <c r="BY53" s="163">
        <f t="shared" si="101"/>
        <v>10</v>
      </c>
      <c r="BZ53" s="163">
        <f t="shared" si="101"/>
        <v>10</v>
      </c>
      <c r="CA53" s="163">
        <f t="shared" si="101"/>
        <v>10</v>
      </c>
      <c r="CB53" s="163">
        <f t="shared" si="101"/>
        <v>10</v>
      </c>
      <c r="CC53" s="163">
        <f t="shared" si="101"/>
        <v>10</v>
      </c>
      <c r="CD53" s="163">
        <f t="shared" si="101"/>
        <v>9</v>
      </c>
      <c r="CE53" s="163">
        <f t="shared" si="101"/>
        <v>9</v>
      </c>
      <c r="CF53" s="163">
        <f t="shared" si="101"/>
        <v>10</v>
      </c>
      <c r="CG53" s="163">
        <f t="shared" si="101"/>
        <v>9</v>
      </c>
      <c r="CH53" s="163">
        <f t="shared" si="101"/>
        <v>9</v>
      </c>
      <c r="CI53" s="163">
        <f t="shared" si="101"/>
        <v>9</v>
      </c>
      <c r="CJ53" s="163">
        <f t="shared" si="101"/>
        <v>9</v>
      </c>
      <c r="CK53" s="163">
        <f t="shared" si="101"/>
        <v>9</v>
      </c>
      <c r="CL53" s="163">
        <f t="shared" si="101"/>
        <v>9</v>
      </c>
      <c r="CM53" s="163">
        <f t="shared" si="101"/>
        <v>9</v>
      </c>
      <c r="CN53" s="163">
        <f t="shared" si="101"/>
        <v>9</v>
      </c>
      <c r="CO53" s="163">
        <f t="shared" si="101"/>
        <v>9</v>
      </c>
      <c r="CP53" s="163">
        <f t="shared" si="101"/>
        <v>9</v>
      </c>
      <c r="CQ53">
        <f t="shared" si="78"/>
        <v>23</v>
      </c>
      <c r="CR53" t="str">
        <f t="shared" si="79"/>
        <v>Player 9</v>
      </c>
      <c r="CS53" s="163">
        <f>RANK(CS$32,CS$24:CS$41,CS44)</f>
        <v>10</v>
      </c>
      <c r="CT53">
        <f t="shared" si="80"/>
        <v>23</v>
      </c>
      <c r="CU53" t="str">
        <f t="shared" si="81"/>
        <v>Player 9</v>
      </c>
      <c r="CV53" s="163">
        <f>RANK(CV$32,CV$24:CV$41,CV44)</f>
        <v>10</v>
      </c>
      <c r="CW53">
        <f t="shared" si="82"/>
        <v>23</v>
      </c>
      <c r="CX53" t="str">
        <f t="shared" si="83"/>
        <v>Player 9</v>
      </c>
      <c r="CZ53" s="163">
        <f>RANK(CZ$32,CZ$24:CZ$41,CZ44)</f>
        <v>10</v>
      </c>
      <c r="DA53">
        <f t="shared" si="84"/>
        <v>23</v>
      </c>
      <c r="DB53" t="str">
        <f t="shared" si="85"/>
        <v>Player 9</v>
      </c>
      <c r="DF53" s="163">
        <f>RANK(DF$32,DF$24:DF$41,DF44)</f>
        <v>9</v>
      </c>
      <c r="DG53">
        <f t="shared" si="86"/>
        <v>23</v>
      </c>
      <c r="DH53" t="str">
        <f t="shared" si="87"/>
        <v>Player 9</v>
      </c>
    </row>
    <row r="54" spans="1:112" ht="11.25" customHeight="1" x14ac:dyDescent="0.15">
      <c r="A54" s="1">
        <v>10</v>
      </c>
      <c r="B54" s="136">
        <f t="shared" si="73"/>
        <v>24</v>
      </c>
      <c r="C54" s="136" t="str">
        <f t="shared" si="73"/>
        <v>Player 10</v>
      </c>
      <c r="D54" s="163" t="e">
        <f>RANK(D$33,D$24:D$41,D44)</f>
        <v>#DIV/0!</v>
      </c>
      <c r="E54" s="163">
        <f>RANK(E$33,E$24:E$41,E44)</f>
        <v>9</v>
      </c>
      <c r="F54" s="163">
        <f>RANK(F$33,F$24:F$41,F44)</f>
        <v>9</v>
      </c>
      <c r="G54" s="163">
        <f t="shared" ref="G54:BR54" si="102">RANK(G$33,G$24:G$41,G44)</f>
        <v>9</v>
      </c>
      <c r="H54" s="163">
        <f t="shared" si="102"/>
        <v>9</v>
      </c>
      <c r="I54" s="163">
        <f t="shared" si="102"/>
        <v>9</v>
      </c>
      <c r="J54" s="163">
        <f t="shared" si="102"/>
        <v>9</v>
      </c>
      <c r="K54" s="163">
        <f t="shared" si="102"/>
        <v>9</v>
      </c>
      <c r="L54" s="163">
        <f t="shared" si="102"/>
        <v>9</v>
      </c>
      <c r="M54" s="163">
        <f t="shared" si="102"/>
        <v>9</v>
      </c>
      <c r="N54" s="163">
        <f t="shared" si="102"/>
        <v>9</v>
      </c>
      <c r="O54" s="163">
        <f t="shared" si="102"/>
        <v>9</v>
      </c>
      <c r="P54" s="163">
        <f t="shared" si="102"/>
        <v>9</v>
      </c>
      <c r="Q54" s="163">
        <f t="shared" si="102"/>
        <v>9</v>
      </c>
      <c r="R54" s="163">
        <f t="shared" si="102"/>
        <v>9</v>
      </c>
      <c r="S54" s="163">
        <f t="shared" si="102"/>
        <v>10</v>
      </c>
      <c r="T54" s="163">
        <f t="shared" si="102"/>
        <v>9</v>
      </c>
      <c r="U54" s="163">
        <f t="shared" si="102"/>
        <v>9</v>
      </c>
      <c r="V54" s="163">
        <f t="shared" si="102"/>
        <v>9</v>
      </c>
      <c r="W54" s="163">
        <f t="shared" si="102"/>
        <v>9</v>
      </c>
      <c r="X54" s="163">
        <f t="shared" si="102"/>
        <v>9</v>
      </c>
      <c r="Y54" s="163">
        <f t="shared" si="102"/>
        <v>9</v>
      </c>
      <c r="Z54" s="163">
        <f t="shared" si="102"/>
        <v>9</v>
      </c>
      <c r="AA54" s="163">
        <f t="shared" si="102"/>
        <v>9</v>
      </c>
      <c r="AB54" s="163" t="e">
        <f t="shared" si="102"/>
        <v>#N/A</v>
      </c>
      <c r="AC54" s="163">
        <f t="shared" si="102"/>
        <v>9</v>
      </c>
      <c r="AD54" s="163">
        <f t="shared" si="102"/>
        <v>10</v>
      </c>
      <c r="AE54" s="163">
        <f t="shared" si="102"/>
        <v>9</v>
      </c>
      <c r="AF54" s="163">
        <f t="shared" si="102"/>
        <v>9</v>
      </c>
      <c r="AG54" s="163">
        <f t="shared" si="102"/>
        <v>9</v>
      </c>
      <c r="AH54" s="163">
        <f t="shared" si="102"/>
        <v>10</v>
      </c>
      <c r="AI54" s="163">
        <f t="shared" si="102"/>
        <v>9</v>
      </c>
      <c r="AJ54" s="163">
        <f t="shared" si="102"/>
        <v>9</v>
      </c>
      <c r="AK54" s="163">
        <f t="shared" si="102"/>
        <v>9</v>
      </c>
      <c r="AL54" s="163">
        <f t="shared" si="102"/>
        <v>9</v>
      </c>
      <c r="AM54" s="163">
        <f t="shared" si="102"/>
        <v>10</v>
      </c>
      <c r="AN54" s="163">
        <f t="shared" si="102"/>
        <v>10</v>
      </c>
      <c r="AO54" s="163">
        <f t="shared" si="102"/>
        <v>10</v>
      </c>
      <c r="AP54" s="163">
        <f t="shared" si="102"/>
        <v>10</v>
      </c>
      <c r="AQ54" s="163">
        <f t="shared" si="102"/>
        <v>10</v>
      </c>
      <c r="AR54" s="163">
        <f t="shared" si="102"/>
        <v>10</v>
      </c>
      <c r="AS54" s="163">
        <f t="shared" si="102"/>
        <v>10</v>
      </c>
      <c r="AT54" s="163">
        <f t="shared" si="102"/>
        <v>9</v>
      </c>
      <c r="AU54" s="163">
        <f t="shared" si="102"/>
        <v>10</v>
      </c>
      <c r="AV54" s="163">
        <f t="shared" si="102"/>
        <v>10</v>
      </c>
      <c r="AW54" s="163">
        <f t="shared" si="102"/>
        <v>9</v>
      </c>
      <c r="AX54" s="163">
        <f t="shared" si="102"/>
        <v>9</v>
      </c>
      <c r="AY54" s="163">
        <f t="shared" si="102"/>
        <v>9</v>
      </c>
      <c r="AZ54" s="163">
        <f t="shared" si="102"/>
        <v>10</v>
      </c>
      <c r="BA54" s="163">
        <f t="shared" si="102"/>
        <v>9</v>
      </c>
      <c r="BB54" s="163">
        <f t="shared" si="102"/>
        <v>10</v>
      </c>
      <c r="BC54" s="163">
        <f t="shared" si="102"/>
        <v>9</v>
      </c>
      <c r="BD54" s="163">
        <f t="shared" si="102"/>
        <v>9</v>
      </c>
      <c r="BE54" s="163">
        <f t="shared" si="102"/>
        <v>9</v>
      </c>
      <c r="BF54" s="163">
        <f t="shared" si="102"/>
        <v>10</v>
      </c>
      <c r="BG54" s="163">
        <f t="shared" si="102"/>
        <v>10</v>
      </c>
      <c r="BH54" s="163">
        <f t="shared" si="102"/>
        <v>10</v>
      </c>
      <c r="BI54" s="163">
        <f t="shared" si="102"/>
        <v>10</v>
      </c>
      <c r="BJ54" s="163">
        <f t="shared" si="102"/>
        <v>9</v>
      </c>
      <c r="BK54" s="163">
        <f t="shared" si="102"/>
        <v>10</v>
      </c>
      <c r="BL54" s="163">
        <f t="shared" si="102"/>
        <v>10</v>
      </c>
      <c r="BM54" s="163">
        <f t="shared" si="102"/>
        <v>10</v>
      </c>
      <c r="BN54" s="163">
        <f t="shared" si="102"/>
        <v>10</v>
      </c>
      <c r="BO54" s="163">
        <f t="shared" si="102"/>
        <v>10</v>
      </c>
      <c r="BP54" s="163">
        <f t="shared" si="102"/>
        <v>10</v>
      </c>
      <c r="BQ54" s="163" t="e">
        <f t="shared" si="102"/>
        <v>#REF!</v>
      </c>
      <c r="BR54" s="163">
        <f t="shared" si="102"/>
        <v>10</v>
      </c>
      <c r="BS54" s="163">
        <f t="shared" ref="BS54:CP54" si="103">RANK(BS$33,BS$24:BS$41,BS44)</f>
        <v>10</v>
      </c>
      <c r="BT54" s="163">
        <f t="shared" si="103"/>
        <v>10</v>
      </c>
      <c r="BU54" s="163">
        <f t="shared" si="103"/>
        <v>10</v>
      </c>
      <c r="BV54" s="163">
        <f t="shared" si="103"/>
        <v>10</v>
      </c>
      <c r="BW54" s="163">
        <f t="shared" si="103"/>
        <v>10</v>
      </c>
      <c r="BX54" s="163">
        <f t="shared" si="103"/>
        <v>9</v>
      </c>
      <c r="BY54" s="163">
        <f t="shared" si="103"/>
        <v>9</v>
      </c>
      <c r="BZ54" s="163">
        <f t="shared" si="103"/>
        <v>9</v>
      </c>
      <c r="CA54" s="163">
        <f t="shared" si="103"/>
        <v>9</v>
      </c>
      <c r="CB54" s="163">
        <f t="shared" si="103"/>
        <v>9</v>
      </c>
      <c r="CC54" s="163">
        <f t="shared" si="103"/>
        <v>9</v>
      </c>
      <c r="CD54" s="163">
        <f t="shared" si="103"/>
        <v>10</v>
      </c>
      <c r="CE54" s="163">
        <f t="shared" si="103"/>
        <v>10</v>
      </c>
      <c r="CF54" s="163">
        <f t="shared" si="103"/>
        <v>9</v>
      </c>
      <c r="CG54" s="163">
        <f t="shared" si="103"/>
        <v>10</v>
      </c>
      <c r="CH54" s="163">
        <f t="shared" si="103"/>
        <v>10</v>
      </c>
      <c r="CI54" s="163">
        <f t="shared" si="103"/>
        <v>10</v>
      </c>
      <c r="CJ54" s="163">
        <f t="shared" si="103"/>
        <v>10</v>
      </c>
      <c r="CK54" s="163">
        <f t="shared" si="103"/>
        <v>10</v>
      </c>
      <c r="CL54" s="163">
        <f t="shared" si="103"/>
        <v>10</v>
      </c>
      <c r="CM54" s="163">
        <f t="shared" si="103"/>
        <v>10</v>
      </c>
      <c r="CN54" s="163">
        <f t="shared" si="103"/>
        <v>10</v>
      </c>
      <c r="CO54" s="163">
        <f t="shared" si="103"/>
        <v>10</v>
      </c>
      <c r="CP54" s="163">
        <f t="shared" si="103"/>
        <v>10</v>
      </c>
      <c r="CQ54">
        <f t="shared" si="78"/>
        <v>24</v>
      </c>
      <c r="CR54" t="str">
        <f t="shared" si="79"/>
        <v>Player 10</v>
      </c>
      <c r="CS54" s="163">
        <f>RANK(CS$33,CS$24:CS$41,CS44)</f>
        <v>9</v>
      </c>
      <c r="CT54">
        <f t="shared" si="80"/>
        <v>24</v>
      </c>
      <c r="CU54" t="str">
        <f t="shared" si="81"/>
        <v>Player 10</v>
      </c>
      <c r="CV54" s="163">
        <f>RANK(CV$33,CV$24:CV$41,CV44)</f>
        <v>9</v>
      </c>
      <c r="CW54">
        <f t="shared" si="82"/>
        <v>24</v>
      </c>
      <c r="CX54" t="str">
        <f t="shared" si="83"/>
        <v>Player 10</v>
      </c>
      <c r="CZ54" s="163">
        <f>RANK(CZ$33,CZ$24:CZ$41,CZ44)</f>
        <v>9</v>
      </c>
      <c r="DA54">
        <f t="shared" si="84"/>
        <v>24</v>
      </c>
      <c r="DB54" t="str">
        <f t="shared" si="85"/>
        <v>Player 10</v>
      </c>
      <c r="DF54" s="163">
        <f>RANK(DF$33,DF$24:DF$41,DF44)</f>
        <v>10</v>
      </c>
      <c r="DG54">
        <f t="shared" si="86"/>
        <v>24</v>
      </c>
      <c r="DH54" t="str">
        <f t="shared" si="87"/>
        <v>Player 10</v>
      </c>
    </row>
    <row r="55" spans="1:112" ht="11.25" customHeight="1" x14ac:dyDescent="0.15">
      <c r="A55" s="1">
        <v>11</v>
      </c>
      <c r="B55" s="136">
        <f t="shared" si="73"/>
        <v>25</v>
      </c>
      <c r="C55" s="136" t="str">
        <f t="shared" si="73"/>
        <v>Player 11</v>
      </c>
      <c r="D55" s="163" t="e">
        <f>RANK(D$34,D$24:D$41,D$44)</f>
        <v>#DIV/0!</v>
      </c>
      <c r="E55" s="163">
        <f>RANK(E$34,E$24:E$41,E$44)</f>
        <v>8</v>
      </c>
      <c r="F55" s="163">
        <f>RANK(F$34,F$24:F$41,F$44)</f>
        <v>8</v>
      </c>
      <c r="G55" s="163">
        <f t="shared" ref="G55:BR55" si="104">RANK(G$34,G$24:G$41,G$44)</f>
        <v>8</v>
      </c>
      <c r="H55" s="163">
        <f t="shared" si="104"/>
        <v>8</v>
      </c>
      <c r="I55" s="163">
        <f t="shared" si="104"/>
        <v>8</v>
      </c>
      <c r="J55" s="163">
        <f t="shared" si="104"/>
        <v>8</v>
      </c>
      <c r="K55" s="163">
        <f t="shared" si="104"/>
        <v>8</v>
      </c>
      <c r="L55" s="163">
        <f t="shared" si="104"/>
        <v>8</v>
      </c>
      <c r="M55" s="163">
        <f t="shared" si="104"/>
        <v>8</v>
      </c>
      <c r="N55" s="163">
        <f t="shared" si="104"/>
        <v>8</v>
      </c>
      <c r="O55" s="163">
        <f t="shared" si="104"/>
        <v>8</v>
      </c>
      <c r="P55" s="163">
        <f t="shared" si="104"/>
        <v>8</v>
      </c>
      <c r="Q55" s="163">
        <f t="shared" si="104"/>
        <v>8</v>
      </c>
      <c r="R55" s="163">
        <f t="shared" si="104"/>
        <v>8</v>
      </c>
      <c r="S55" s="163">
        <f t="shared" si="104"/>
        <v>11</v>
      </c>
      <c r="T55" s="163">
        <f t="shared" si="104"/>
        <v>8</v>
      </c>
      <c r="U55" s="163">
        <f t="shared" si="104"/>
        <v>8</v>
      </c>
      <c r="V55" s="163">
        <f t="shared" si="104"/>
        <v>8</v>
      </c>
      <c r="W55" s="163">
        <f t="shared" si="104"/>
        <v>8</v>
      </c>
      <c r="X55" s="163">
        <f t="shared" si="104"/>
        <v>8</v>
      </c>
      <c r="Y55" s="163">
        <f t="shared" si="104"/>
        <v>8</v>
      </c>
      <c r="Z55" s="163">
        <f t="shared" si="104"/>
        <v>8</v>
      </c>
      <c r="AA55" s="163">
        <f t="shared" si="104"/>
        <v>8</v>
      </c>
      <c r="AB55" s="163" t="e">
        <f t="shared" si="104"/>
        <v>#N/A</v>
      </c>
      <c r="AC55" s="163">
        <f t="shared" si="104"/>
        <v>8</v>
      </c>
      <c r="AD55" s="163">
        <f t="shared" si="104"/>
        <v>11</v>
      </c>
      <c r="AE55" s="163">
        <f t="shared" si="104"/>
        <v>8</v>
      </c>
      <c r="AF55" s="163">
        <f t="shared" si="104"/>
        <v>8</v>
      </c>
      <c r="AG55" s="163">
        <f t="shared" si="104"/>
        <v>8</v>
      </c>
      <c r="AH55" s="163">
        <f t="shared" si="104"/>
        <v>11</v>
      </c>
      <c r="AI55" s="163">
        <f t="shared" si="104"/>
        <v>8</v>
      </c>
      <c r="AJ55" s="163">
        <f t="shared" si="104"/>
        <v>8</v>
      </c>
      <c r="AK55" s="163">
        <f t="shared" si="104"/>
        <v>8</v>
      </c>
      <c r="AL55" s="163">
        <f t="shared" si="104"/>
        <v>8</v>
      </c>
      <c r="AM55" s="163">
        <f t="shared" si="104"/>
        <v>11</v>
      </c>
      <c r="AN55" s="163">
        <f t="shared" si="104"/>
        <v>11</v>
      </c>
      <c r="AO55" s="163">
        <f t="shared" si="104"/>
        <v>11</v>
      </c>
      <c r="AP55" s="163">
        <f t="shared" si="104"/>
        <v>11</v>
      </c>
      <c r="AQ55" s="163">
        <f t="shared" si="104"/>
        <v>11</v>
      </c>
      <c r="AR55" s="163">
        <f t="shared" si="104"/>
        <v>11</v>
      </c>
      <c r="AS55" s="163">
        <f t="shared" si="104"/>
        <v>11</v>
      </c>
      <c r="AT55" s="163">
        <f t="shared" si="104"/>
        <v>8</v>
      </c>
      <c r="AU55" s="163">
        <f t="shared" si="104"/>
        <v>11</v>
      </c>
      <c r="AV55" s="163">
        <f t="shared" si="104"/>
        <v>11</v>
      </c>
      <c r="AW55" s="163">
        <f t="shared" si="104"/>
        <v>8</v>
      </c>
      <c r="AX55" s="163">
        <f t="shared" si="104"/>
        <v>8</v>
      </c>
      <c r="AY55" s="163">
        <f t="shared" si="104"/>
        <v>8</v>
      </c>
      <c r="AZ55" s="163">
        <f t="shared" si="104"/>
        <v>11</v>
      </c>
      <c r="BA55" s="163">
        <f t="shared" si="104"/>
        <v>8</v>
      </c>
      <c r="BB55" s="163">
        <f t="shared" si="104"/>
        <v>11</v>
      </c>
      <c r="BC55" s="163">
        <f t="shared" si="104"/>
        <v>8</v>
      </c>
      <c r="BD55" s="163">
        <f t="shared" si="104"/>
        <v>8</v>
      </c>
      <c r="BE55" s="163">
        <f t="shared" si="104"/>
        <v>8</v>
      </c>
      <c r="BF55" s="163">
        <f t="shared" si="104"/>
        <v>11</v>
      </c>
      <c r="BG55" s="163">
        <f t="shared" si="104"/>
        <v>11</v>
      </c>
      <c r="BH55" s="163">
        <f t="shared" si="104"/>
        <v>11</v>
      </c>
      <c r="BI55" s="163">
        <f t="shared" si="104"/>
        <v>11</v>
      </c>
      <c r="BJ55" s="163">
        <f t="shared" si="104"/>
        <v>8</v>
      </c>
      <c r="BK55" s="163">
        <f t="shared" si="104"/>
        <v>11</v>
      </c>
      <c r="BL55" s="163">
        <f t="shared" si="104"/>
        <v>11</v>
      </c>
      <c r="BM55" s="163">
        <f t="shared" si="104"/>
        <v>11</v>
      </c>
      <c r="BN55" s="163">
        <f t="shared" si="104"/>
        <v>11</v>
      </c>
      <c r="BO55" s="163">
        <f t="shared" si="104"/>
        <v>11</v>
      </c>
      <c r="BP55" s="163">
        <f t="shared" si="104"/>
        <v>11</v>
      </c>
      <c r="BQ55" s="163" t="e">
        <f t="shared" si="104"/>
        <v>#REF!</v>
      </c>
      <c r="BR55" s="163">
        <f t="shared" si="104"/>
        <v>11</v>
      </c>
      <c r="BS55" s="163">
        <f t="shared" ref="BS55:CP55" si="105">RANK(BS$34,BS$24:BS$41,BS$44)</f>
        <v>11</v>
      </c>
      <c r="BT55" s="163">
        <f t="shared" si="105"/>
        <v>11</v>
      </c>
      <c r="BU55" s="163">
        <f t="shared" si="105"/>
        <v>11</v>
      </c>
      <c r="BV55" s="163">
        <f t="shared" si="105"/>
        <v>11</v>
      </c>
      <c r="BW55" s="163">
        <f t="shared" si="105"/>
        <v>11</v>
      </c>
      <c r="BX55" s="163">
        <f t="shared" si="105"/>
        <v>8</v>
      </c>
      <c r="BY55" s="163">
        <f t="shared" si="105"/>
        <v>8</v>
      </c>
      <c r="BZ55" s="163">
        <f t="shared" si="105"/>
        <v>8</v>
      </c>
      <c r="CA55" s="163">
        <f t="shared" si="105"/>
        <v>8</v>
      </c>
      <c r="CB55" s="163">
        <f t="shared" si="105"/>
        <v>8</v>
      </c>
      <c r="CC55" s="163">
        <f t="shared" si="105"/>
        <v>8</v>
      </c>
      <c r="CD55" s="163">
        <f t="shared" si="105"/>
        <v>11</v>
      </c>
      <c r="CE55" s="163">
        <f t="shared" si="105"/>
        <v>11</v>
      </c>
      <c r="CF55" s="163">
        <f t="shared" si="105"/>
        <v>8</v>
      </c>
      <c r="CG55" s="163">
        <f t="shared" si="105"/>
        <v>11</v>
      </c>
      <c r="CH55" s="163">
        <f t="shared" si="105"/>
        <v>11</v>
      </c>
      <c r="CI55" s="163">
        <f t="shared" si="105"/>
        <v>11</v>
      </c>
      <c r="CJ55" s="163">
        <f t="shared" si="105"/>
        <v>11</v>
      </c>
      <c r="CK55" s="163">
        <f t="shared" si="105"/>
        <v>11</v>
      </c>
      <c r="CL55" s="163">
        <f t="shared" si="105"/>
        <v>11</v>
      </c>
      <c r="CM55" s="163">
        <f t="shared" si="105"/>
        <v>11</v>
      </c>
      <c r="CN55" s="163">
        <f t="shared" si="105"/>
        <v>11</v>
      </c>
      <c r="CO55" s="163">
        <f t="shared" si="105"/>
        <v>11</v>
      </c>
      <c r="CP55" s="163">
        <f t="shared" si="105"/>
        <v>11</v>
      </c>
      <c r="CQ55">
        <f t="shared" si="78"/>
        <v>25</v>
      </c>
      <c r="CR55" t="str">
        <f t="shared" si="79"/>
        <v>Player 11</v>
      </c>
      <c r="CS55" s="163">
        <f>RANK(CS$34,CS$24:CS$41,CS$44)</f>
        <v>8</v>
      </c>
      <c r="CT55">
        <f t="shared" si="80"/>
        <v>25</v>
      </c>
      <c r="CU55" t="str">
        <f t="shared" si="81"/>
        <v>Player 11</v>
      </c>
      <c r="CV55" s="163">
        <f>RANK(CV$34,CV$24:CV$41,CV$44)</f>
        <v>8</v>
      </c>
      <c r="CW55">
        <f t="shared" si="82"/>
        <v>25</v>
      </c>
      <c r="CX55" t="str">
        <f t="shared" si="83"/>
        <v>Player 11</v>
      </c>
      <c r="CZ55" s="163">
        <f>RANK(CZ$34,CZ$24:CZ$41,CZ$44)</f>
        <v>8</v>
      </c>
      <c r="DA55">
        <f t="shared" si="84"/>
        <v>25</v>
      </c>
      <c r="DB55" t="str">
        <f t="shared" si="85"/>
        <v>Player 11</v>
      </c>
      <c r="DF55" s="163">
        <f>RANK(DF$34,DF$24:DF$41,DF$44)</f>
        <v>11</v>
      </c>
      <c r="DG55">
        <f t="shared" si="86"/>
        <v>25</v>
      </c>
      <c r="DH55" t="str">
        <f t="shared" si="87"/>
        <v>Player 11</v>
      </c>
    </row>
    <row r="56" spans="1:112" ht="11.25" customHeight="1" x14ac:dyDescent="0.15">
      <c r="A56" s="1">
        <v>12</v>
      </c>
      <c r="B56" s="136">
        <f t="shared" si="73"/>
        <v>29</v>
      </c>
      <c r="C56" s="136" t="str">
        <f t="shared" si="73"/>
        <v>Player 12</v>
      </c>
      <c r="D56" s="163" t="e">
        <f>RANK(D$35,D$24:D$41,D44)</f>
        <v>#DIV/0!</v>
      </c>
      <c r="E56" s="163">
        <f>RANK(E$35,E$24:E$41,E44)</f>
        <v>7</v>
      </c>
      <c r="F56" s="163">
        <f>RANK(F$35,F$24:F$41,F44)</f>
        <v>7</v>
      </c>
      <c r="G56" s="163">
        <f t="shared" ref="G56:BR56" si="106">RANK(G$35,G$24:G$41,G44)</f>
        <v>7</v>
      </c>
      <c r="H56" s="163">
        <f t="shared" si="106"/>
        <v>7</v>
      </c>
      <c r="I56" s="163">
        <f t="shared" si="106"/>
        <v>7</v>
      </c>
      <c r="J56" s="163">
        <f t="shared" si="106"/>
        <v>7</v>
      </c>
      <c r="K56" s="163">
        <f t="shared" si="106"/>
        <v>7</v>
      </c>
      <c r="L56" s="163">
        <f t="shared" si="106"/>
        <v>7</v>
      </c>
      <c r="M56" s="163">
        <f t="shared" si="106"/>
        <v>7</v>
      </c>
      <c r="N56" s="163">
        <f t="shared" si="106"/>
        <v>7</v>
      </c>
      <c r="O56" s="163">
        <f t="shared" si="106"/>
        <v>7</v>
      </c>
      <c r="P56" s="163">
        <f t="shared" si="106"/>
        <v>7</v>
      </c>
      <c r="Q56" s="163">
        <f t="shared" si="106"/>
        <v>7</v>
      </c>
      <c r="R56" s="163">
        <f t="shared" si="106"/>
        <v>7</v>
      </c>
      <c r="S56" s="163">
        <f t="shared" si="106"/>
        <v>12</v>
      </c>
      <c r="T56" s="163">
        <f t="shared" si="106"/>
        <v>7</v>
      </c>
      <c r="U56" s="163">
        <f t="shared" si="106"/>
        <v>7</v>
      </c>
      <c r="V56" s="163">
        <f t="shared" si="106"/>
        <v>7</v>
      </c>
      <c r="W56" s="163">
        <f t="shared" si="106"/>
        <v>7</v>
      </c>
      <c r="X56" s="163">
        <f t="shared" si="106"/>
        <v>7</v>
      </c>
      <c r="Y56" s="163">
        <f t="shared" si="106"/>
        <v>7</v>
      </c>
      <c r="Z56" s="163">
        <f t="shared" si="106"/>
        <v>7</v>
      </c>
      <c r="AA56" s="163">
        <f t="shared" si="106"/>
        <v>7</v>
      </c>
      <c r="AB56" s="163" t="e">
        <f t="shared" si="106"/>
        <v>#N/A</v>
      </c>
      <c r="AC56" s="163">
        <f t="shared" si="106"/>
        <v>7</v>
      </c>
      <c r="AD56" s="163">
        <f t="shared" si="106"/>
        <v>12</v>
      </c>
      <c r="AE56" s="163">
        <f t="shared" si="106"/>
        <v>7</v>
      </c>
      <c r="AF56" s="163">
        <f t="shared" si="106"/>
        <v>7</v>
      </c>
      <c r="AG56" s="163">
        <f t="shared" si="106"/>
        <v>7</v>
      </c>
      <c r="AH56" s="163">
        <f t="shared" si="106"/>
        <v>12</v>
      </c>
      <c r="AI56" s="163">
        <f t="shared" si="106"/>
        <v>7</v>
      </c>
      <c r="AJ56" s="163">
        <f t="shared" si="106"/>
        <v>7</v>
      </c>
      <c r="AK56" s="163">
        <f t="shared" si="106"/>
        <v>7</v>
      </c>
      <c r="AL56" s="163">
        <f t="shared" si="106"/>
        <v>7</v>
      </c>
      <c r="AM56" s="163">
        <f t="shared" si="106"/>
        <v>12</v>
      </c>
      <c r="AN56" s="163">
        <f t="shared" si="106"/>
        <v>12</v>
      </c>
      <c r="AO56" s="163">
        <f t="shared" si="106"/>
        <v>12</v>
      </c>
      <c r="AP56" s="163">
        <f t="shared" si="106"/>
        <v>12</v>
      </c>
      <c r="AQ56" s="163">
        <f t="shared" si="106"/>
        <v>12</v>
      </c>
      <c r="AR56" s="163">
        <f t="shared" si="106"/>
        <v>12</v>
      </c>
      <c r="AS56" s="163">
        <f t="shared" si="106"/>
        <v>12</v>
      </c>
      <c r="AT56" s="163">
        <f t="shared" si="106"/>
        <v>7</v>
      </c>
      <c r="AU56" s="163">
        <f t="shared" si="106"/>
        <v>12</v>
      </c>
      <c r="AV56" s="163">
        <f t="shared" si="106"/>
        <v>12</v>
      </c>
      <c r="AW56" s="163">
        <f t="shared" si="106"/>
        <v>7</v>
      </c>
      <c r="AX56" s="163">
        <f t="shared" si="106"/>
        <v>7</v>
      </c>
      <c r="AY56" s="163">
        <f t="shared" si="106"/>
        <v>7</v>
      </c>
      <c r="AZ56" s="163">
        <f t="shared" si="106"/>
        <v>12</v>
      </c>
      <c r="BA56" s="163">
        <f t="shared" si="106"/>
        <v>7</v>
      </c>
      <c r="BB56" s="163">
        <f t="shared" si="106"/>
        <v>12</v>
      </c>
      <c r="BC56" s="163">
        <f t="shared" si="106"/>
        <v>7</v>
      </c>
      <c r="BD56" s="163">
        <f t="shared" si="106"/>
        <v>7</v>
      </c>
      <c r="BE56" s="163">
        <f t="shared" si="106"/>
        <v>7</v>
      </c>
      <c r="BF56" s="163">
        <f t="shared" si="106"/>
        <v>12</v>
      </c>
      <c r="BG56" s="163">
        <f t="shared" si="106"/>
        <v>12</v>
      </c>
      <c r="BH56" s="163">
        <f t="shared" si="106"/>
        <v>12</v>
      </c>
      <c r="BI56" s="163">
        <f t="shared" si="106"/>
        <v>12</v>
      </c>
      <c r="BJ56" s="163">
        <f t="shared" si="106"/>
        <v>7</v>
      </c>
      <c r="BK56" s="163">
        <f t="shared" si="106"/>
        <v>12</v>
      </c>
      <c r="BL56" s="163">
        <f t="shared" si="106"/>
        <v>12</v>
      </c>
      <c r="BM56" s="163">
        <f t="shared" si="106"/>
        <v>12</v>
      </c>
      <c r="BN56" s="163">
        <f t="shared" si="106"/>
        <v>12</v>
      </c>
      <c r="BO56" s="163">
        <f t="shared" si="106"/>
        <v>12</v>
      </c>
      <c r="BP56" s="163">
        <f t="shared" si="106"/>
        <v>12</v>
      </c>
      <c r="BQ56" s="163" t="e">
        <f t="shared" si="106"/>
        <v>#REF!</v>
      </c>
      <c r="BR56" s="163">
        <f t="shared" si="106"/>
        <v>12</v>
      </c>
      <c r="BS56" s="163">
        <f t="shared" ref="BS56:CP56" si="107">RANK(BS$35,BS$24:BS$41,BS44)</f>
        <v>12</v>
      </c>
      <c r="BT56" s="163">
        <f t="shared" si="107"/>
        <v>12</v>
      </c>
      <c r="BU56" s="163">
        <f t="shared" si="107"/>
        <v>12</v>
      </c>
      <c r="BV56" s="163">
        <f t="shared" si="107"/>
        <v>12</v>
      </c>
      <c r="BW56" s="163">
        <f t="shared" si="107"/>
        <v>12</v>
      </c>
      <c r="BX56" s="163">
        <f t="shared" si="107"/>
        <v>7</v>
      </c>
      <c r="BY56" s="163">
        <f t="shared" si="107"/>
        <v>7</v>
      </c>
      <c r="BZ56" s="163">
        <f t="shared" si="107"/>
        <v>7</v>
      </c>
      <c r="CA56" s="163">
        <f t="shared" si="107"/>
        <v>7</v>
      </c>
      <c r="CB56" s="163">
        <f t="shared" si="107"/>
        <v>7</v>
      </c>
      <c r="CC56" s="163">
        <f t="shared" si="107"/>
        <v>7</v>
      </c>
      <c r="CD56" s="163">
        <f t="shared" si="107"/>
        <v>12</v>
      </c>
      <c r="CE56" s="163">
        <f t="shared" si="107"/>
        <v>12</v>
      </c>
      <c r="CF56" s="163">
        <f t="shared" si="107"/>
        <v>7</v>
      </c>
      <c r="CG56" s="163">
        <f t="shared" si="107"/>
        <v>12</v>
      </c>
      <c r="CH56" s="163">
        <f t="shared" si="107"/>
        <v>12</v>
      </c>
      <c r="CI56" s="163">
        <f t="shared" si="107"/>
        <v>12</v>
      </c>
      <c r="CJ56" s="163">
        <f t="shared" si="107"/>
        <v>12</v>
      </c>
      <c r="CK56" s="163">
        <f t="shared" si="107"/>
        <v>12</v>
      </c>
      <c r="CL56" s="163">
        <f t="shared" si="107"/>
        <v>12</v>
      </c>
      <c r="CM56" s="163">
        <f t="shared" si="107"/>
        <v>12</v>
      </c>
      <c r="CN56" s="163">
        <f t="shared" si="107"/>
        <v>12</v>
      </c>
      <c r="CO56" s="163">
        <f t="shared" si="107"/>
        <v>12</v>
      </c>
      <c r="CP56" s="163">
        <f t="shared" si="107"/>
        <v>12</v>
      </c>
      <c r="CQ56">
        <f t="shared" ref="CQ56:CQ61" si="108">B56</f>
        <v>29</v>
      </c>
      <c r="CR56" t="str">
        <f t="shared" ref="CR56:CR61" si="109">C56</f>
        <v>Player 12</v>
      </c>
      <c r="CS56" s="163">
        <f>RANK(CS$35,CS$24:CS$41,CS44)</f>
        <v>7</v>
      </c>
      <c r="CT56">
        <f t="shared" ref="CT56:CT61" si="110">B56</f>
        <v>29</v>
      </c>
      <c r="CU56" t="str">
        <f t="shared" ref="CU56:CU61" si="111">C56</f>
        <v>Player 12</v>
      </c>
      <c r="CV56" s="163">
        <f>RANK(CV$35,CV$24:CV$41,CV44)</f>
        <v>7</v>
      </c>
      <c r="CW56">
        <f t="shared" ref="CW56:CW61" si="112">B56</f>
        <v>29</v>
      </c>
      <c r="CX56" t="str">
        <f t="shared" ref="CX56:CX61" si="113">C56</f>
        <v>Player 12</v>
      </c>
      <c r="CZ56" s="163">
        <f>RANK(CZ$35,CZ$24:CZ$41,CZ44)</f>
        <v>7</v>
      </c>
      <c r="DA56">
        <f t="shared" ref="DA56:DA61" si="114">B56</f>
        <v>29</v>
      </c>
      <c r="DB56" t="str">
        <f t="shared" ref="DB56:DB61" si="115">C56</f>
        <v>Player 12</v>
      </c>
      <c r="DF56" s="163">
        <f>RANK(DF$35,DF$24:DF$41,DF44)</f>
        <v>12</v>
      </c>
      <c r="DG56">
        <f t="shared" ref="DG56:DG61" si="116">DA56</f>
        <v>29</v>
      </c>
      <c r="DH56" t="str">
        <f t="shared" ref="DH56:DH61" si="117">DB56</f>
        <v>Player 12</v>
      </c>
    </row>
    <row r="57" spans="1:112" ht="11.25" customHeight="1" x14ac:dyDescent="0.15">
      <c r="A57" s="1">
        <v>13</v>
      </c>
      <c r="B57" s="136">
        <f t="shared" si="73"/>
        <v>30</v>
      </c>
      <c r="C57" s="136" t="str">
        <f t="shared" si="73"/>
        <v>Player 13</v>
      </c>
      <c r="D57" s="163" t="e">
        <f>RANK(D$36,D$24:D$41,D44)</f>
        <v>#DIV/0!</v>
      </c>
      <c r="E57" s="163">
        <f>RANK(E$36,E$24:E$41,E44)</f>
        <v>6</v>
      </c>
      <c r="F57" s="163">
        <f>RANK(F$36,F$24:F$41,F44)</f>
        <v>6</v>
      </c>
      <c r="G57" s="163">
        <f t="shared" ref="G57:BR57" si="118">RANK(G$36,G$24:G$41,G44)</f>
        <v>6</v>
      </c>
      <c r="H57" s="163">
        <f t="shared" si="118"/>
        <v>6</v>
      </c>
      <c r="I57" s="163">
        <f t="shared" si="118"/>
        <v>6</v>
      </c>
      <c r="J57" s="163">
        <f t="shared" si="118"/>
        <v>6</v>
      </c>
      <c r="K57" s="163">
        <f t="shared" si="118"/>
        <v>6</v>
      </c>
      <c r="L57" s="163">
        <f t="shared" si="118"/>
        <v>6</v>
      </c>
      <c r="M57" s="163">
        <f t="shared" si="118"/>
        <v>6</v>
      </c>
      <c r="N57" s="163">
        <f t="shared" si="118"/>
        <v>6</v>
      </c>
      <c r="O57" s="163">
        <f t="shared" si="118"/>
        <v>6</v>
      </c>
      <c r="P57" s="163">
        <f t="shared" si="118"/>
        <v>6</v>
      </c>
      <c r="Q57" s="163">
        <f t="shared" si="118"/>
        <v>6</v>
      </c>
      <c r="R57" s="163">
        <f t="shared" si="118"/>
        <v>6</v>
      </c>
      <c r="S57" s="163">
        <f t="shared" si="118"/>
        <v>13</v>
      </c>
      <c r="T57" s="163">
        <f t="shared" si="118"/>
        <v>6</v>
      </c>
      <c r="U57" s="163">
        <f t="shared" si="118"/>
        <v>6</v>
      </c>
      <c r="V57" s="163">
        <f t="shared" si="118"/>
        <v>6</v>
      </c>
      <c r="W57" s="163">
        <f t="shared" si="118"/>
        <v>6</v>
      </c>
      <c r="X57" s="163">
        <f t="shared" si="118"/>
        <v>6</v>
      </c>
      <c r="Y57" s="163">
        <f t="shared" si="118"/>
        <v>6</v>
      </c>
      <c r="Z57" s="163">
        <f t="shared" si="118"/>
        <v>6</v>
      </c>
      <c r="AA57" s="163">
        <f t="shared" si="118"/>
        <v>6</v>
      </c>
      <c r="AB57" s="163" t="e">
        <f t="shared" si="118"/>
        <v>#N/A</v>
      </c>
      <c r="AC57" s="163">
        <f t="shared" si="118"/>
        <v>6</v>
      </c>
      <c r="AD57" s="163">
        <f t="shared" si="118"/>
        <v>13</v>
      </c>
      <c r="AE57" s="163">
        <f t="shared" si="118"/>
        <v>6</v>
      </c>
      <c r="AF57" s="163">
        <f t="shared" si="118"/>
        <v>6</v>
      </c>
      <c r="AG57" s="163">
        <f t="shared" si="118"/>
        <v>6</v>
      </c>
      <c r="AH57" s="163">
        <f t="shared" si="118"/>
        <v>13</v>
      </c>
      <c r="AI57" s="163">
        <f t="shared" si="118"/>
        <v>6</v>
      </c>
      <c r="AJ57" s="163">
        <f t="shared" si="118"/>
        <v>6</v>
      </c>
      <c r="AK57" s="163">
        <f t="shared" si="118"/>
        <v>6</v>
      </c>
      <c r="AL57" s="163">
        <f t="shared" si="118"/>
        <v>6</v>
      </c>
      <c r="AM57" s="163">
        <f t="shared" si="118"/>
        <v>13</v>
      </c>
      <c r="AN57" s="163">
        <f t="shared" si="118"/>
        <v>13</v>
      </c>
      <c r="AO57" s="163">
        <f t="shared" si="118"/>
        <v>13</v>
      </c>
      <c r="AP57" s="163">
        <f t="shared" si="118"/>
        <v>13</v>
      </c>
      <c r="AQ57" s="163">
        <f t="shared" si="118"/>
        <v>13</v>
      </c>
      <c r="AR57" s="163">
        <f t="shared" si="118"/>
        <v>13</v>
      </c>
      <c r="AS57" s="163">
        <f t="shared" si="118"/>
        <v>13</v>
      </c>
      <c r="AT57" s="163">
        <f t="shared" si="118"/>
        <v>6</v>
      </c>
      <c r="AU57" s="163">
        <f t="shared" si="118"/>
        <v>13</v>
      </c>
      <c r="AV57" s="163">
        <f t="shared" si="118"/>
        <v>13</v>
      </c>
      <c r="AW57" s="163">
        <f t="shared" si="118"/>
        <v>6</v>
      </c>
      <c r="AX57" s="163">
        <f t="shared" si="118"/>
        <v>6</v>
      </c>
      <c r="AY57" s="163">
        <f t="shared" si="118"/>
        <v>6</v>
      </c>
      <c r="AZ57" s="163">
        <f t="shared" si="118"/>
        <v>13</v>
      </c>
      <c r="BA57" s="163">
        <f t="shared" si="118"/>
        <v>6</v>
      </c>
      <c r="BB57" s="163">
        <f t="shared" si="118"/>
        <v>13</v>
      </c>
      <c r="BC57" s="163">
        <f t="shared" si="118"/>
        <v>6</v>
      </c>
      <c r="BD57" s="163">
        <f t="shared" si="118"/>
        <v>6</v>
      </c>
      <c r="BE57" s="163">
        <f t="shared" si="118"/>
        <v>6</v>
      </c>
      <c r="BF57" s="163">
        <f t="shared" si="118"/>
        <v>13</v>
      </c>
      <c r="BG57" s="163">
        <f t="shared" si="118"/>
        <v>13</v>
      </c>
      <c r="BH57" s="163">
        <f t="shared" si="118"/>
        <v>13</v>
      </c>
      <c r="BI57" s="163">
        <f t="shared" si="118"/>
        <v>13</v>
      </c>
      <c r="BJ57" s="163">
        <f t="shared" si="118"/>
        <v>6</v>
      </c>
      <c r="BK57" s="163">
        <f t="shared" si="118"/>
        <v>13</v>
      </c>
      <c r="BL57" s="163">
        <f t="shared" si="118"/>
        <v>13</v>
      </c>
      <c r="BM57" s="163">
        <f t="shared" si="118"/>
        <v>13</v>
      </c>
      <c r="BN57" s="163">
        <f t="shared" si="118"/>
        <v>13</v>
      </c>
      <c r="BO57" s="163">
        <f t="shared" si="118"/>
        <v>13</v>
      </c>
      <c r="BP57" s="163">
        <f t="shared" si="118"/>
        <v>13</v>
      </c>
      <c r="BQ57" s="163" t="e">
        <f t="shared" si="118"/>
        <v>#REF!</v>
      </c>
      <c r="BR57" s="163">
        <f t="shared" si="118"/>
        <v>13</v>
      </c>
      <c r="BS57" s="163">
        <f t="shared" ref="BS57:CP57" si="119">RANK(BS$36,BS$24:BS$41,BS44)</f>
        <v>13</v>
      </c>
      <c r="BT57" s="163">
        <f t="shared" si="119"/>
        <v>13</v>
      </c>
      <c r="BU57" s="163">
        <f t="shared" si="119"/>
        <v>13</v>
      </c>
      <c r="BV57" s="163">
        <f t="shared" si="119"/>
        <v>13</v>
      </c>
      <c r="BW57" s="163">
        <f t="shared" si="119"/>
        <v>13</v>
      </c>
      <c r="BX57" s="163">
        <f t="shared" si="119"/>
        <v>6</v>
      </c>
      <c r="BY57" s="163">
        <f t="shared" si="119"/>
        <v>6</v>
      </c>
      <c r="BZ57" s="163">
        <f t="shared" si="119"/>
        <v>6</v>
      </c>
      <c r="CA57" s="163">
        <f t="shared" si="119"/>
        <v>6</v>
      </c>
      <c r="CB57" s="163">
        <f t="shared" si="119"/>
        <v>6</v>
      </c>
      <c r="CC57" s="163">
        <f t="shared" si="119"/>
        <v>6</v>
      </c>
      <c r="CD57" s="163">
        <f t="shared" si="119"/>
        <v>13</v>
      </c>
      <c r="CE57" s="163">
        <f t="shared" si="119"/>
        <v>13</v>
      </c>
      <c r="CF57" s="163">
        <f t="shared" si="119"/>
        <v>6</v>
      </c>
      <c r="CG57" s="163">
        <f t="shared" si="119"/>
        <v>13</v>
      </c>
      <c r="CH57" s="163">
        <f t="shared" si="119"/>
        <v>13</v>
      </c>
      <c r="CI57" s="163">
        <f t="shared" si="119"/>
        <v>13</v>
      </c>
      <c r="CJ57" s="163">
        <f t="shared" si="119"/>
        <v>13</v>
      </c>
      <c r="CK57" s="163">
        <f t="shared" si="119"/>
        <v>13</v>
      </c>
      <c r="CL57" s="163">
        <f t="shared" si="119"/>
        <v>13</v>
      </c>
      <c r="CM57" s="163">
        <f t="shared" si="119"/>
        <v>13</v>
      </c>
      <c r="CN57" s="163">
        <f t="shared" si="119"/>
        <v>13</v>
      </c>
      <c r="CO57" s="163">
        <f t="shared" si="119"/>
        <v>13</v>
      </c>
      <c r="CP57" s="163">
        <f t="shared" si="119"/>
        <v>13</v>
      </c>
      <c r="CQ57">
        <f t="shared" si="108"/>
        <v>30</v>
      </c>
      <c r="CR57" t="str">
        <f t="shared" si="109"/>
        <v>Player 13</v>
      </c>
      <c r="CS57" s="163">
        <f>RANK(CS$36,CS$24:CS$41,CS44)</f>
        <v>6</v>
      </c>
      <c r="CT57">
        <f t="shared" si="110"/>
        <v>30</v>
      </c>
      <c r="CU57" t="str">
        <f t="shared" si="111"/>
        <v>Player 13</v>
      </c>
      <c r="CV57" s="163">
        <f>RANK(CV$36,CV$24:CV$41,CV44)</f>
        <v>6</v>
      </c>
      <c r="CW57">
        <f t="shared" si="112"/>
        <v>30</v>
      </c>
      <c r="CX57" t="str">
        <f t="shared" si="113"/>
        <v>Player 13</v>
      </c>
      <c r="CZ57" s="163">
        <f>RANK(CZ$36,CZ$24:CZ$41,CZ44)</f>
        <v>6</v>
      </c>
      <c r="DA57">
        <f t="shared" si="114"/>
        <v>30</v>
      </c>
      <c r="DB57" t="str">
        <f t="shared" si="115"/>
        <v>Player 13</v>
      </c>
      <c r="DF57" s="163">
        <f>RANK(DF$36,DF$24:DF$41,DF44)</f>
        <v>13</v>
      </c>
      <c r="DG57">
        <f t="shared" si="116"/>
        <v>30</v>
      </c>
      <c r="DH57" t="str">
        <f t="shared" si="117"/>
        <v>Player 13</v>
      </c>
    </row>
    <row r="58" spans="1:112" ht="11.25" customHeight="1" x14ac:dyDescent="0.15">
      <c r="A58" s="1">
        <v>14</v>
      </c>
      <c r="B58" s="136">
        <f t="shared" si="73"/>
        <v>32</v>
      </c>
      <c r="C58" s="136" t="str">
        <f t="shared" si="73"/>
        <v>Player 14</v>
      </c>
      <c r="D58" s="163" t="e">
        <f>RANK(D$37,D$24:D$41,D44)</f>
        <v>#DIV/0!</v>
      </c>
      <c r="E58" s="163">
        <f>RANK(E$37,E$24:E$41,E44)</f>
        <v>5</v>
      </c>
      <c r="F58" s="163">
        <f>RANK(F$37,F$24:F$41,F44)</f>
        <v>5</v>
      </c>
      <c r="G58" s="163">
        <f t="shared" ref="G58:BR58" si="120">RANK(G$37,G$24:G$41,G44)</f>
        <v>5</v>
      </c>
      <c r="H58" s="163">
        <f t="shared" si="120"/>
        <v>5</v>
      </c>
      <c r="I58" s="163">
        <f t="shared" si="120"/>
        <v>5</v>
      </c>
      <c r="J58" s="163">
        <f t="shared" si="120"/>
        <v>5</v>
      </c>
      <c r="K58" s="163">
        <f t="shared" si="120"/>
        <v>5</v>
      </c>
      <c r="L58" s="163">
        <f t="shared" si="120"/>
        <v>5</v>
      </c>
      <c r="M58" s="163">
        <f t="shared" si="120"/>
        <v>5</v>
      </c>
      <c r="N58" s="163">
        <f t="shared" si="120"/>
        <v>5</v>
      </c>
      <c r="O58" s="163">
        <f t="shared" si="120"/>
        <v>5</v>
      </c>
      <c r="P58" s="163">
        <f t="shared" si="120"/>
        <v>5</v>
      </c>
      <c r="Q58" s="163">
        <f t="shared" si="120"/>
        <v>5</v>
      </c>
      <c r="R58" s="163">
        <f t="shared" si="120"/>
        <v>5</v>
      </c>
      <c r="S58" s="163">
        <f t="shared" si="120"/>
        <v>14</v>
      </c>
      <c r="T58" s="163">
        <f t="shared" si="120"/>
        <v>5</v>
      </c>
      <c r="U58" s="163">
        <f t="shared" si="120"/>
        <v>5</v>
      </c>
      <c r="V58" s="163">
        <f t="shared" si="120"/>
        <v>5</v>
      </c>
      <c r="W58" s="163">
        <f t="shared" si="120"/>
        <v>5</v>
      </c>
      <c r="X58" s="163">
        <f t="shared" si="120"/>
        <v>5</v>
      </c>
      <c r="Y58" s="163">
        <f t="shared" si="120"/>
        <v>5</v>
      </c>
      <c r="Z58" s="163">
        <f t="shared" si="120"/>
        <v>5</v>
      </c>
      <c r="AA58" s="163">
        <f t="shared" si="120"/>
        <v>5</v>
      </c>
      <c r="AB58" s="163" t="e">
        <f t="shared" si="120"/>
        <v>#N/A</v>
      </c>
      <c r="AC58" s="163">
        <f t="shared" si="120"/>
        <v>5</v>
      </c>
      <c r="AD58" s="163">
        <f t="shared" si="120"/>
        <v>14</v>
      </c>
      <c r="AE58" s="163">
        <f t="shared" si="120"/>
        <v>5</v>
      </c>
      <c r="AF58" s="163">
        <f t="shared" si="120"/>
        <v>5</v>
      </c>
      <c r="AG58" s="163">
        <f t="shared" si="120"/>
        <v>5</v>
      </c>
      <c r="AH58" s="163">
        <f t="shared" si="120"/>
        <v>14</v>
      </c>
      <c r="AI58" s="163">
        <f t="shared" si="120"/>
        <v>5</v>
      </c>
      <c r="AJ58" s="163">
        <f t="shared" si="120"/>
        <v>5</v>
      </c>
      <c r="AK58" s="163">
        <f t="shared" si="120"/>
        <v>5</v>
      </c>
      <c r="AL58" s="163">
        <f t="shared" si="120"/>
        <v>5</v>
      </c>
      <c r="AM58" s="163">
        <f t="shared" si="120"/>
        <v>14</v>
      </c>
      <c r="AN58" s="163">
        <f t="shared" si="120"/>
        <v>14</v>
      </c>
      <c r="AO58" s="163">
        <f t="shared" si="120"/>
        <v>14</v>
      </c>
      <c r="AP58" s="163">
        <f t="shared" si="120"/>
        <v>14</v>
      </c>
      <c r="AQ58" s="163">
        <f t="shared" si="120"/>
        <v>14</v>
      </c>
      <c r="AR58" s="163">
        <f t="shared" si="120"/>
        <v>14</v>
      </c>
      <c r="AS58" s="163">
        <f t="shared" si="120"/>
        <v>14</v>
      </c>
      <c r="AT58" s="163">
        <f t="shared" si="120"/>
        <v>5</v>
      </c>
      <c r="AU58" s="163">
        <f t="shared" si="120"/>
        <v>14</v>
      </c>
      <c r="AV58" s="163">
        <f t="shared" si="120"/>
        <v>14</v>
      </c>
      <c r="AW58" s="163">
        <f t="shared" si="120"/>
        <v>5</v>
      </c>
      <c r="AX58" s="163">
        <f t="shared" si="120"/>
        <v>5</v>
      </c>
      <c r="AY58" s="163">
        <f t="shared" si="120"/>
        <v>5</v>
      </c>
      <c r="AZ58" s="163">
        <f t="shared" si="120"/>
        <v>14</v>
      </c>
      <c r="BA58" s="163">
        <f t="shared" si="120"/>
        <v>5</v>
      </c>
      <c r="BB58" s="163">
        <f t="shared" si="120"/>
        <v>14</v>
      </c>
      <c r="BC58" s="163">
        <f t="shared" si="120"/>
        <v>5</v>
      </c>
      <c r="BD58" s="163">
        <f t="shared" si="120"/>
        <v>5</v>
      </c>
      <c r="BE58" s="163">
        <f t="shared" si="120"/>
        <v>5</v>
      </c>
      <c r="BF58" s="163">
        <f t="shared" si="120"/>
        <v>14</v>
      </c>
      <c r="BG58" s="163">
        <f t="shared" si="120"/>
        <v>14</v>
      </c>
      <c r="BH58" s="163">
        <f t="shared" si="120"/>
        <v>14</v>
      </c>
      <c r="BI58" s="163">
        <f t="shared" si="120"/>
        <v>14</v>
      </c>
      <c r="BJ58" s="163">
        <f t="shared" si="120"/>
        <v>5</v>
      </c>
      <c r="BK58" s="163">
        <f t="shared" si="120"/>
        <v>14</v>
      </c>
      <c r="BL58" s="163">
        <f t="shared" si="120"/>
        <v>14</v>
      </c>
      <c r="BM58" s="163">
        <f t="shared" si="120"/>
        <v>14</v>
      </c>
      <c r="BN58" s="163">
        <f t="shared" si="120"/>
        <v>14</v>
      </c>
      <c r="BO58" s="163">
        <f t="shared" si="120"/>
        <v>14</v>
      </c>
      <c r="BP58" s="163">
        <f t="shared" si="120"/>
        <v>14</v>
      </c>
      <c r="BQ58" s="163" t="e">
        <f t="shared" si="120"/>
        <v>#REF!</v>
      </c>
      <c r="BR58" s="163">
        <f t="shared" si="120"/>
        <v>14</v>
      </c>
      <c r="BS58" s="163">
        <f t="shared" ref="BS58:CP58" si="121">RANK(BS$37,BS$24:BS$41,BS44)</f>
        <v>14</v>
      </c>
      <c r="BT58" s="163">
        <f t="shared" si="121"/>
        <v>14</v>
      </c>
      <c r="BU58" s="163">
        <f t="shared" si="121"/>
        <v>14</v>
      </c>
      <c r="BV58" s="163">
        <f t="shared" si="121"/>
        <v>14</v>
      </c>
      <c r="BW58" s="163">
        <f t="shared" si="121"/>
        <v>14</v>
      </c>
      <c r="BX58" s="163">
        <f t="shared" si="121"/>
        <v>5</v>
      </c>
      <c r="BY58" s="163">
        <f t="shared" si="121"/>
        <v>5</v>
      </c>
      <c r="BZ58" s="163">
        <f t="shared" si="121"/>
        <v>5</v>
      </c>
      <c r="CA58" s="163">
        <f t="shared" si="121"/>
        <v>5</v>
      </c>
      <c r="CB58" s="163">
        <f t="shared" si="121"/>
        <v>5</v>
      </c>
      <c r="CC58" s="163">
        <f t="shared" si="121"/>
        <v>5</v>
      </c>
      <c r="CD58" s="163">
        <f t="shared" si="121"/>
        <v>14</v>
      </c>
      <c r="CE58" s="163">
        <f t="shared" si="121"/>
        <v>14</v>
      </c>
      <c r="CF58" s="163">
        <f t="shared" si="121"/>
        <v>5</v>
      </c>
      <c r="CG58" s="163">
        <f t="shared" si="121"/>
        <v>14</v>
      </c>
      <c r="CH58" s="163">
        <f t="shared" si="121"/>
        <v>14</v>
      </c>
      <c r="CI58" s="163">
        <f t="shared" si="121"/>
        <v>14</v>
      </c>
      <c r="CJ58" s="163">
        <f t="shared" si="121"/>
        <v>14</v>
      </c>
      <c r="CK58" s="163">
        <f t="shared" si="121"/>
        <v>14</v>
      </c>
      <c r="CL58" s="163">
        <f t="shared" si="121"/>
        <v>14</v>
      </c>
      <c r="CM58" s="163">
        <f t="shared" si="121"/>
        <v>14</v>
      </c>
      <c r="CN58" s="163">
        <f t="shared" si="121"/>
        <v>14</v>
      </c>
      <c r="CO58" s="163">
        <f t="shared" si="121"/>
        <v>14</v>
      </c>
      <c r="CP58" s="163">
        <f t="shared" si="121"/>
        <v>14</v>
      </c>
      <c r="CQ58">
        <f t="shared" si="108"/>
        <v>32</v>
      </c>
      <c r="CR58" t="str">
        <f t="shared" si="109"/>
        <v>Player 14</v>
      </c>
      <c r="CS58" s="163">
        <f>RANK(CS$37,CS$24:CS$41,CS44)</f>
        <v>5</v>
      </c>
      <c r="CT58">
        <f t="shared" si="110"/>
        <v>32</v>
      </c>
      <c r="CU58" t="str">
        <f t="shared" si="111"/>
        <v>Player 14</v>
      </c>
      <c r="CV58" s="163">
        <f>RANK(CV$37,CV$24:CV$41,CV44)</f>
        <v>5</v>
      </c>
      <c r="CW58">
        <f t="shared" si="112"/>
        <v>32</v>
      </c>
      <c r="CX58" t="str">
        <f t="shared" si="113"/>
        <v>Player 14</v>
      </c>
      <c r="CZ58" s="163">
        <f>RANK(CZ$37,CZ$24:CZ$41,CZ44)</f>
        <v>5</v>
      </c>
      <c r="DA58">
        <f t="shared" si="114"/>
        <v>32</v>
      </c>
      <c r="DB58" t="str">
        <f t="shared" si="115"/>
        <v>Player 14</v>
      </c>
      <c r="DF58" s="163">
        <f>RANK(DF$37,DF$24:DF$41,DF44)</f>
        <v>14</v>
      </c>
      <c r="DG58">
        <f t="shared" si="116"/>
        <v>32</v>
      </c>
      <c r="DH58" t="str">
        <f t="shared" si="117"/>
        <v>Player 14</v>
      </c>
    </row>
    <row r="59" spans="1:112" ht="11.25" customHeight="1" x14ac:dyDescent="0.15">
      <c r="A59" s="1">
        <v>15</v>
      </c>
      <c r="B59" s="136">
        <f t="shared" si="73"/>
        <v>0</v>
      </c>
      <c r="C59" s="136">
        <f t="shared" si="73"/>
        <v>0</v>
      </c>
      <c r="D59" s="163" t="e">
        <f>RANK(D$38,D$24:D$41,D44)</f>
        <v>#DIV/0!</v>
      </c>
      <c r="E59" s="163">
        <f>RANK(E$38,E$24:E$41,E44)</f>
        <v>4</v>
      </c>
      <c r="F59" s="163">
        <f>RANK(F$38,F$24:F$41,F44)</f>
        <v>4</v>
      </c>
      <c r="G59" s="163">
        <f t="shared" ref="G59:BR59" si="122">RANK(G$38,G$24:G$41,G44)</f>
        <v>4</v>
      </c>
      <c r="H59" s="163">
        <f t="shared" si="122"/>
        <v>4</v>
      </c>
      <c r="I59" s="163">
        <f t="shared" si="122"/>
        <v>4</v>
      </c>
      <c r="J59" s="163">
        <f t="shared" si="122"/>
        <v>4</v>
      </c>
      <c r="K59" s="163">
        <f t="shared" si="122"/>
        <v>4</v>
      </c>
      <c r="L59" s="163">
        <f t="shared" si="122"/>
        <v>4</v>
      </c>
      <c r="M59" s="163">
        <f t="shared" si="122"/>
        <v>4</v>
      </c>
      <c r="N59" s="163">
        <f t="shared" si="122"/>
        <v>4</v>
      </c>
      <c r="O59" s="163">
        <f t="shared" si="122"/>
        <v>4</v>
      </c>
      <c r="P59" s="163">
        <f t="shared" si="122"/>
        <v>4</v>
      </c>
      <c r="Q59" s="163">
        <f t="shared" si="122"/>
        <v>4</v>
      </c>
      <c r="R59" s="163">
        <f t="shared" si="122"/>
        <v>4</v>
      </c>
      <c r="S59" s="163">
        <f t="shared" si="122"/>
        <v>15</v>
      </c>
      <c r="T59" s="163">
        <f t="shared" si="122"/>
        <v>4</v>
      </c>
      <c r="U59" s="163">
        <f t="shared" si="122"/>
        <v>4</v>
      </c>
      <c r="V59" s="163">
        <f t="shared" si="122"/>
        <v>4</v>
      </c>
      <c r="W59" s="163">
        <f t="shared" si="122"/>
        <v>4</v>
      </c>
      <c r="X59" s="163">
        <f t="shared" si="122"/>
        <v>4</v>
      </c>
      <c r="Y59" s="163">
        <f t="shared" si="122"/>
        <v>4</v>
      </c>
      <c r="Z59" s="163">
        <f t="shared" si="122"/>
        <v>4</v>
      </c>
      <c r="AA59" s="163">
        <f t="shared" si="122"/>
        <v>4</v>
      </c>
      <c r="AB59" s="163" t="e">
        <f t="shared" si="122"/>
        <v>#N/A</v>
      </c>
      <c r="AC59" s="163">
        <f t="shared" si="122"/>
        <v>4</v>
      </c>
      <c r="AD59" s="163">
        <f t="shared" si="122"/>
        <v>15</v>
      </c>
      <c r="AE59" s="163">
        <f t="shared" si="122"/>
        <v>4</v>
      </c>
      <c r="AF59" s="163">
        <f t="shared" si="122"/>
        <v>4</v>
      </c>
      <c r="AG59" s="163">
        <f t="shared" si="122"/>
        <v>4</v>
      </c>
      <c r="AH59" s="163">
        <f t="shared" si="122"/>
        <v>15</v>
      </c>
      <c r="AI59" s="163">
        <f t="shared" si="122"/>
        <v>4</v>
      </c>
      <c r="AJ59" s="163">
        <f t="shared" si="122"/>
        <v>4</v>
      </c>
      <c r="AK59" s="163">
        <f t="shared" si="122"/>
        <v>4</v>
      </c>
      <c r="AL59" s="163">
        <f t="shared" si="122"/>
        <v>4</v>
      </c>
      <c r="AM59" s="163">
        <f t="shared" si="122"/>
        <v>15</v>
      </c>
      <c r="AN59" s="163">
        <f t="shared" si="122"/>
        <v>15</v>
      </c>
      <c r="AO59" s="163">
        <f t="shared" si="122"/>
        <v>15</v>
      </c>
      <c r="AP59" s="163">
        <f t="shared" si="122"/>
        <v>15</v>
      </c>
      <c r="AQ59" s="163">
        <f t="shared" si="122"/>
        <v>15</v>
      </c>
      <c r="AR59" s="163">
        <f t="shared" si="122"/>
        <v>15</v>
      </c>
      <c r="AS59" s="163">
        <f t="shared" si="122"/>
        <v>15</v>
      </c>
      <c r="AT59" s="163">
        <f t="shared" si="122"/>
        <v>4</v>
      </c>
      <c r="AU59" s="163">
        <f t="shared" si="122"/>
        <v>15</v>
      </c>
      <c r="AV59" s="163">
        <f t="shared" si="122"/>
        <v>15</v>
      </c>
      <c r="AW59" s="163">
        <f t="shared" si="122"/>
        <v>4</v>
      </c>
      <c r="AX59" s="163">
        <f t="shared" si="122"/>
        <v>4</v>
      </c>
      <c r="AY59" s="163">
        <f t="shared" si="122"/>
        <v>4</v>
      </c>
      <c r="AZ59" s="163">
        <f t="shared" si="122"/>
        <v>15</v>
      </c>
      <c r="BA59" s="163">
        <f t="shared" si="122"/>
        <v>4</v>
      </c>
      <c r="BB59" s="163">
        <f t="shared" si="122"/>
        <v>15</v>
      </c>
      <c r="BC59" s="163">
        <f t="shared" si="122"/>
        <v>4</v>
      </c>
      <c r="BD59" s="163">
        <f t="shared" si="122"/>
        <v>4</v>
      </c>
      <c r="BE59" s="163">
        <f t="shared" si="122"/>
        <v>4</v>
      </c>
      <c r="BF59" s="163">
        <f t="shared" si="122"/>
        <v>15</v>
      </c>
      <c r="BG59" s="163">
        <f t="shared" si="122"/>
        <v>15</v>
      </c>
      <c r="BH59" s="163">
        <f t="shared" si="122"/>
        <v>15</v>
      </c>
      <c r="BI59" s="163">
        <f t="shared" si="122"/>
        <v>15</v>
      </c>
      <c r="BJ59" s="163">
        <f t="shared" si="122"/>
        <v>4</v>
      </c>
      <c r="BK59" s="163">
        <f t="shared" si="122"/>
        <v>15</v>
      </c>
      <c r="BL59" s="163">
        <f t="shared" si="122"/>
        <v>15</v>
      </c>
      <c r="BM59" s="163">
        <f t="shared" si="122"/>
        <v>15</v>
      </c>
      <c r="BN59" s="163">
        <f t="shared" si="122"/>
        <v>15</v>
      </c>
      <c r="BO59" s="163">
        <f t="shared" si="122"/>
        <v>15</v>
      </c>
      <c r="BP59" s="163">
        <f t="shared" si="122"/>
        <v>15</v>
      </c>
      <c r="BQ59" s="163" t="e">
        <f t="shared" si="122"/>
        <v>#REF!</v>
      </c>
      <c r="BR59" s="163">
        <f t="shared" si="122"/>
        <v>15</v>
      </c>
      <c r="BS59" s="163">
        <f t="shared" ref="BS59:CP59" si="123">RANK(BS$38,BS$24:BS$41,BS44)</f>
        <v>15</v>
      </c>
      <c r="BT59" s="163">
        <f t="shared" si="123"/>
        <v>15</v>
      </c>
      <c r="BU59" s="163">
        <f t="shared" si="123"/>
        <v>15</v>
      </c>
      <c r="BV59" s="163">
        <f t="shared" si="123"/>
        <v>15</v>
      </c>
      <c r="BW59" s="163">
        <f t="shared" si="123"/>
        <v>15</v>
      </c>
      <c r="BX59" s="163">
        <f t="shared" si="123"/>
        <v>4</v>
      </c>
      <c r="BY59" s="163">
        <f t="shared" si="123"/>
        <v>4</v>
      </c>
      <c r="BZ59" s="163">
        <f t="shared" si="123"/>
        <v>4</v>
      </c>
      <c r="CA59" s="163">
        <f t="shared" si="123"/>
        <v>4</v>
      </c>
      <c r="CB59" s="163">
        <f t="shared" si="123"/>
        <v>4</v>
      </c>
      <c r="CC59" s="163">
        <f t="shared" si="123"/>
        <v>4</v>
      </c>
      <c r="CD59" s="163">
        <f t="shared" si="123"/>
        <v>15</v>
      </c>
      <c r="CE59" s="163">
        <f t="shared" si="123"/>
        <v>15</v>
      </c>
      <c r="CF59" s="163">
        <f t="shared" si="123"/>
        <v>4</v>
      </c>
      <c r="CG59" s="163">
        <f t="shared" si="123"/>
        <v>15</v>
      </c>
      <c r="CH59" s="163">
        <f t="shared" si="123"/>
        <v>15</v>
      </c>
      <c r="CI59" s="163">
        <f t="shared" si="123"/>
        <v>15</v>
      </c>
      <c r="CJ59" s="163">
        <f t="shared" si="123"/>
        <v>15</v>
      </c>
      <c r="CK59" s="163">
        <f t="shared" si="123"/>
        <v>15</v>
      </c>
      <c r="CL59" s="163">
        <f t="shared" si="123"/>
        <v>15</v>
      </c>
      <c r="CM59" s="163">
        <f t="shared" si="123"/>
        <v>15</v>
      </c>
      <c r="CN59" s="163">
        <f t="shared" si="123"/>
        <v>15</v>
      </c>
      <c r="CO59" s="163">
        <f t="shared" si="123"/>
        <v>15</v>
      </c>
      <c r="CP59" s="163">
        <f t="shared" si="123"/>
        <v>15</v>
      </c>
      <c r="CQ59">
        <f t="shared" si="108"/>
        <v>0</v>
      </c>
      <c r="CR59">
        <f t="shared" si="109"/>
        <v>0</v>
      </c>
      <c r="CS59" s="163">
        <f>RANK(CS$38,CS$24:CS$41,CS44)</f>
        <v>4</v>
      </c>
      <c r="CT59">
        <f t="shared" si="110"/>
        <v>0</v>
      </c>
      <c r="CU59">
        <f t="shared" si="111"/>
        <v>0</v>
      </c>
      <c r="CV59" s="163">
        <f>RANK(CV$38,CV$24:CV$41,CV44)</f>
        <v>4</v>
      </c>
      <c r="CW59">
        <f t="shared" si="112"/>
        <v>0</v>
      </c>
      <c r="CX59">
        <f t="shared" si="113"/>
        <v>0</v>
      </c>
      <c r="CZ59" s="163">
        <f>RANK(CZ$38,CZ$24:CZ$41,CZ44)</f>
        <v>4</v>
      </c>
      <c r="DA59">
        <f t="shared" si="114"/>
        <v>0</v>
      </c>
      <c r="DB59">
        <f t="shared" si="115"/>
        <v>0</v>
      </c>
      <c r="DF59" s="163">
        <f>RANK(DF$38,DF$24:DF$41,DF44)</f>
        <v>15</v>
      </c>
      <c r="DG59">
        <f t="shared" si="116"/>
        <v>0</v>
      </c>
      <c r="DH59">
        <f t="shared" si="117"/>
        <v>0</v>
      </c>
    </row>
    <row r="60" spans="1:112" ht="11.25" customHeight="1" x14ac:dyDescent="0.15">
      <c r="A60" s="1">
        <v>16</v>
      </c>
      <c r="B60" s="136">
        <f t="shared" si="73"/>
        <v>0</v>
      </c>
      <c r="C60" s="136">
        <f t="shared" si="73"/>
        <v>0</v>
      </c>
      <c r="D60" s="163" t="e">
        <f>RANK(D$39,D$24:D$41,D44)</f>
        <v>#DIV/0!</v>
      </c>
      <c r="E60" s="163">
        <f>RANK(E$39,E$24:E$41,E44)</f>
        <v>3</v>
      </c>
      <c r="F60" s="163">
        <f>RANK(F$39,F$24:F$41,F44)</f>
        <v>3</v>
      </c>
      <c r="G60" s="163">
        <f t="shared" ref="G60:BR60" si="124">RANK(G$39,G$24:G$41,G44)</f>
        <v>3</v>
      </c>
      <c r="H60" s="163">
        <f t="shared" si="124"/>
        <v>3</v>
      </c>
      <c r="I60" s="163">
        <f t="shared" si="124"/>
        <v>3</v>
      </c>
      <c r="J60" s="163">
        <f t="shared" si="124"/>
        <v>3</v>
      </c>
      <c r="K60" s="163">
        <f t="shared" si="124"/>
        <v>3</v>
      </c>
      <c r="L60" s="163">
        <f t="shared" si="124"/>
        <v>3</v>
      </c>
      <c r="M60" s="163">
        <f t="shared" si="124"/>
        <v>3</v>
      </c>
      <c r="N60" s="163">
        <f t="shared" si="124"/>
        <v>3</v>
      </c>
      <c r="O60" s="163">
        <f t="shared" si="124"/>
        <v>3</v>
      </c>
      <c r="P60" s="163">
        <f t="shared" si="124"/>
        <v>3</v>
      </c>
      <c r="Q60" s="163">
        <f t="shared" si="124"/>
        <v>3</v>
      </c>
      <c r="R60" s="163">
        <f t="shared" si="124"/>
        <v>3</v>
      </c>
      <c r="S60" s="163">
        <f t="shared" si="124"/>
        <v>16</v>
      </c>
      <c r="T60" s="163">
        <f t="shared" si="124"/>
        <v>3</v>
      </c>
      <c r="U60" s="163">
        <f t="shared" si="124"/>
        <v>3</v>
      </c>
      <c r="V60" s="163">
        <f t="shared" si="124"/>
        <v>3</v>
      </c>
      <c r="W60" s="163">
        <f t="shared" si="124"/>
        <v>3</v>
      </c>
      <c r="X60" s="163">
        <f t="shared" si="124"/>
        <v>3</v>
      </c>
      <c r="Y60" s="163">
        <f t="shared" si="124"/>
        <v>3</v>
      </c>
      <c r="Z60" s="163">
        <f t="shared" si="124"/>
        <v>3</v>
      </c>
      <c r="AA60" s="163">
        <f t="shared" si="124"/>
        <v>3</v>
      </c>
      <c r="AB60" s="163" t="e">
        <f t="shared" si="124"/>
        <v>#N/A</v>
      </c>
      <c r="AC60" s="163">
        <f t="shared" si="124"/>
        <v>3</v>
      </c>
      <c r="AD60" s="163">
        <f t="shared" si="124"/>
        <v>16</v>
      </c>
      <c r="AE60" s="163">
        <f t="shared" si="124"/>
        <v>3</v>
      </c>
      <c r="AF60" s="163">
        <f t="shared" si="124"/>
        <v>3</v>
      </c>
      <c r="AG60" s="163">
        <f t="shared" si="124"/>
        <v>3</v>
      </c>
      <c r="AH60" s="163">
        <f t="shared" si="124"/>
        <v>16</v>
      </c>
      <c r="AI60" s="163">
        <f t="shared" si="124"/>
        <v>3</v>
      </c>
      <c r="AJ60" s="163">
        <f t="shared" si="124"/>
        <v>3</v>
      </c>
      <c r="AK60" s="163">
        <f t="shared" si="124"/>
        <v>3</v>
      </c>
      <c r="AL60" s="163">
        <f t="shared" si="124"/>
        <v>3</v>
      </c>
      <c r="AM60" s="163">
        <f t="shared" si="124"/>
        <v>16</v>
      </c>
      <c r="AN60" s="163">
        <f t="shared" si="124"/>
        <v>16</v>
      </c>
      <c r="AO60" s="163">
        <f t="shared" si="124"/>
        <v>16</v>
      </c>
      <c r="AP60" s="163">
        <f t="shared" si="124"/>
        <v>16</v>
      </c>
      <c r="AQ60" s="163">
        <f t="shared" si="124"/>
        <v>16</v>
      </c>
      <c r="AR60" s="163">
        <f t="shared" si="124"/>
        <v>16</v>
      </c>
      <c r="AS60" s="163">
        <f t="shared" si="124"/>
        <v>16</v>
      </c>
      <c r="AT60" s="163">
        <f t="shared" si="124"/>
        <v>3</v>
      </c>
      <c r="AU60" s="163">
        <f t="shared" si="124"/>
        <v>16</v>
      </c>
      <c r="AV60" s="163">
        <f t="shared" si="124"/>
        <v>16</v>
      </c>
      <c r="AW60" s="163">
        <f t="shared" si="124"/>
        <v>3</v>
      </c>
      <c r="AX60" s="163">
        <f t="shared" si="124"/>
        <v>3</v>
      </c>
      <c r="AY60" s="163">
        <f t="shared" si="124"/>
        <v>3</v>
      </c>
      <c r="AZ60" s="163">
        <f t="shared" si="124"/>
        <v>16</v>
      </c>
      <c r="BA60" s="163">
        <f t="shared" si="124"/>
        <v>3</v>
      </c>
      <c r="BB60" s="163">
        <f t="shared" si="124"/>
        <v>16</v>
      </c>
      <c r="BC60" s="163">
        <f t="shared" si="124"/>
        <v>3</v>
      </c>
      <c r="BD60" s="163">
        <f t="shared" si="124"/>
        <v>3</v>
      </c>
      <c r="BE60" s="163">
        <f t="shared" si="124"/>
        <v>3</v>
      </c>
      <c r="BF60" s="163">
        <f t="shared" si="124"/>
        <v>16</v>
      </c>
      <c r="BG60" s="163">
        <f t="shared" si="124"/>
        <v>16</v>
      </c>
      <c r="BH60" s="163">
        <f t="shared" si="124"/>
        <v>16</v>
      </c>
      <c r="BI60" s="163">
        <f t="shared" si="124"/>
        <v>16</v>
      </c>
      <c r="BJ60" s="163">
        <f t="shared" si="124"/>
        <v>3</v>
      </c>
      <c r="BK60" s="163">
        <f t="shared" si="124"/>
        <v>16</v>
      </c>
      <c r="BL60" s="163">
        <f t="shared" si="124"/>
        <v>16</v>
      </c>
      <c r="BM60" s="163">
        <f t="shared" si="124"/>
        <v>16</v>
      </c>
      <c r="BN60" s="163">
        <f t="shared" si="124"/>
        <v>16</v>
      </c>
      <c r="BO60" s="163">
        <f t="shared" si="124"/>
        <v>16</v>
      </c>
      <c r="BP60" s="163">
        <f t="shared" si="124"/>
        <v>16</v>
      </c>
      <c r="BQ60" s="163" t="e">
        <f t="shared" si="124"/>
        <v>#REF!</v>
      </c>
      <c r="BR60" s="163">
        <f t="shared" si="124"/>
        <v>16</v>
      </c>
      <c r="BS60" s="163">
        <f t="shared" ref="BS60:CP60" si="125">RANK(BS$39,BS$24:BS$41,BS44)</f>
        <v>16</v>
      </c>
      <c r="BT60" s="163">
        <f t="shared" si="125"/>
        <v>16</v>
      </c>
      <c r="BU60" s="163">
        <f t="shared" si="125"/>
        <v>16</v>
      </c>
      <c r="BV60" s="163">
        <f t="shared" si="125"/>
        <v>16</v>
      </c>
      <c r="BW60" s="163">
        <f t="shared" si="125"/>
        <v>16</v>
      </c>
      <c r="BX60" s="163">
        <f t="shared" si="125"/>
        <v>3</v>
      </c>
      <c r="BY60" s="163">
        <f t="shared" si="125"/>
        <v>3</v>
      </c>
      <c r="BZ60" s="163">
        <f t="shared" si="125"/>
        <v>3</v>
      </c>
      <c r="CA60" s="163">
        <f t="shared" si="125"/>
        <v>3</v>
      </c>
      <c r="CB60" s="163">
        <f t="shared" si="125"/>
        <v>3</v>
      </c>
      <c r="CC60" s="163">
        <f t="shared" si="125"/>
        <v>3</v>
      </c>
      <c r="CD60" s="163">
        <f t="shared" si="125"/>
        <v>16</v>
      </c>
      <c r="CE60" s="163">
        <f t="shared" si="125"/>
        <v>16</v>
      </c>
      <c r="CF60" s="163">
        <f t="shared" si="125"/>
        <v>3</v>
      </c>
      <c r="CG60" s="163">
        <f t="shared" si="125"/>
        <v>16</v>
      </c>
      <c r="CH60" s="163">
        <f t="shared" si="125"/>
        <v>16</v>
      </c>
      <c r="CI60" s="163">
        <f t="shared" si="125"/>
        <v>16</v>
      </c>
      <c r="CJ60" s="163">
        <f t="shared" si="125"/>
        <v>16</v>
      </c>
      <c r="CK60" s="163">
        <f t="shared" si="125"/>
        <v>16</v>
      </c>
      <c r="CL60" s="163">
        <f t="shared" si="125"/>
        <v>16</v>
      </c>
      <c r="CM60" s="163">
        <f t="shared" si="125"/>
        <v>16</v>
      </c>
      <c r="CN60" s="163">
        <f t="shared" si="125"/>
        <v>16</v>
      </c>
      <c r="CO60" s="163">
        <f t="shared" si="125"/>
        <v>16</v>
      </c>
      <c r="CP60" s="163">
        <f t="shared" si="125"/>
        <v>16</v>
      </c>
      <c r="CQ60">
        <f t="shared" si="108"/>
        <v>0</v>
      </c>
      <c r="CR60">
        <f t="shared" si="109"/>
        <v>0</v>
      </c>
      <c r="CS60" s="163">
        <f>RANK(CS$39,CS$24:CS$41,CS44)</f>
        <v>3</v>
      </c>
      <c r="CT60">
        <f t="shared" si="110"/>
        <v>0</v>
      </c>
      <c r="CU60">
        <f t="shared" si="111"/>
        <v>0</v>
      </c>
      <c r="CV60" s="163">
        <f>RANK(CV$39,CV$24:CV$41,CV44)</f>
        <v>3</v>
      </c>
      <c r="CW60">
        <f t="shared" si="112"/>
        <v>0</v>
      </c>
      <c r="CX60">
        <f t="shared" si="113"/>
        <v>0</v>
      </c>
      <c r="CZ60" s="163">
        <f>RANK(CZ$39,CZ$24:CZ$41,CZ44)</f>
        <v>3</v>
      </c>
      <c r="DA60">
        <f t="shared" si="114"/>
        <v>0</v>
      </c>
      <c r="DB60">
        <f t="shared" si="115"/>
        <v>0</v>
      </c>
      <c r="DF60" s="163">
        <f>RANK(DF$39,DF$24:DF$41,DF44)</f>
        <v>16</v>
      </c>
      <c r="DG60">
        <f t="shared" si="116"/>
        <v>0</v>
      </c>
      <c r="DH60">
        <f t="shared" si="117"/>
        <v>0</v>
      </c>
    </row>
    <row r="61" spans="1:112" ht="11.25" customHeight="1" x14ac:dyDescent="0.15">
      <c r="A61" s="1">
        <v>17</v>
      </c>
      <c r="B61" s="136">
        <f t="shared" si="73"/>
        <v>0</v>
      </c>
      <c r="C61" s="136">
        <f t="shared" si="73"/>
        <v>0</v>
      </c>
      <c r="D61" s="163" t="e">
        <f>RANK(D$40,D$24:D$41,D44)</f>
        <v>#DIV/0!</v>
      </c>
      <c r="E61" s="163">
        <f>RANK(E$40,E$24:E$41,E44)</f>
        <v>2</v>
      </c>
      <c r="F61" s="163">
        <f>RANK(F$40,F$24:F$41,F44)</f>
        <v>2</v>
      </c>
      <c r="G61" s="163">
        <f t="shared" ref="G61:BR61" si="126">RANK(G$40,G$24:G$41,G44)</f>
        <v>2</v>
      </c>
      <c r="H61" s="163">
        <f t="shared" si="126"/>
        <v>2</v>
      </c>
      <c r="I61" s="163">
        <f t="shared" si="126"/>
        <v>2</v>
      </c>
      <c r="J61" s="163">
        <f t="shared" si="126"/>
        <v>2</v>
      </c>
      <c r="K61" s="163">
        <f t="shared" si="126"/>
        <v>2</v>
      </c>
      <c r="L61" s="163">
        <f t="shared" si="126"/>
        <v>2</v>
      </c>
      <c r="M61" s="163">
        <f t="shared" si="126"/>
        <v>2</v>
      </c>
      <c r="N61" s="163">
        <f t="shared" si="126"/>
        <v>2</v>
      </c>
      <c r="O61" s="163">
        <f t="shared" si="126"/>
        <v>2</v>
      </c>
      <c r="P61" s="163">
        <f t="shared" si="126"/>
        <v>2</v>
      </c>
      <c r="Q61" s="163">
        <f t="shared" si="126"/>
        <v>2</v>
      </c>
      <c r="R61" s="163">
        <f t="shared" si="126"/>
        <v>2</v>
      </c>
      <c r="S61" s="163">
        <f t="shared" si="126"/>
        <v>17</v>
      </c>
      <c r="T61" s="163">
        <f t="shared" si="126"/>
        <v>2</v>
      </c>
      <c r="U61" s="163">
        <f t="shared" si="126"/>
        <v>2</v>
      </c>
      <c r="V61" s="163">
        <f t="shared" si="126"/>
        <v>2</v>
      </c>
      <c r="W61" s="163">
        <f t="shared" si="126"/>
        <v>2</v>
      </c>
      <c r="X61" s="163">
        <f t="shared" si="126"/>
        <v>2</v>
      </c>
      <c r="Y61" s="163">
        <f t="shared" si="126"/>
        <v>2</v>
      </c>
      <c r="Z61" s="163">
        <f t="shared" si="126"/>
        <v>2</v>
      </c>
      <c r="AA61" s="163">
        <f t="shared" si="126"/>
        <v>2</v>
      </c>
      <c r="AB61" s="163" t="e">
        <f t="shared" si="126"/>
        <v>#N/A</v>
      </c>
      <c r="AC61" s="163">
        <f t="shared" si="126"/>
        <v>2</v>
      </c>
      <c r="AD61" s="163">
        <f t="shared" si="126"/>
        <v>17</v>
      </c>
      <c r="AE61" s="163">
        <f t="shared" si="126"/>
        <v>2</v>
      </c>
      <c r="AF61" s="163">
        <f t="shared" si="126"/>
        <v>2</v>
      </c>
      <c r="AG61" s="163">
        <f t="shared" si="126"/>
        <v>2</v>
      </c>
      <c r="AH61" s="163">
        <f t="shared" si="126"/>
        <v>17</v>
      </c>
      <c r="AI61" s="163">
        <f t="shared" si="126"/>
        <v>2</v>
      </c>
      <c r="AJ61" s="163">
        <f t="shared" si="126"/>
        <v>2</v>
      </c>
      <c r="AK61" s="163">
        <f t="shared" si="126"/>
        <v>2</v>
      </c>
      <c r="AL61" s="163">
        <f t="shared" si="126"/>
        <v>2</v>
      </c>
      <c r="AM61" s="163">
        <f t="shared" si="126"/>
        <v>17</v>
      </c>
      <c r="AN61" s="163">
        <f t="shared" si="126"/>
        <v>17</v>
      </c>
      <c r="AO61" s="163">
        <f t="shared" si="126"/>
        <v>17</v>
      </c>
      <c r="AP61" s="163">
        <f t="shared" si="126"/>
        <v>17</v>
      </c>
      <c r="AQ61" s="163">
        <f t="shared" si="126"/>
        <v>17</v>
      </c>
      <c r="AR61" s="163">
        <f t="shared" si="126"/>
        <v>17</v>
      </c>
      <c r="AS61" s="163">
        <f t="shared" si="126"/>
        <v>17</v>
      </c>
      <c r="AT61" s="163">
        <f t="shared" si="126"/>
        <v>2</v>
      </c>
      <c r="AU61" s="163">
        <f t="shared" si="126"/>
        <v>17</v>
      </c>
      <c r="AV61" s="163">
        <f t="shared" si="126"/>
        <v>17</v>
      </c>
      <c r="AW61" s="163">
        <f t="shared" si="126"/>
        <v>2</v>
      </c>
      <c r="AX61" s="163">
        <f t="shared" si="126"/>
        <v>2</v>
      </c>
      <c r="AY61" s="163">
        <f t="shared" si="126"/>
        <v>2</v>
      </c>
      <c r="AZ61" s="163">
        <f t="shared" si="126"/>
        <v>17</v>
      </c>
      <c r="BA61" s="163">
        <f t="shared" si="126"/>
        <v>2</v>
      </c>
      <c r="BB61" s="163">
        <f t="shared" si="126"/>
        <v>17</v>
      </c>
      <c r="BC61" s="163">
        <f t="shared" si="126"/>
        <v>2</v>
      </c>
      <c r="BD61" s="163">
        <f t="shared" si="126"/>
        <v>2</v>
      </c>
      <c r="BE61" s="163">
        <f t="shared" si="126"/>
        <v>2</v>
      </c>
      <c r="BF61" s="163">
        <f t="shared" si="126"/>
        <v>17</v>
      </c>
      <c r="BG61" s="163">
        <f t="shared" si="126"/>
        <v>17</v>
      </c>
      <c r="BH61" s="163">
        <f t="shared" si="126"/>
        <v>17</v>
      </c>
      <c r="BI61" s="163">
        <f t="shared" si="126"/>
        <v>17</v>
      </c>
      <c r="BJ61" s="163">
        <f t="shared" si="126"/>
        <v>2</v>
      </c>
      <c r="BK61" s="163">
        <f t="shared" si="126"/>
        <v>17</v>
      </c>
      <c r="BL61" s="163">
        <f t="shared" si="126"/>
        <v>17</v>
      </c>
      <c r="BM61" s="163">
        <f t="shared" si="126"/>
        <v>17</v>
      </c>
      <c r="BN61" s="163">
        <f t="shared" si="126"/>
        <v>17</v>
      </c>
      <c r="BO61" s="163">
        <f t="shared" si="126"/>
        <v>17</v>
      </c>
      <c r="BP61" s="163">
        <f t="shared" si="126"/>
        <v>17</v>
      </c>
      <c r="BQ61" s="163" t="e">
        <f t="shared" si="126"/>
        <v>#REF!</v>
      </c>
      <c r="BR61" s="163">
        <f t="shared" si="126"/>
        <v>17</v>
      </c>
      <c r="BS61" s="163">
        <f t="shared" ref="BS61:CP61" si="127">RANK(BS$40,BS$24:BS$41,BS44)</f>
        <v>17</v>
      </c>
      <c r="BT61" s="163">
        <f t="shared" si="127"/>
        <v>17</v>
      </c>
      <c r="BU61" s="163">
        <f t="shared" si="127"/>
        <v>17</v>
      </c>
      <c r="BV61" s="163">
        <f t="shared" si="127"/>
        <v>17</v>
      </c>
      <c r="BW61" s="163">
        <f t="shared" si="127"/>
        <v>17</v>
      </c>
      <c r="BX61" s="163">
        <f t="shared" si="127"/>
        <v>2</v>
      </c>
      <c r="BY61" s="163">
        <f t="shared" si="127"/>
        <v>2</v>
      </c>
      <c r="BZ61" s="163">
        <f t="shared" si="127"/>
        <v>2</v>
      </c>
      <c r="CA61" s="163">
        <f t="shared" si="127"/>
        <v>2</v>
      </c>
      <c r="CB61" s="163">
        <f t="shared" si="127"/>
        <v>2</v>
      </c>
      <c r="CC61" s="163">
        <f t="shared" si="127"/>
        <v>2</v>
      </c>
      <c r="CD61" s="163">
        <f t="shared" si="127"/>
        <v>17</v>
      </c>
      <c r="CE61" s="163">
        <f t="shared" si="127"/>
        <v>17</v>
      </c>
      <c r="CF61" s="163">
        <f t="shared" si="127"/>
        <v>2</v>
      </c>
      <c r="CG61" s="163">
        <f t="shared" si="127"/>
        <v>17</v>
      </c>
      <c r="CH61" s="163">
        <f t="shared" si="127"/>
        <v>17</v>
      </c>
      <c r="CI61" s="163">
        <f t="shared" si="127"/>
        <v>17</v>
      </c>
      <c r="CJ61" s="163">
        <f t="shared" si="127"/>
        <v>17</v>
      </c>
      <c r="CK61" s="163">
        <f t="shared" si="127"/>
        <v>17</v>
      </c>
      <c r="CL61" s="163">
        <f t="shared" si="127"/>
        <v>17</v>
      </c>
      <c r="CM61" s="163">
        <f t="shared" si="127"/>
        <v>17</v>
      </c>
      <c r="CN61" s="163">
        <f t="shared" si="127"/>
        <v>17</v>
      </c>
      <c r="CO61" s="163">
        <f t="shared" si="127"/>
        <v>17</v>
      </c>
      <c r="CP61" s="163">
        <f t="shared" si="127"/>
        <v>17</v>
      </c>
      <c r="CQ61">
        <f t="shared" si="108"/>
        <v>0</v>
      </c>
      <c r="CR61">
        <f t="shared" si="109"/>
        <v>0</v>
      </c>
      <c r="CS61" s="163">
        <f>RANK(CS$40,CS$24:CS$41,CS44)</f>
        <v>2</v>
      </c>
      <c r="CT61">
        <f t="shared" si="110"/>
        <v>0</v>
      </c>
      <c r="CU61">
        <f t="shared" si="111"/>
        <v>0</v>
      </c>
      <c r="CV61" s="163">
        <f>RANK(CV$40,CV$24:CV$41,CV44)</f>
        <v>2</v>
      </c>
      <c r="CW61">
        <f t="shared" si="112"/>
        <v>0</v>
      </c>
      <c r="CX61">
        <f t="shared" si="113"/>
        <v>0</v>
      </c>
      <c r="CZ61" s="163">
        <f>RANK(CZ$40,CZ$24:CZ$41,CZ44)</f>
        <v>2</v>
      </c>
      <c r="DA61">
        <f t="shared" si="114"/>
        <v>0</v>
      </c>
      <c r="DB61">
        <f t="shared" si="115"/>
        <v>0</v>
      </c>
      <c r="DF61" s="163">
        <f>RANK(DF$40,DF$24:DF$41,DF44)</f>
        <v>17</v>
      </c>
      <c r="DG61">
        <f t="shared" si="116"/>
        <v>0</v>
      </c>
      <c r="DH61">
        <f t="shared" si="117"/>
        <v>0</v>
      </c>
    </row>
    <row r="62" spans="1:112" ht="11.25" customHeight="1" x14ac:dyDescent="0.15">
      <c r="A62" s="1">
        <v>18</v>
      </c>
      <c r="B62" s="136">
        <f t="shared" si="73"/>
        <v>0</v>
      </c>
      <c r="C62" s="136">
        <f t="shared" si="73"/>
        <v>0</v>
      </c>
      <c r="D62" s="163" t="e">
        <f>RANK(D$41,D$24:D$41,D44)</f>
        <v>#DIV/0!</v>
      </c>
      <c r="E62" s="163">
        <f>RANK(E$41,E$24:E$41,E44)</f>
        <v>1</v>
      </c>
      <c r="F62" s="163">
        <f>RANK(F$41,F$24:F$41,F44)</f>
        <v>1</v>
      </c>
      <c r="G62" s="163">
        <f t="shared" ref="G62:BR62" si="128">RANK(G$41,G$24:G$41,G44)</f>
        <v>1</v>
      </c>
      <c r="H62" s="163">
        <f t="shared" si="128"/>
        <v>1</v>
      </c>
      <c r="I62" s="163">
        <f t="shared" si="128"/>
        <v>1</v>
      </c>
      <c r="J62" s="163">
        <f t="shared" si="128"/>
        <v>1</v>
      </c>
      <c r="K62" s="163">
        <f t="shared" si="128"/>
        <v>1</v>
      </c>
      <c r="L62" s="163">
        <f t="shared" si="128"/>
        <v>1</v>
      </c>
      <c r="M62" s="163">
        <f t="shared" si="128"/>
        <v>1</v>
      </c>
      <c r="N62" s="163">
        <f t="shared" si="128"/>
        <v>1</v>
      </c>
      <c r="O62" s="163">
        <f t="shared" si="128"/>
        <v>1</v>
      </c>
      <c r="P62" s="163">
        <f t="shared" si="128"/>
        <v>1</v>
      </c>
      <c r="Q62" s="163">
        <f t="shared" si="128"/>
        <v>1</v>
      </c>
      <c r="R62" s="163">
        <f t="shared" si="128"/>
        <v>1</v>
      </c>
      <c r="S62" s="163">
        <f t="shared" si="128"/>
        <v>18</v>
      </c>
      <c r="T62" s="163">
        <f t="shared" si="128"/>
        <v>1</v>
      </c>
      <c r="U62" s="163">
        <f t="shared" si="128"/>
        <v>1</v>
      </c>
      <c r="V62" s="163">
        <f t="shared" si="128"/>
        <v>1</v>
      </c>
      <c r="W62" s="163">
        <f t="shared" si="128"/>
        <v>1</v>
      </c>
      <c r="X62" s="163">
        <f t="shared" si="128"/>
        <v>1</v>
      </c>
      <c r="Y62" s="163">
        <f t="shared" si="128"/>
        <v>1</v>
      </c>
      <c r="Z62" s="163">
        <f t="shared" si="128"/>
        <v>1</v>
      </c>
      <c r="AA62" s="163">
        <f t="shared" si="128"/>
        <v>1</v>
      </c>
      <c r="AB62" s="163" t="e">
        <f t="shared" si="128"/>
        <v>#N/A</v>
      </c>
      <c r="AC62" s="163">
        <f t="shared" si="128"/>
        <v>1</v>
      </c>
      <c r="AD62" s="163">
        <f t="shared" si="128"/>
        <v>18</v>
      </c>
      <c r="AE62" s="163">
        <f t="shared" si="128"/>
        <v>1</v>
      </c>
      <c r="AF62" s="163">
        <f t="shared" si="128"/>
        <v>1</v>
      </c>
      <c r="AG62" s="163">
        <f t="shared" si="128"/>
        <v>1</v>
      </c>
      <c r="AH62" s="163">
        <f t="shared" si="128"/>
        <v>18</v>
      </c>
      <c r="AI62" s="163">
        <f t="shared" si="128"/>
        <v>1</v>
      </c>
      <c r="AJ62" s="163">
        <f t="shared" si="128"/>
        <v>1</v>
      </c>
      <c r="AK62" s="163">
        <f t="shared" si="128"/>
        <v>1</v>
      </c>
      <c r="AL62" s="163">
        <f t="shared" si="128"/>
        <v>1</v>
      </c>
      <c r="AM62" s="163">
        <f t="shared" si="128"/>
        <v>18</v>
      </c>
      <c r="AN62" s="163">
        <f t="shared" si="128"/>
        <v>18</v>
      </c>
      <c r="AO62" s="163">
        <f t="shared" si="128"/>
        <v>18</v>
      </c>
      <c r="AP62" s="163">
        <f t="shared" si="128"/>
        <v>18</v>
      </c>
      <c r="AQ62" s="163">
        <f t="shared" si="128"/>
        <v>18</v>
      </c>
      <c r="AR62" s="163">
        <f t="shared" si="128"/>
        <v>18</v>
      </c>
      <c r="AS62" s="163">
        <f t="shared" si="128"/>
        <v>18</v>
      </c>
      <c r="AT62" s="163">
        <f t="shared" si="128"/>
        <v>1</v>
      </c>
      <c r="AU62" s="163">
        <f t="shared" si="128"/>
        <v>18</v>
      </c>
      <c r="AV62" s="163">
        <f t="shared" si="128"/>
        <v>18</v>
      </c>
      <c r="AW62" s="163">
        <f t="shared" si="128"/>
        <v>1</v>
      </c>
      <c r="AX62" s="163">
        <f t="shared" si="128"/>
        <v>1</v>
      </c>
      <c r="AY62" s="163">
        <f t="shared" si="128"/>
        <v>1</v>
      </c>
      <c r="AZ62" s="163">
        <f t="shared" si="128"/>
        <v>18</v>
      </c>
      <c r="BA62" s="163">
        <f t="shared" si="128"/>
        <v>1</v>
      </c>
      <c r="BB62" s="163">
        <f t="shared" si="128"/>
        <v>18</v>
      </c>
      <c r="BC62" s="163">
        <f t="shared" si="128"/>
        <v>1</v>
      </c>
      <c r="BD62" s="163">
        <f t="shared" si="128"/>
        <v>1</v>
      </c>
      <c r="BE62" s="163">
        <f t="shared" si="128"/>
        <v>1</v>
      </c>
      <c r="BF62" s="163">
        <f t="shared" si="128"/>
        <v>18</v>
      </c>
      <c r="BG62" s="163">
        <f t="shared" si="128"/>
        <v>18</v>
      </c>
      <c r="BH62" s="163">
        <f t="shared" si="128"/>
        <v>18</v>
      </c>
      <c r="BI62" s="163">
        <f t="shared" si="128"/>
        <v>18</v>
      </c>
      <c r="BJ62" s="163">
        <f t="shared" si="128"/>
        <v>1</v>
      </c>
      <c r="BK62" s="163">
        <f t="shared" si="128"/>
        <v>18</v>
      </c>
      <c r="BL62" s="163">
        <f t="shared" si="128"/>
        <v>18</v>
      </c>
      <c r="BM62" s="163">
        <f t="shared" si="128"/>
        <v>18</v>
      </c>
      <c r="BN62" s="163">
        <f t="shared" si="128"/>
        <v>18</v>
      </c>
      <c r="BO62" s="163">
        <f t="shared" si="128"/>
        <v>18</v>
      </c>
      <c r="BP62" s="163">
        <f t="shared" si="128"/>
        <v>18</v>
      </c>
      <c r="BQ62" s="163" t="e">
        <f t="shared" si="128"/>
        <v>#REF!</v>
      </c>
      <c r="BR62" s="163">
        <f t="shared" si="128"/>
        <v>18</v>
      </c>
      <c r="BS62" s="163">
        <f t="shared" ref="BS62:CP62" si="129">RANK(BS$41,BS$24:BS$41,BS44)</f>
        <v>18</v>
      </c>
      <c r="BT62" s="163">
        <f t="shared" si="129"/>
        <v>18</v>
      </c>
      <c r="BU62" s="163">
        <f t="shared" si="129"/>
        <v>18</v>
      </c>
      <c r="BV62" s="163">
        <f t="shared" si="129"/>
        <v>18</v>
      </c>
      <c r="BW62" s="163">
        <f t="shared" si="129"/>
        <v>18</v>
      </c>
      <c r="BX62" s="163">
        <f t="shared" si="129"/>
        <v>1</v>
      </c>
      <c r="BY62" s="163">
        <f t="shared" si="129"/>
        <v>1</v>
      </c>
      <c r="BZ62" s="163">
        <f t="shared" si="129"/>
        <v>1</v>
      </c>
      <c r="CA62" s="163">
        <f t="shared" si="129"/>
        <v>1</v>
      </c>
      <c r="CB62" s="163">
        <f t="shared" si="129"/>
        <v>1</v>
      </c>
      <c r="CC62" s="163">
        <f t="shared" si="129"/>
        <v>1</v>
      </c>
      <c r="CD62" s="163">
        <f t="shared" si="129"/>
        <v>18</v>
      </c>
      <c r="CE62" s="163">
        <f t="shared" si="129"/>
        <v>18</v>
      </c>
      <c r="CF62" s="163">
        <f t="shared" si="129"/>
        <v>1</v>
      </c>
      <c r="CG62" s="163">
        <f t="shared" si="129"/>
        <v>18</v>
      </c>
      <c r="CH62" s="163">
        <f t="shared" si="129"/>
        <v>18</v>
      </c>
      <c r="CI62" s="163">
        <f t="shared" si="129"/>
        <v>18</v>
      </c>
      <c r="CJ62" s="163">
        <f t="shared" si="129"/>
        <v>18</v>
      </c>
      <c r="CK62" s="163">
        <f t="shared" si="129"/>
        <v>18</v>
      </c>
      <c r="CL62" s="163">
        <f t="shared" si="129"/>
        <v>18</v>
      </c>
      <c r="CM62" s="163">
        <f t="shared" si="129"/>
        <v>18</v>
      </c>
      <c r="CN62" s="163">
        <f t="shared" si="129"/>
        <v>18</v>
      </c>
      <c r="CO62" s="163">
        <f t="shared" si="129"/>
        <v>18</v>
      </c>
      <c r="CP62" s="163">
        <f t="shared" si="129"/>
        <v>18</v>
      </c>
      <c r="CQ62">
        <f t="shared" si="78"/>
        <v>0</v>
      </c>
      <c r="CR62">
        <f t="shared" si="79"/>
        <v>0</v>
      </c>
      <c r="CS62" s="163">
        <f>RANK(CS$41,CS$24:CS$41,CS44)</f>
        <v>1</v>
      </c>
      <c r="CT62">
        <f t="shared" si="80"/>
        <v>0</v>
      </c>
      <c r="CU62">
        <f t="shared" si="81"/>
        <v>0</v>
      </c>
      <c r="CV62" s="163">
        <f>RANK(CV$41,CV$24:CV$41,CV44)</f>
        <v>1</v>
      </c>
      <c r="CW62">
        <f t="shared" si="82"/>
        <v>0</v>
      </c>
      <c r="CX62">
        <f t="shared" si="83"/>
        <v>0</v>
      </c>
      <c r="CZ62" s="163">
        <f>RANK(CZ$41,CZ$24:CZ$41,CZ44)</f>
        <v>1</v>
      </c>
      <c r="DA62">
        <f t="shared" si="84"/>
        <v>0</v>
      </c>
      <c r="DB62">
        <f t="shared" si="85"/>
        <v>0</v>
      </c>
      <c r="DF62" s="163">
        <f>RANK(DF$41,DF$24:DF$41,DF44)</f>
        <v>18</v>
      </c>
      <c r="DG62">
        <f t="shared" si="86"/>
        <v>0</v>
      </c>
      <c r="DH62">
        <f t="shared" si="87"/>
        <v>0</v>
      </c>
    </row>
    <row r="63" spans="1:112" x14ac:dyDescent="0.15">
      <c r="D63" s="2"/>
      <c r="U63"/>
      <c r="X63"/>
      <c r="AC63" s="13"/>
    </row>
    <row r="64" spans="1:112" x14ac:dyDescent="0.15">
      <c r="D64" s="2"/>
      <c r="U64"/>
      <c r="X64"/>
    </row>
    <row r="65" spans="3:110" x14ac:dyDescent="0.15">
      <c r="C65" s="168" t="s">
        <v>139</v>
      </c>
      <c r="D65">
        <v>93</v>
      </c>
      <c r="E65">
        <v>92</v>
      </c>
      <c r="F65">
        <v>91</v>
      </c>
      <c r="G65">
        <v>90</v>
      </c>
      <c r="H65">
        <v>89</v>
      </c>
      <c r="I65">
        <v>88</v>
      </c>
      <c r="J65">
        <v>87</v>
      </c>
      <c r="K65">
        <v>86</v>
      </c>
      <c r="L65">
        <v>85</v>
      </c>
      <c r="M65">
        <v>84</v>
      </c>
      <c r="N65">
        <v>83</v>
      </c>
      <c r="O65">
        <v>82</v>
      </c>
      <c r="P65">
        <v>81</v>
      </c>
      <c r="Q65">
        <v>80</v>
      </c>
      <c r="R65">
        <v>79</v>
      </c>
      <c r="S65">
        <v>78</v>
      </c>
      <c r="T65">
        <v>77</v>
      </c>
      <c r="U65">
        <v>76</v>
      </c>
      <c r="V65">
        <v>75</v>
      </c>
      <c r="W65">
        <v>74</v>
      </c>
      <c r="X65">
        <v>73</v>
      </c>
      <c r="Y65">
        <v>72</v>
      </c>
      <c r="Z65">
        <v>71</v>
      </c>
      <c r="AA65">
        <v>70</v>
      </c>
      <c r="AC65">
        <v>68</v>
      </c>
      <c r="AD65">
        <v>67</v>
      </c>
      <c r="AE65">
        <v>66</v>
      </c>
      <c r="AF65">
        <v>65</v>
      </c>
      <c r="AG65">
        <v>64</v>
      </c>
      <c r="AH65">
        <v>63</v>
      </c>
      <c r="AI65">
        <v>62</v>
      </c>
      <c r="AJ65">
        <v>61</v>
      </c>
      <c r="AK65">
        <v>60</v>
      </c>
      <c r="AL65">
        <v>59</v>
      </c>
      <c r="AM65">
        <v>58</v>
      </c>
      <c r="AN65">
        <v>57</v>
      </c>
      <c r="AO65">
        <v>56</v>
      </c>
      <c r="AP65">
        <v>55</v>
      </c>
      <c r="AQ65">
        <v>54</v>
      </c>
      <c r="AR65">
        <v>53</v>
      </c>
      <c r="AS65">
        <v>52</v>
      </c>
      <c r="AT65">
        <v>51</v>
      </c>
      <c r="AU65">
        <v>50</v>
      </c>
      <c r="AV65">
        <v>49</v>
      </c>
      <c r="AW65">
        <v>48</v>
      </c>
      <c r="AX65">
        <v>47</v>
      </c>
      <c r="AY65">
        <v>46</v>
      </c>
      <c r="AZ65">
        <v>45</v>
      </c>
      <c r="BA65">
        <v>44</v>
      </c>
      <c r="BB65">
        <v>43</v>
      </c>
      <c r="BC65">
        <v>42</v>
      </c>
      <c r="BD65">
        <v>41</v>
      </c>
      <c r="BE65">
        <v>40</v>
      </c>
      <c r="BF65">
        <v>39</v>
      </c>
      <c r="BG65">
        <v>38</v>
      </c>
      <c r="BH65">
        <v>37</v>
      </c>
      <c r="BI65">
        <v>36</v>
      </c>
      <c r="BJ65">
        <v>35</v>
      </c>
      <c r="BK65">
        <v>34</v>
      </c>
      <c r="BL65">
        <v>33</v>
      </c>
      <c r="BM65">
        <v>32</v>
      </c>
      <c r="BN65">
        <v>31</v>
      </c>
      <c r="BO65">
        <v>30</v>
      </c>
      <c r="BP65">
        <v>29</v>
      </c>
      <c r="BQ65">
        <v>28</v>
      </c>
      <c r="BR65">
        <v>27</v>
      </c>
      <c r="BS65">
        <v>26</v>
      </c>
      <c r="BT65">
        <v>25</v>
      </c>
      <c r="BU65">
        <v>24</v>
      </c>
      <c r="BV65">
        <v>23</v>
      </c>
      <c r="BW65">
        <v>22</v>
      </c>
      <c r="BX65">
        <v>21</v>
      </c>
      <c r="BY65">
        <v>20</v>
      </c>
      <c r="BZ65">
        <v>19</v>
      </c>
      <c r="CA65">
        <v>18</v>
      </c>
      <c r="CB65">
        <v>17</v>
      </c>
      <c r="CC65">
        <v>16</v>
      </c>
      <c r="CD65">
        <v>15</v>
      </c>
      <c r="CE65">
        <v>14</v>
      </c>
      <c r="CF65">
        <v>13</v>
      </c>
      <c r="CG65">
        <v>12</v>
      </c>
      <c r="CH65">
        <v>11</v>
      </c>
      <c r="CI65">
        <v>10</v>
      </c>
      <c r="CJ65">
        <v>9</v>
      </c>
      <c r="CK65">
        <v>8</v>
      </c>
      <c r="CL65">
        <v>7</v>
      </c>
      <c r="CM65">
        <v>6</v>
      </c>
      <c r="CN65">
        <v>5</v>
      </c>
      <c r="CO65">
        <v>4</v>
      </c>
      <c r="CP65">
        <v>3</v>
      </c>
      <c r="CS65">
        <v>3</v>
      </c>
      <c r="CV65">
        <v>3</v>
      </c>
      <c r="CZ65">
        <v>3</v>
      </c>
      <c r="DF65">
        <v>3</v>
      </c>
    </row>
    <row r="66" spans="3:110" x14ac:dyDescent="0.15">
      <c r="D66" t="e">
        <f t="shared" ref="D66:D83" si="130">VLOOKUP($A45,D$45:CR$62, D$65,FALSE)</f>
        <v>#N/A</v>
      </c>
      <c r="E66">
        <f t="shared" ref="E66:E83" si="131">VLOOKUP($A45,E$45:CR$62, E$65,FALSE)</f>
        <v>0</v>
      </c>
      <c r="F66">
        <f t="shared" ref="F66:F83" si="132">VLOOKUP($A45,F$45:CT$62, F$65,FALSE)</f>
        <v>0</v>
      </c>
      <c r="G66">
        <f t="shared" ref="G66:G83" si="133">VLOOKUP($A45,G$45:CV$62, G$65,FALSE)</f>
        <v>0</v>
      </c>
      <c r="H66">
        <f t="shared" ref="H66:H83" si="134">VLOOKUP($A45,H$45:CW$62, H$65,FALSE)</f>
        <v>0</v>
      </c>
      <c r="I66">
        <f t="shared" ref="I66:I83" si="135">VLOOKUP($A45,I$45:CX$62, I$65,FALSE)</f>
        <v>0</v>
      </c>
      <c r="J66">
        <f t="shared" ref="J66:J83" si="136">VLOOKUP($A45,J$45:CY$62, J$65,FALSE)</f>
        <v>0</v>
      </c>
      <c r="K66">
        <f t="shared" ref="K66:K83" si="137">VLOOKUP($A45,K$45:CZ$62, K$65,FALSE)</f>
        <v>0</v>
      </c>
      <c r="L66">
        <f t="shared" ref="L66:L83" si="138">VLOOKUP($A45,L$45:DA$62, L$65,FALSE)</f>
        <v>0</v>
      </c>
      <c r="M66">
        <f t="shared" ref="M66:M83" si="139">VLOOKUP($A45,M$45:DB$62, M$65,FALSE)</f>
        <v>0</v>
      </c>
      <c r="N66">
        <f t="shared" ref="N66:N83" si="140">VLOOKUP($A45,N$45:DC$62, N$65,FALSE)</f>
        <v>0</v>
      </c>
      <c r="O66">
        <f t="shared" ref="O66:O83" si="141">VLOOKUP($A45,O$45:DD$62, O$65,FALSE)</f>
        <v>0</v>
      </c>
      <c r="P66">
        <f t="shared" ref="P66:P83" si="142">VLOOKUP($A45,P$45:DE$62, P$65,FALSE)</f>
        <v>0</v>
      </c>
      <c r="Q66">
        <f t="shared" ref="Q66:Q83" si="143">VLOOKUP($A45,Q$45:DF$62, Q$65,FALSE)</f>
        <v>0</v>
      </c>
      <c r="R66">
        <f t="shared" ref="R66:R83" si="144">VLOOKUP($A45,R$45:DG$62, R$65,FALSE)</f>
        <v>0</v>
      </c>
      <c r="S66" t="str">
        <f t="shared" ref="S66:S83" si="145">VLOOKUP($A45,S$45:DH$62, S$65,FALSE)</f>
        <v>Player 1</v>
      </c>
      <c r="T66">
        <f t="shared" ref="T66:T83" si="146">VLOOKUP($A45,T$45:DK$62, T$65,FALSE)</f>
        <v>0</v>
      </c>
      <c r="U66">
        <f t="shared" ref="U66:U83" si="147">VLOOKUP($A45,U$45:DL$62, U$65,FALSE)</f>
        <v>0</v>
      </c>
      <c r="V66">
        <f t="shared" ref="V66:V83" si="148">VLOOKUP($A45,V$45:DM$62, V$65,FALSE)</f>
        <v>0</v>
      </c>
      <c r="W66">
        <f t="shared" ref="W66:W83" si="149">VLOOKUP($A45,W$45:DN$62, W$65,FALSE)</f>
        <v>0</v>
      </c>
      <c r="X66">
        <f t="shared" ref="X66:X83" si="150">VLOOKUP($A45,X$45:DO$62, X$65,FALSE)</f>
        <v>0</v>
      </c>
      <c r="Y66">
        <f t="shared" ref="Y66:Y83" si="151">VLOOKUP($A45,Y$45:DR$62, Y$65,FALSE)</f>
        <v>0</v>
      </c>
      <c r="Z66">
        <f t="shared" ref="Z66:Z83" si="152">VLOOKUP($A45,Z$45:DU$62, Z$65,FALSE)</f>
        <v>0</v>
      </c>
      <c r="AA66">
        <f t="shared" ref="AA66:AA83" si="153">VLOOKUP($A45,AA$45:DX$62, AA$65,FALSE)</f>
        <v>0</v>
      </c>
      <c r="AC66">
        <f t="shared" ref="AC66:AC83" si="154">VLOOKUP($A45,AC$45:DZ$62, AC$65,FALSE)</f>
        <v>0</v>
      </c>
      <c r="AD66" t="str">
        <f t="shared" ref="AD66:AD83" si="155">VLOOKUP($A45,AD$45:EA$62, AD$65,FALSE)</f>
        <v>Player 1</v>
      </c>
      <c r="AE66">
        <f t="shared" ref="AE66:AE83" si="156">VLOOKUP($A45,AE$45:EB$62, AE$65,FALSE)</f>
        <v>0</v>
      </c>
      <c r="AF66">
        <f t="shared" ref="AF66:AF83" si="157">VLOOKUP($A45,AF$45:EC$62, AF$65,FALSE)</f>
        <v>0</v>
      </c>
      <c r="AG66">
        <f t="shared" ref="AG66:AG83" si="158">VLOOKUP($A45,AG$45:ED$62, AG$65,FALSE)</f>
        <v>0</v>
      </c>
      <c r="AH66" t="str">
        <f t="shared" ref="AH66:AH83" si="159">VLOOKUP($A45,AH$45:EE$62, AH$65,FALSE)</f>
        <v>Player 1</v>
      </c>
      <c r="AI66">
        <f t="shared" ref="AI66:AI83" si="160">VLOOKUP($A45,AI$45:EF$62, AI$65,FALSE)</f>
        <v>0</v>
      </c>
      <c r="AJ66">
        <f t="shared" ref="AJ66:AJ83" si="161">VLOOKUP($A45,AJ$45:EG$62, AJ$65,FALSE)</f>
        <v>0</v>
      </c>
      <c r="AK66">
        <f t="shared" ref="AK66:AK83" si="162">VLOOKUP($A45,AK$45:EH$62, AK$65,FALSE)</f>
        <v>0</v>
      </c>
      <c r="AL66">
        <f t="shared" ref="AL66:AL83" si="163">VLOOKUP($A45,AL$45:EI$62, AL$65,FALSE)</f>
        <v>0</v>
      </c>
      <c r="AM66" t="str">
        <f t="shared" ref="AM66:AM83" si="164">VLOOKUP($A45,AM$45:EJ$62, AM$65,FALSE)</f>
        <v>Player 1</v>
      </c>
      <c r="AN66" t="str">
        <f t="shared" ref="AN66:AN83" si="165">VLOOKUP($A45,AN$45:EK$62, AN$65,FALSE)</f>
        <v>Player 1</v>
      </c>
      <c r="AO66" t="str">
        <f t="shared" ref="AO66:AO83" si="166">VLOOKUP($A45,AO$45:EL$62, AO$65,FALSE)</f>
        <v>Player 1</v>
      </c>
      <c r="AP66" t="str">
        <f t="shared" ref="AP66:AP83" si="167">VLOOKUP($A45,AP$45:EM$62, AP$65,FALSE)</f>
        <v>Player 1</v>
      </c>
      <c r="AQ66" t="str">
        <f t="shared" ref="AQ66:AQ83" si="168">VLOOKUP($A45,AQ$45:EN$62, AQ$65,FALSE)</f>
        <v>Player 1</v>
      </c>
      <c r="AR66" t="str">
        <f t="shared" ref="AR66:AR83" si="169">VLOOKUP($A45,AR$45:EO$62, AR$65,FALSE)</f>
        <v>Player 1</v>
      </c>
      <c r="AS66" t="str">
        <f t="shared" ref="AS66:AS83" si="170">VLOOKUP($A45,AS$45:EP$62, AS$65,FALSE)</f>
        <v>Player 1</v>
      </c>
      <c r="AT66">
        <f t="shared" ref="AT66:AT83" si="171">VLOOKUP($A45,AT$45:EQ$62, AT$65,FALSE)</f>
        <v>0</v>
      </c>
      <c r="AU66" t="str">
        <f t="shared" ref="AU66:AU83" si="172">VLOOKUP($A45,AU$45:ER$62, AU$65,FALSE)</f>
        <v>Player 1</v>
      </c>
      <c r="AV66" t="str">
        <f t="shared" ref="AV66:AV83" si="173">VLOOKUP($A45,AV$45:ES$62, AV$65,FALSE)</f>
        <v>Player 1</v>
      </c>
      <c r="AW66">
        <f t="shared" ref="AW66:AW83" si="174">VLOOKUP($A45,AW$45:ET$62, AW$65,FALSE)</f>
        <v>0</v>
      </c>
      <c r="AX66">
        <f t="shared" ref="AX66:AX83" si="175">VLOOKUP($A45,AX$45:EU$62, AX$65,FALSE)</f>
        <v>0</v>
      </c>
      <c r="AY66">
        <f t="shared" ref="AY66:AY83" si="176">VLOOKUP($A45,AY$45:EV$62, AY$65,FALSE)</f>
        <v>0</v>
      </c>
      <c r="AZ66" t="str">
        <f t="shared" ref="AZ66:AZ83" si="177">VLOOKUP($A45,AZ$45:EW$62, AZ$65,FALSE)</f>
        <v>Player 1</v>
      </c>
      <c r="BA66">
        <f t="shared" ref="BA66:BA83" si="178">VLOOKUP($A45,BA$45:EX$62, BA$65,FALSE)</f>
        <v>0</v>
      </c>
      <c r="BB66" t="str">
        <f t="shared" ref="BB66:BB83" si="179">VLOOKUP($A45,BB$45:EY$62, BB$65,FALSE)</f>
        <v>Player 1</v>
      </c>
      <c r="BC66">
        <f t="shared" ref="BC66:BC83" si="180">VLOOKUP($A45,BC$45:EZ$62, BC$65,FALSE)</f>
        <v>0</v>
      </c>
      <c r="BD66">
        <f t="shared" ref="BD66:BD83" si="181">VLOOKUP($A45,BD$45:FA$62, BD$65,FALSE)</f>
        <v>0</v>
      </c>
      <c r="BE66">
        <f t="shared" ref="BE66:BE83" si="182">VLOOKUP($A45,BE$45:FB$62, BE$65,FALSE)</f>
        <v>0</v>
      </c>
      <c r="BF66" t="str">
        <f t="shared" ref="BF66:BF83" si="183">VLOOKUP($A45,BF$45:FC$62, BF$65,FALSE)</f>
        <v>Player 1</v>
      </c>
      <c r="BG66" t="str">
        <f t="shared" ref="BG66:BG83" si="184">VLOOKUP($A45,BG$45:FD$62, BG$65,FALSE)</f>
        <v>Player 1</v>
      </c>
      <c r="BH66" t="str">
        <f t="shared" ref="BH66:BH83" si="185">VLOOKUP($A45,BH$45:FE$62, BH$65,FALSE)</f>
        <v>Player 1</v>
      </c>
      <c r="BI66" t="str">
        <f t="shared" ref="BI66:BI83" si="186">VLOOKUP($A45,BI$45:FF$62, BI$65,FALSE)</f>
        <v>Player 1</v>
      </c>
      <c r="BJ66">
        <f t="shared" ref="BJ66:BJ83" si="187">VLOOKUP($A45,BJ$45:FG$62, BJ$65,FALSE)</f>
        <v>0</v>
      </c>
      <c r="BK66" t="str">
        <f t="shared" ref="BK66:BK83" si="188">VLOOKUP($A45,BK$45:FH$62, BK$65,FALSE)</f>
        <v>Player 1</v>
      </c>
      <c r="BL66" t="str">
        <f t="shared" ref="BL66:BL83" si="189">VLOOKUP($A45,BL$45:FI$62, BL$65,FALSE)</f>
        <v>Player 1</v>
      </c>
      <c r="BM66" t="str">
        <f t="shared" ref="BM66:BM83" si="190">VLOOKUP($A45,BM$45:FJ$62, BM$65,FALSE)</f>
        <v>Player 1</v>
      </c>
      <c r="BN66" t="str">
        <f t="shared" ref="BN66:BN83" si="191">VLOOKUP($A45,BN$45:FK$62, BN$65,FALSE)</f>
        <v>Player 1</v>
      </c>
      <c r="BO66" t="str">
        <f t="shared" ref="BO66:BO83" si="192">VLOOKUP($A45,BO$45:FL$62, BO$65,FALSE)</f>
        <v>Player 1</v>
      </c>
      <c r="BP66" t="str">
        <f t="shared" ref="BP66:BP83" si="193">VLOOKUP($A45,BP$45:FM$62, BP$65,FALSE)</f>
        <v>Player 1</v>
      </c>
      <c r="BQ66" t="e">
        <f t="shared" ref="BQ66:BQ83" si="194">VLOOKUP($A45,BQ$45:FN$62, BQ$65,FALSE)</f>
        <v>#N/A</v>
      </c>
      <c r="BR66" t="str">
        <f t="shared" ref="BR66:BR83" si="195">VLOOKUP($A45,BR$45:FO$62, BR$65,FALSE)</f>
        <v>Player 1</v>
      </c>
      <c r="BS66" t="str">
        <f t="shared" ref="BS66:BS83" si="196">VLOOKUP($A45,BS$45:FP$62, BS$65,FALSE)</f>
        <v>Player 1</v>
      </c>
      <c r="BT66" t="str">
        <f t="shared" ref="BT66:BT83" si="197">VLOOKUP($A45,BT$45:FQ$62, BT$65,FALSE)</f>
        <v>Player 1</v>
      </c>
      <c r="BU66" t="str">
        <f t="shared" ref="BU66:BU83" si="198">VLOOKUP($A45,BU$45:FR$62, BU$65,FALSE)</f>
        <v>Player 1</v>
      </c>
      <c r="BV66" t="str">
        <f t="shared" ref="BV66:BV83" si="199">VLOOKUP($A45,BV$45:FS$62, BV$65,FALSE)</f>
        <v>Player 1</v>
      </c>
      <c r="BW66" t="str">
        <f t="shared" ref="BW66:BW83" si="200">VLOOKUP($A45,BW$45:FT$62, BW$65,FALSE)</f>
        <v>Player 1</v>
      </c>
      <c r="BX66">
        <f t="shared" ref="BX66:BX83" si="201">VLOOKUP($A45,BX$45:FU$62, BX$65,FALSE)</f>
        <v>0</v>
      </c>
      <c r="BY66">
        <f t="shared" ref="BY66:BY83" si="202">VLOOKUP($A45,BY$45:FV$62, BY$65,FALSE)</f>
        <v>0</v>
      </c>
      <c r="BZ66">
        <f t="shared" ref="BZ66:BZ83" si="203">VLOOKUP($A45,BZ$45:FW$62, BZ$65,FALSE)</f>
        <v>0</v>
      </c>
      <c r="CA66">
        <f t="shared" ref="CA66:CA83" si="204">VLOOKUP($A45,CA$45:FX$62, CA$65,FALSE)</f>
        <v>0</v>
      </c>
      <c r="CB66">
        <f t="shared" ref="CB66:CB83" si="205">VLOOKUP($A45,CB$45:FY$62, CB$65,FALSE)</f>
        <v>0</v>
      </c>
      <c r="CC66">
        <f t="shared" ref="CC66:CC83" si="206">VLOOKUP($A45,CC$45:FZ$62, CC$65,FALSE)</f>
        <v>0</v>
      </c>
      <c r="CD66" t="str">
        <f t="shared" ref="CD66:CD83" si="207">VLOOKUP($A45,CD$45:GA$62, CD$65,FALSE)</f>
        <v>Player 1</v>
      </c>
      <c r="CE66" t="str">
        <f t="shared" ref="CE66:CE83" si="208">VLOOKUP($A45,CE$45:GB$62, CE$65,FALSE)</f>
        <v>Player 1</v>
      </c>
      <c r="CF66">
        <f t="shared" ref="CF66:CF83" si="209">VLOOKUP($A45,CF$45:GC$62, CF$65,FALSE)</f>
        <v>0</v>
      </c>
      <c r="CG66" t="str">
        <f t="shared" ref="CG66:CG83" si="210">VLOOKUP($A45,CG$45:GD$62, CG$65,FALSE)</f>
        <v>Player 1</v>
      </c>
      <c r="CH66" t="str">
        <f t="shared" ref="CH66:CH83" si="211">VLOOKUP($A45,CH$45:GE$62, CH$65,FALSE)</f>
        <v>Player 1</v>
      </c>
      <c r="CI66" t="str">
        <f t="shared" ref="CI66:CI83" si="212">VLOOKUP($A45,CI$45:GF$62, CI$65,FALSE)</f>
        <v>Player 1</v>
      </c>
      <c r="CJ66" t="str">
        <f t="shared" ref="CJ66:CJ83" si="213">VLOOKUP($A45,CJ$45:GG$62, CJ$65,FALSE)</f>
        <v>Player 1</v>
      </c>
      <c r="CK66" t="str">
        <f t="shared" ref="CK66:CK83" si="214">VLOOKUP($A45,CK$45:GH$62, CK$65,FALSE)</f>
        <v>Player 1</v>
      </c>
      <c r="CL66" t="str">
        <f t="shared" ref="CL66:CL83" si="215">VLOOKUP($A45,CL$45:GI$62, CL$65,FALSE)</f>
        <v>Player 1</v>
      </c>
      <c r="CM66" t="str">
        <f t="shared" ref="CM66:CM83" si="216">VLOOKUP($A45,CM$45:GJ$62, CM$65,FALSE)</f>
        <v>Player 1</v>
      </c>
      <c r="CN66" t="str">
        <f t="shared" ref="CN66:CN83" si="217">VLOOKUP($A45,CN$45:GK$62, CN$65,FALSE)</f>
        <v>Player 1</v>
      </c>
      <c r="CO66" t="str">
        <f t="shared" ref="CO66:CO83" si="218">VLOOKUP($A45,CO$45:GL$62, CO$65,FALSE)</f>
        <v>Player 1</v>
      </c>
      <c r="CP66" t="str">
        <f t="shared" ref="CP66:CP83" si="219">VLOOKUP($A45,CP$45:GM$62, CP$65,FALSE)</f>
        <v>Player 1</v>
      </c>
      <c r="CS66">
        <f t="shared" ref="CS66:CS83" si="220">VLOOKUP($A45,CS$45:GP$62, CS$65,FALSE)</f>
        <v>0</v>
      </c>
      <c r="CV66">
        <f t="shared" ref="CV66:CV83" si="221">VLOOKUP($A45,CV$45:GS$62, CV$65,FALSE)</f>
        <v>0</v>
      </c>
      <c r="CZ66">
        <f t="shared" ref="CZ66:CZ83" si="222">VLOOKUP($A45,CZ$45:GW$62, CZ$65,FALSE)</f>
        <v>0</v>
      </c>
      <c r="DF66" t="str">
        <f t="shared" ref="DF66:DF83" si="223">VLOOKUP($A45,DF$45:HC$62, DF$65,FALSE)</f>
        <v>Player 1</v>
      </c>
    </row>
    <row r="67" spans="3:110" x14ac:dyDescent="0.15">
      <c r="D67" t="e">
        <f t="shared" si="130"/>
        <v>#N/A</v>
      </c>
      <c r="E67">
        <f t="shared" si="131"/>
        <v>0</v>
      </c>
      <c r="F67">
        <f t="shared" si="132"/>
        <v>0</v>
      </c>
      <c r="G67">
        <f t="shared" si="133"/>
        <v>0</v>
      </c>
      <c r="H67">
        <f t="shared" si="134"/>
        <v>0</v>
      </c>
      <c r="I67">
        <f t="shared" si="135"/>
        <v>0</v>
      </c>
      <c r="J67">
        <f t="shared" si="136"/>
        <v>0</v>
      </c>
      <c r="K67">
        <f t="shared" si="137"/>
        <v>0</v>
      </c>
      <c r="L67">
        <f t="shared" si="138"/>
        <v>0</v>
      </c>
      <c r="M67">
        <f t="shared" si="139"/>
        <v>0</v>
      </c>
      <c r="N67">
        <f t="shared" si="140"/>
        <v>0</v>
      </c>
      <c r="O67">
        <f t="shared" si="141"/>
        <v>0</v>
      </c>
      <c r="P67">
        <f t="shared" si="142"/>
        <v>0</v>
      </c>
      <c r="Q67">
        <f t="shared" si="143"/>
        <v>0</v>
      </c>
      <c r="R67">
        <f t="shared" si="144"/>
        <v>0</v>
      </c>
      <c r="S67" t="str">
        <f t="shared" si="145"/>
        <v>Player 2</v>
      </c>
      <c r="T67">
        <f t="shared" si="146"/>
        <v>0</v>
      </c>
      <c r="U67">
        <f t="shared" si="147"/>
        <v>0</v>
      </c>
      <c r="V67">
        <f t="shared" si="148"/>
        <v>0</v>
      </c>
      <c r="W67">
        <f t="shared" si="149"/>
        <v>0</v>
      </c>
      <c r="X67">
        <f t="shared" si="150"/>
        <v>0</v>
      </c>
      <c r="Y67">
        <f t="shared" si="151"/>
        <v>0</v>
      </c>
      <c r="Z67">
        <f t="shared" si="152"/>
        <v>0</v>
      </c>
      <c r="AA67">
        <f t="shared" si="153"/>
        <v>0</v>
      </c>
      <c r="AC67">
        <f t="shared" si="154"/>
        <v>0</v>
      </c>
      <c r="AD67" t="str">
        <f t="shared" si="155"/>
        <v>Player 2</v>
      </c>
      <c r="AE67">
        <f t="shared" si="156"/>
        <v>0</v>
      </c>
      <c r="AF67">
        <f t="shared" si="157"/>
        <v>0</v>
      </c>
      <c r="AG67">
        <f t="shared" si="158"/>
        <v>0</v>
      </c>
      <c r="AH67" t="str">
        <f t="shared" si="159"/>
        <v>Player 2</v>
      </c>
      <c r="AI67">
        <f t="shared" si="160"/>
        <v>0</v>
      </c>
      <c r="AJ67">
        <f t="shared" si="161"/>
        <v>0</v>
      </c>
      <c r="AK67">
        <f t="shared" si="162"/>
        <v>0</v>
      </c>
      <c r="AL67">
        <f t="shared" si="163"/>
        <v>0</v>
      </c>
      <c r="AM67" t="str">
        <f t="shared" si="164"/>
        <v>Player 2</v>
      </c>
      <c r="AN67" t="str">
        <f t="shared" si="165"/>
        <v>Player 2</v>
      </c>
      <c r="AO67" t="str">
        <f t="shared" si="166"/>
        <v>Player 2</v>
      </c>
      <c r="AP67" t="str">
        <f t="shared" si="167"/>
        <v>Player 2</v>
      </c>
      <c r="AQ67" t="str">
        <f t="shared" si="168"/>
        <v>Player 2</v>
      </c>
      <c r="AR67" t="str">
        <f t="shared" si="169"/>
        <v>Player 2</v>
      </c>
      <c r="AS67" t="str">
        <f t="shared" si="170"/>
        <v>Player 2</v>
      </c>
      <c r="AT67">
        <f t="shared" si="171"/>
        <v>0</v>
      </c>
      <c r="AU67" t="str">
        <f t="shared" si="172"/>
        <v>Player 2</v>
      </c>
      <c r="AV67" t="str">
        <f t="shared" si="173"/>
        <v>Player 2</v>
      </c>
      <c r="AW67">
        <f t="shared" si="174"/>
        <v>0</v>
      </c>
      <c r="AX67">
        <f t="shared" si="175"/>
        <v>0</v>
      </c>
      <c r="AY67">
        <f t="shared" si="176"/>
        <v>0</v>
      </c>
      <c r="AZ67" t="str">
        <f t="shared" si="177"/>
        <v>Player 2</v>
      </c>
      <c r="BA67">
        <f t="shared" si="178"/>
        <v>0</v>
      </c>
      <c r="BB67" t="str">
        <f t="shared" si="179"/>
        <v>Player 2</v>
      </c>
      <c r="BC67">
        <f t="shared" si="180"/>
        <v>0</v>
      </c>
      <c r="BD67">
        <f t="shared" si="181"/>
        <v>0</v>
      </c>
      <c r="BE67">
        <f t="shared" si="182"/>
        <v>0</v>
      </c>
      <c r="BF67" t="str">
        <f t="shared" si="183"/>
        <v>Player 2</v>
      </c>
      <c r="BG67" t="str">
        <f t="shared" si="184"/>
        <v>Player 2</v>
      </c>
      <c r="BH67" t="str">
        <f t="shared" si="185"/>
        <v>Player 2</v>
      </c>
      <c r="BI67" t="str">
        <f t="shared" si="186"/>
        <v>Player 2</v>
      </c>
      <c r="BJ67">
        <f t="shared" si="187"/>
        <v>0</v>
      </c>
      <c r="BK67" t="str">
        <f t="shared" si="188"/>
        <v>Player 2</v>
      </c>
      <c r="BL67" t="str">
        <f t="shared" si="189"/>
        <v>Player 2</v>
      </c>
      <c r="BM67" t="str">
        <f t="shared" si="190"/>
        <v>Player 2</v>
      </c>
      <c r="BN67" t="str">
        <f t="shared" si="191"/>
        <v>Player 2</v>
      </c>
      <c r="BO67" t="str">
        <f t="shared" si="192"/>
        <v>Player 2</v>
      </c>
      <c r="BP67" t="str">
        <f t="shared" si="193"/>
        <v>Player 2</v>
      </c>
      <c r="BQ67" t="e">
        <f t="shared" si="194"/>
        <v>#N/A</v>
      </c>
      <c r="BR67" t="str">
        <f t="shared" si="195"/>
        <v>Player 2</v>
      </c>
      <c r="BS67" t="str">
        <f t="shared" si="196"/>
        <v>Player 2</v>
      </c>
      <c r="BT67" t="str">
        <f t="shared" si="197"/>
        <v>Player 2</v>
      </c>
      <c r="BU67" t="str">
        <f t="shared" si="198"/>
        <v>Player 2</v>
      </c>
      <c r="BV67" t="str">
        <f t="shared" si="199"/>
        <v>Player 2</v>
      </c>
      <c r="BW67" t="str">
        <f t="shared" si="200"/>
        <v>Player 2</v>
      </c>
      <c r="BX67">
        <f t="shared" si="201"/>
        <v>0</v>
      </c>
      <c r="BY67">
        <f t="shared" si="202"/>
        <v>0</v>
      </c>
      <c r="BZ67">
        <f t="shared" si="203"/>
        <v>0</v>
      </c>
      <c r="CA67">
        <f t="shared" si="204"/>
        <v>0</v>
      </c>
      <c r="CB67">
        <f t="shared" si="205"/>
        <v>0</v>
      </c>
      <c r="CC67">
        <f t="shared" si="206"/>
        <v>0</v>
      </c>
      <c r="CD67" t="str">
        <f t="shared" si="207"/>
        <v>Player 2</v>
      </c>
      <c r="CE67" t="str">
        <f t="shared" si="208"/>
        <v>Player 2</v>
      </c>
      <c r="CF67">
        <f t="shared" si="209"/>
        <v>0</v>
      </c>
      <c r="CG67" t="str">
        <f t="shared" si="210"/>
        <v>Player 2</v>
      </c>
      <c r="CH67" t="str">
        <f t="shared" si="211"/>
        <v>Player 2</v>
      </c>
      <c r="CI67" t="str">
        <f t="shared" si="212"/>
        <v>Player 2</v>
      </c>
      <c r="CJ67" t="str">
        <f t="shared" si="213"/>
        <v>Player 2</v>
      </c>
      <c r="CK67" t="str">
        <f t="shared" si="214"/>
        <v>Player 2</v>
      </c>
      <c r="CL67" t="str">
        <f t="shared" si="215"/>
        <v>Player 2</v>
      </c>
      <c r="CM67" t="str">
        <f t="shared" si="216"/>
        <v>Player 2</v>
      </c>
      <c r="CN67" t="str">
        <f t="shared" si="217"/>
        <v>Player 2</v>
      </c>
      <c r="CO67" t="str">
        <f t="shared" si="218"/>
        <v>Player 2</v>
      </c>
      <c r="CP67" t="str">
        <f t="shared" si="219"/>
        <v>Player 2</v>
      </c>
      <c r="CS67">
        <f t="shared" si="220"/>
        <v>0</v>
      </c>
      <c r="CV67">
        <f t="shared" si="221"/>
        <v>0</v>
      </c>
      <c r="CZ67">
        <f t="shared" si="222"/>
        <v>0</v>
      </c>
      <c r="DF67" t="str">
        <f t="shared" si="223"/>
        <v>Player 2</v>
      </c>
    </row>
    <row r="68" spans="3:110" x14ac:dyDescent="0.15">
      <c r="D68" t="e">
        <f t="shared" si="130"/>
        <v>#N/A</v>
      </c>
      <c r="E68">
        <f t="shared" si="131"/>
        <v>0</v>
      </c>
      <c r="F68">
        <f t="shared" si="132"/>
        <v>0</v>
      </c>
      <c r="G68">
        <f t="shared" si="133"/>
        <v>0</v>
      </c>
      <c r="H68">
        <f t="shared" si="134"/>
        <v>0</v>
      </c>
      <c r="I68">
        <f t="shared" si="135"/>
        <v>0</v>
      </c>
      <c r="J68">
        <f t="shared" si="136"/>
        <v>0</v>
      </c>
      <c r="K68">
        <f t="shared" si="137"/>
        <v>0</v>
      </c>
      <c r="L68">
        <f t="shared" si="138"/>
        <v>0</v>
      </c>
      <c r="M68">
        <f t="shared" si="139"/>
        <v>0</v>
      </c>
      <c r="N68">
        <f t="shared" si="140"/>
        <v>0</v>
      </c>
      <c r="O68">
        <f t="shared" si="141"/>
        <v>0</v>
      </c>
      <c r="P68">
        <f t="shared" si="142"/>
        <v>0</v>
      </c>
      <c r="Q68">
        <f t="shared" si="143"/>
        <v>0</v>
      </c>
      <c r="R68">
        <f t="shared" si="144"/>
        <v>0</v>
      </c>
      <c r="S68" t="str">
        <f t="shared" si="145"/>
        <v>Player 3</v>
      </c>
      <c r="T68">
        <f t="shared" si="146"/>
        <v>0</v>
      </c>
      <c r="U68">
        <f t="shared" si="147"/>
        <v>0</v>
      </c>
      <c r="V68">
        <f t="shared" si="148"/>
        <v>0</v>
      </c>
      <c r="W68">
        <f t="shared" si="149"/>
        <v>0</v>
      </c>
      <c r="X68">
        <f t="shared" si="150"/>
        <v>0</v>
      </c>
      <c r="Y68">
        <f t="shared" si="151"/>
        <v>0</v>
      </c>
      <c r="Z68">
        <f t="shared" si="152"/>
        <v>0</v>
      </c>
      <c r="AA68">
        <f t="shared" si="153"/>
        <v>0</v>
      </c>
      <c r="AC68">
        <f t="shared" si="154"/>
        <v>0</v>
      </c>
      <c r="AD68" t="str">
        <f t="shared" si="155"/>
        <v>Player 3</v>
      </c>
      <c r="AE68">
        <f t="shared" si="156"/>
        <v>0</v>
      </c>
      <c r="AF68">
        <f t="shared" si="157"/>
        <v>0</v>
      </c>
      <c r="AG68">
        <f t="shared" si="158"/>
        <v>0</v>
      </c>
      <c r="AH68" t="str">
        <f t="shared" si="159"/>
        <v>Player 3</v>
      </c>
      <c r="AI68">
        <f t="shared" si="160"/>
        <v>0</v>
      </c>
      <c r="AJ68">
        <f t="shared" si="161"/>
        <v>0</v>
      </c>
      <c r="AK68">
        <f t="shared" si="162"/>
        <v>0</v>
      </c>
      <c r="AL68">
        <f t="shared" si="163"/>
        <v>0</v>
      </c>
      <c r="AM68" t="str">
        <f t="shared" si="164"/>
        <v>Player 3</v>
      </c>
      <c r="AN68" t="str">
        <f t="shared" si="165"/>
        <v>Player 3</v>
      </c>
      <c r="AO68" t="str">
        <f t="shared" si="166"/>
        <v>Player 3</v>
      </c>
      <c r="AP68" t="str">
        <f t="shared" si="167"/>
        <v>Player 3</v>
      </c>
      <c r="AQ68" t="str">
        <f t="shared" si="168"/>
        <v>Player 3</v>
      </c>
      <c r="AR68" t="str">
        <f t="shared" si="169"/>
        <v>Player 3</v>
      </c>
      <c r="AS68" t="str">
        <f t="shared" si="170"/>
        <v>Player 3</v>
      </c>
      <c r="AT68">
        <f t="shared" si="171"/>
        <v>0</v>
      </c>
      <c r="AU68" t="str">
        <f t="shared" si="172"/>
        <v>Player 3</v>
      </c>
      <c r="AV68" t="str">
        <f t="shared" si="173"/>
        <v>Player 3</v>
      </c>
      <c r="AW68">
        <f t="shared" si="174"/>
        <v>0</v>
      </c>
      <c r="AX68">
        <f t="shared" si="175"/>
        <v>0</v>
      </c>
      <c r="AY68">
        <f t="shared" si="176"/>
        <v>0</v>
      </c>
      <c r="AZ68" t="str">
        <f t="shared" si="177"/>
        <v>Player 3</v>
      </c>
      <c r="BA68">
        <f t="shared" si="178"/>
        <v>0</v>
      </c>
      <c r="BB68" t="str">
        <f t="shared" si="179"/>
        <v>Player 3</v>
      </c>
      <c r="BC68">
        <f t="shared" si="180"/>
        <v>0</v>
      </c>
      <c r="BD68">
        <f t="shared" si="181"/>
        <v>0</v>
      </c>
      <c r="BE68">
        <f t="shared" si="182"/>
        <v>0</v>
      </c>
      <c r="BF68" t="str">
        <f t="shared" si="183"/>
        <v>Player 3</v>
      </c>
      <c r="BG68" t="str">
        <f t="shared" si="184"/>
        <v>Player 3</v>
      </c>
      <c r="BH68" t="str">
        <f t="shared" si="185"/>
        <v>Player 3</v>
      </c>
      <c r="BI68" t="str">
        <f t="shared" si="186"/>
        <v>Player 3</v>
      </c>
      <c r="BJ68">
        <f t="shared" si="187"/>
        <v>0</v>
      </c>
      <c r="BK68" t="str">
        <f t="shared" si="188"/>
        <v>Player 3</v>
      </c>
      <c r="BL68" t="str">
        <f t="shared" si="189"/>
        <v>Player 3</v>
      </c>
      <c r="BM68" t="str">
        <f t="shared" si="190"/>
        <v>Player 3</v>
      </c>
      <c r="BN68" t="str">
        <f t="shared" si="191"/>
        <v>Player 3</v>
      </c>
      <c r="BO68" t="str">
        <f t="shared" si="192"/>
        <v>Player 3</v>
      </c>
      <c r="BP68" t="str">
        <f t="shared" si="193"/>
        <v>Player 3</v>
      </c>
      <c r="BQ68" t="e">
        <f t="shared" si="194"/>
        <v>#N/A</v>
      </c>
      <c r="BR68" t="str">
        <f t="shared" si="195"/>
        <v>Player 3</v>
      </c>
      <c r="BS68" t="str">
        <f t="shared" si="196"/>
        <v>Player 3</v>
      </c>
      <c r="BT68" t="str">
        <f t="shared" si="197"/>
        <v>Player 3</v>
      </c>
      <c r="BU68" t="str">
        <f t="shared" si="198"/>
        <v>Player 3</v>
      </c>
      <c r="BV68" t="str">
        <f t="shared" si="199"/>
        <v>Player 3</v>
      </c>
      <c r="BW68" t="str">
        <f t="shared" si="200"/>
        <v>Player 3</v>
      </c>
      <c r="BX68">
        <f t="shared" si="201"/>
        <v>0</v>
      </c>
      <c r="BY68">
        <f t="shared" si="202"/>
        <v>0</v>
      </c>
      <c r="BZ68">
        <f t="shared" si="203"/>
        <v>0</v>
      </c>
      <c r="CA68">
        <f t="shared" si="204"/>
        <v>0</v>
      </c>
      <c r="CB68">
        <f t="shared" si="205"/>
        <v>0</v>
      </c>
      <c r="CC68">
        <f t="shared" si="206"/>
        <v>0</v>
      </c>
      <c r="CD68" t="str">
        <f t="shared" si="207"/>
        <v>Player 3</v>
      </c>
      <c r="CE68" t="str">
        <f t="shared" si="208"/>
        <v>Player 3</v>
      </c>
      <c r="CF68">
        <f t="shared" si="209"/>
        <v>0</v>
      </c>
      <c r="CG68" t="str">
        <f t="shared" si="210"/>
        <v>Player 3</v>
      </c>
      <c r="CH68" t="str">
        <f t="shared" si="211"/>
        <v>Player 3</v>
      </c>
      <c r="CI68" t="str">
        <f t="shared" si="212"/>
        <v>Player 3</v>
      </c>
      <c r="CJ68" t="str">
        <f t="shared" si="213"/>
        <v>Player 3</v>
      </c>
      <c r="CK68" t="str">
        <f t="shared" si="214"/>
        <v>Player 3</v>
      </c>
      <c r="CL68" t="str">
        <f t="shared" si="215"/>
        <v>Player 3</v>
      </c>
      <c r="CM68" t="str">
        <f t="shared" si="216"/>
        <v>Player 3</v>
      </c>
      <c r="CN68" t="str">
        <f t="shared" si="217"/>
        <v>Player 3</v>
      </c>
      <c r="CO68" t="str">
        <f t="shared" si="218"/>
        <v>Player 3</v>
      </c>
      <c r="CP68" t="str">
        <f t="shared" si="219"/>
        <v>Player 3</v>
      </c>
      <c r="CS68">
        <f t="shared" si="220"/>
        <v>0</v>
      </c>
      <c r="CV68">
        <f t="shared" si="221"/>
        <v>0</v>
      </c>
      <c r="CZ68">
        <f t="shared" si="222"/>
        <v>0</v>
      </c>
      <c r="DF68" t="str">
        <f t="shared" si="223"/>
        <v>Player 3</v>
      </c>
    </row>
    <row r="69" spans="3:110" x14ac:dyDescent="0.15">
      <c r="D69" t="e">
        <f t="shared" si="130"/>
        <v>#N/A</v>
      </c>
      <c r="E69">
        <f t="shared" si="131"/>
        <v>0</v>
      </c>
      <c r="F69">
        <f t="shared" si="132"/>
        <v>0</v>
      </c>
      <c r="G69">
        <f t="shared" si="133"/>
        <v>0</v>
      </c>
      <c r="H69">
        <f t="shared" si="134"/>
        <v>0</v>
      </c>
      <c r="I69">
        <f t="shared" si="135"/>
        <v>0</v>
      </c>
      <c r="J69">
        <f t="shared" si="136"/>
        <v>0</v>
      </c>
      <c r="K69">
        <f t="shared" si="137"/>
        <v>0</v>
      </c>
      <c r="L69">
        <f t="shared" si="138"/>
        <v>0</v>
      </c>
      <c r="M69">
        <f t="shared" si="139"/>
        <v>0</v>
      </c>
      <c r="N69">
        <f t="shared" si="140"/>
        <v>0</v>
      </c>
      <c r="O69">
        <f t="shared" si="141"/>
        <v>0</v>
      </c>
      <c r="P69">
        <f t="shared" si="142"/>
        <v>0</v>
      </c>
      <c r="Q69">
        <f t="shared" si="143"/>
        <v>0</v>
      </c>
      <c r="R69">
        <f t="shared" si="144"/>
        <v>0</v>
      </c>
      <c r="S69" t="str">
        <f t="shared" si="145"/>
        <v>Player 4</v>
      </c>
      <c r="T69">
        <f t="shared" si="146"/>
        <v>0</v>
      </c>
      <c r="U69">
        <f t="shared" si="147"/>
        <v>0</v>
      </c>
      <c r="V69">
        <f t="shared" si="148"/>
        <v>0</v>
      </c>
      <c r="W69">
        <f t="shared" si="149"/>
        <v>0</v>
      </c>
      <c r="X69">
        <f t="shared" si="150"/>
        <v>0</v>
      </c>
      <c r="Y69">
        <f t="shared" si="151"/>
        <v>0</v>
      </c>
      <c r="Z69">
        <f t="shared" si="152"/>
        <v>0</v>
      </c>
      <c r="AA69">
        <f t="shared" si="153"/>
        <v>0</v>
      </c>
      <c r="AC69">
        <f t="shared" si="154"/>
        <v>0</v>
      </c>
      <c r="AD69" t="str">
        <f t="shared" si="155"/>
        <v>Player 4</v>
      </c>
      <c r="AE69">
        <f t="shared" si="156"/>
        <v>0</v>
      </c>
      <c r="AF69">
        <f t="shared" si="157"/>
        <v>0</v>
      </c>
      <c r="AG69">
        <f t="shared" si="158"/>
        <v>0</v>
      </c>
      <c r="AH69" t="str">
        <f t="shared" si="159"/>
        <v>Player 4</v>
      </c>
      <c r="AI69">
        <f t="shared" si="160"/>
        <v>0</v>
      </c>
      <c r="AJ69">
        <f t="shared" si="161"/>
        <v>0</v>
      </c>
      <c r="AK69">
        <f t="shared" si="162"/>
        <v>0</v>
      </c>
      <c r="AL69">
        <f t="shared" si="163"/>
        <v>0</v>
      </c>
      <c r="AM69" t="str">
        <f t="shared" si="164"/>
        <v>Player 4</v>
      </c>
      <c r="AN69" t="str">
        <f t="shared" si="165"/>
        <v>Player 4</v>
      </c>
      <c r="AO69" t="str">
        <f t="shared" si="166"/>
        <v>Player 4</v>
      </c>
      <c r="AP69" t="str">
        <f t="shared" si="167"/>
        <v>Player 4</v>
      </c>
      <c r="AQ69" t="str">
        <f t="shared" si="168"/>
        <v>Player 4</v>
      </c>
      <c r="AR69" t="str">
        <f t="shared" si="169"/>
        <v>Player 4</v>
      </c>
      <c r="AS69" t="str">
        <f t="shared" si="170"/>
        <v>Player 4</v>
      </c>
      <c r="AT69">
        <f t="shared" si="171"/>
        <v>0</v>
      </c>
      <c r="AU69" t="str">
        <f t="shared" si="172"/>
        <v>Player 4</v>
      </c>
      <c r="AV69" t="str">
        <f t="shared" si="173"/>
        <v>Player 4</v>
      </c>
      <c r="AW69">
        <f t="shared" si="174"/>
        <v>0</v>
      </c>
      <c r="AX69">
        <f t="shared" si="175"/>
        <v>0</v>
      </c>
      <c r="AY69">
        <f t="shared" si="176"/>
        <v>0</v>
      </c>
      <c r="AZ69" t="str">
        <f t="shared" si="177"/>
        <v>Player 4</v>
      </c>
      <c r="BA69">
        <f t="shared" si="178"/>
        <v>0</v>
      </c>
      <c r="BB69" t="str">
        <f t="shared" si="179"/>
        <v>Player 4</v>
      </c>
      <c r="BC69">
        <f t="shared" si="180"/>
        <v>0</v>
      </c>
      <c r="BD69">
        <f t="shared" si="181"/>
        <v>0</v>
      </c>
      <c r="BE69">
        <f t="shared" si="182"/>
        <v>0</v>
      </c>
      <c r="BF69" t="str">
        <f t="shared" si="183"/>
        <v>Player 4</v>
      </c>
      <c r="BG69" t="str">
        <f t="shared" si="184"/>
        <v>Player 4</v>
      </c>
      <c r="BH69" t="str">
        <f t="shared" si="185"/>
        <v>Player 4</v>
      </c>
      <c r="BI69" t="str">
        <f t="shared" si="186"/>
        <v>Player 4</v>
      </c>
      <c r="BJ69">
        <f t="shared" si="187"/>
        <v>0</v>
      </c>
      <c r="BK69" t="str">
        <f t="shared" si="188"/>
        <v>Player 4</v>
      </c>
      <c r="BL69" t="str">
        <f t="shared" si="189"/>
        <v>Player 4</v>
      </c>
      <c r="BM69" t="str">
        <f t="shared" si="190"/>
        <v>Player 4</v>
      </c>
      <c r="BN69" t="str">
        <f t="shared" si="191"/>
        <v>Player 4</v>
      </c>
      <c r="BO69" t="str">
        <f t="shared" si="192"/>
        <v>Player 4</v>
      </c>
      <c r="BP69" t="str">
        <f t="shared" si="193"/>
        <v>Player 4</v>
      </c>
      <c r="BQ69" t="e">
        <f t="shared" si="194"/>
        <v>#N/A</v>
      </c>
      <c r="BR69" t="str">
        <f t="shared" si="195"/>
        <v>Player 4</v>
      </c>
      <c r="BS69" t="str">
        <f t="shared" si="196"/>
        <v>Player 4</v>
      </c>
      <c r="BT69" t="str">
        <f t="shared" si="197"/>
        <v>Player 4</v>
      </c>
      <c r="BU69" t="str">
        <f t="shared" si="198"/>
        <v>Player 4</v>
      </c>
      <c r="BV69" t="str">
        <f t="shared" si="199"/>
        <v>Player 4</v>
      </c>
      <c r="BW69" t="str">
        <f t="shared" si="200"/>
        <v>Player 4</v>
      </c>
      <c r="BX69">
        <f t="shared" si="201"/>
        <v>0</v>
      </c>
      <c r="BY69">
        <f t="shared" si="202"/>
        <v>0</v>
      </c>
      <c r="BZ69">
        <f t="shared" si="203"/>
        <v>0</v>
      </c>
      <c r="CA69">
        <f t="shared" si="204"/>
        <v>0</v>
      </c>
      <c r="CB69">
        <f t="shared" si="205"/>
        <v>0</v>
      </c>
      <c r="CC69">
        <f t="shared" si="206"/>
        <v>0</v>
      </c>
      <c r="CD69" t="str">
        <f t="shared" si="207"/>
        <v>Player 4</v>
      </c>
      <c r="CE69" t="str">
        <f t="shared" si="208"/>
        <v>Player 4</v>
      </c>
      <c r="CF69">
        <f t="shared" si="209"/>
        <v>0</v>
      </c>
      <c r="CG69" t="str">
        <f t="shared" si="210"/>
        <v>Player 4</v>
      </c>
      <c r="CH69" t="str">
        <f t="shared" si="211"/>
        <v>Player 4</v>
      </c>
      <c r="CI69" t="str">
        <f t="shared" si="212"/>
        <v>Player 4</v>
      </c>
      <c r="CJ69" t="str">
        <f t="shared" si="213"/>
        <v>Player 4</v>
      </c>
      <c r="CK69" t="str">
        <f t="shared" si="214"/>
        <v>Player 4</v>
      </c>
      <c r="CL69" t="str">
        <f t="shared" si="215"/>
        <v>Player 4</v>
      </c>
      <c r="CM69" t="str">
        <f t="shared" si="216"/>
        <v>Player 4</v>
      </c>
      <c r="CN69" t="str">
        <f t="shared" si="217"/>
        <v>Player 4</v>
      </c>
      <c r="CO69" t="str">
        <f t="shared" si="218"/>
        <v>Player 4</v>
      </c>
      <c r="CP69" t="str">
        <f t="shared" si="219"/>
        <v>Player 4</v>
      </c>
      <c r="CS69">
        <f t="shared" si="220"/>
        <v>0</v>
      </c>
      <c r="CV69">
        <f t="shared" si="221"/>
        <v>0</v>
      </c>
      <c r="CZ69">
        <f t="shared" si="222"/>
        <v>0</v>
      </c>
      <c r="DF69" t="str">
        <f t="shared" si="223"/>
        <v>Player 4</v>
      </c>
    </row>
    <row r="70" spans="3:110" x14ac:dyDescent="0.15">
      <c r="D70" t="e">
        <f t="shared" si="130"/>
        <v>#N/A</v>
      </c>
      <c r="E70" t="str">
        <f t="shared" si="131"/>
        <v>Player 14</v>
      </c>
      <c r="F70" t="str">
        <f t="shared" si="132"/>
        <v>Player 14</v>
      </c>
      <c r="G70" t="str">
        <f t="shared" si="133"/>
        <v>Player 14</v>
      </c>
      <c r="H70" t="str">
        <f t="shared" si="134"/>
        <v>Player 14</v>
      </c>
      <c r="I70" t="str">
        <f t="shared" si="135"/>
        <v>Player 14</v>
      </c>
      <c r="J70" t="str">
        <f t="shared" si="136"/>
        <v>Player 14</v>
      </c>
      <c r="K70" t="str">
        <f t="shared" si="137"/>
        <v>Player 14</v>
      </c>
      <c r="L70" t="str">
        <f t="shared" si="138"/>
        <v>Player 14</v>
      </c>
      <c r="M70" t="str">
        <f t="shared" si="139"/>
        <v>Player 14</v>
      </c>
      <c r="N70" t="str">
        <f t="shared" si="140"/>
        <v>Player 14</v>
      </c>
      <c r="O70" t="str">
        <f t="shared" si="141"/>
        <v>Player 14</v>
      </c>
      <c r="P70" t="str">
        <f t="shared" si="142"/>
        <v>Player 14</v>
      </c>
      <c r="Q70" t="str">
        <f t="shared" si="143"/>
        <v>Player 14</v>
      </c>
      <c r="R70" t="str">
        <f t="shared" si="144"/>
        <v>Player 14</v>
      </c>
      <c r="S70" t="str">
        <f t="shared" si="145"/>
        <v>Player 5</v>
      </c>
      <c r="T70" t="str">
        <f t="shared" si="146"/>
        <v>Player 14</v>
      </c>
      <c r="U70" t="str">
        <f t="shared" si="147"/>
        <v>Player 14</v>
      </c>
      <c r="V70" t="str">
        <f t="shared" si="148"/>
        <v>Player 14</v>
      </c>
      <c r="W70" t="str">
        <f t="shared" si="149"/>
        <v>Player 14</v>
      </c>
      <c r="X70" t="str">
        <f t="shared" si="150"/>
        <v>Player 14</v>
      </c>
      <c r="Y70" t="str">
        <f t="shared" si="151"/>
        <v>Player 14</v>
      </c>
      <c r="Z70" t="str">
        <f t="shared" si="152"/>
        <v>Player 14</v>
      </c>
      <c r="AA70" t="str">
        <f t="shared" si="153"/>
        <v>Player 14</v>
      </c>
      <c r="AC70" t="str">
        <f t="shared" si="154"/>
        <v>Player 14</v>
      </c>
      <c r="AD70" t="str">
        <f t="shared" si="155"/>
        <v>Player 5</v>
      </c>
      <c r="AE70" t="str">
        <f t="shared" si="156"/>
        <v>Player 14</v>
      </c>
      <c r="AF70" t="str">
        <f t="shared" si="157"/>
        <v>Player 14</v>
      </c>
      <c r="AG70" t="str">
        <f t="shared" si="158"/>
        <v>Player 14</v>
      </c>
      <c r="AH70" t="str">
        <f t="shared" si="159"/>
        <v>Player 5</v>
      </c>
      <c r="AI70" t="str">
        <f t="shared" si="160"/>
        <v>Player 14</v>
      </c>
      <c r="AJ70" t="str">
        <f t="shared" si="161"/>
        <v>Player 14</v>
      </c>
      <c r="AK70" t="str">
        <f t="shared" si="162"/>
        <v>Player 14</v>
      </c>
      <c r="AL70" t="str">
        <f t="shared" si="163"/>
        <v>Player 14</v>
      </c>
      <c r="AM70" t="str">
        <f t="shared" si="164"/>
        <v>Player 5</v>
      </c>
      <c r="AN70" t="str">
        <f t="shared" si="165"/>
        <v>Player 5</v>
      </c>
      <c r="AO70" t="str">
        <f t="shared" si="166"/>
        <v>Player 5</v>
      </c>
      <c r="AP70" t="str">
        <f t="shared" si="167"/>
        <v>Player 5</v>
      </c>
      <c r="AQ70" t="str">
        <f t="shared" si="168"/>
        <v>Player 5</v>
      </c>
      <c r="AR70" t="str">
        <f t="shared" si="169"/>
        <v>Player 5</v>
      </c>
      <c r="AS70" t="str">
        <f t="shared" si="170"/>
        <v>Player 5</v>
      </c>
      <c r="AT70" t="str">
        <f t="shared" si="171"/>
        <v>Player 14</v>
      </c>
      <c r="AU70" t="str">
        <f t="shared" si="172"/>
        <v>Player 5</v>
      </c>
      <c r="AV70" t="str">
        <f t="shared" si="173"/>
        <v>Player 5</v>
      </c>
      <c r="AW70" t="str">
        <f t="shared" si="174"/>
        <v>Player 14</v>
      </c>
      <c r="AX70" t="str">
        <f t="shared" si="175"/>
        <v>Player 14</v>
      </c>
      <c r="AY70" t="str">
        <f t="shared" si="176"/>
        <v>Player 14</v>
      </c>
      <c r="AZ70" t="str">
        <f t="shared" si="177"/>
        <v>Player 5</v>
      </c>
      <c r="BA70" t="str">
        <f t="shared" si="178"/>
        <v>Player 14</v>
      </c>
      <c r="BB70" t="str">
        <f t="shared" si="179"/>
        <v>Player 5</v>
      </c>
      <c r="BC70" t="str">
        <f t="shared" si="180"/>
        <v>Player 14</v>
      </c>
      <c r="BD70" t="str">
        <f t="shared" si="181"/>
        <v>Player 14</v>
      </c>
      <c r="BE70" t="str">
        <f t="shared" si="182"/>
        <v>Player 14</v>
      </c>
      <c r="BF70" t="str">
        <f t="shared" si="183"/>
        <v>Player 5</v>
      </c>
      <c r="BG70" t="str">
        <f t="shared" si="184"/>
        <v>Player 5</v>
      </c>
      <c r="BH70" t="str">
        <f t="shared" si="185"/>
        <v>Player 5</v>
      </c>
      <c r="BI70" t="str">
        <f t="shared" si="186"/>
        <v>Player 5</v>
      </c>
      <c r="BJ70" t="str">
        <f t="shared" si="187"/>
        <v>Player 14</v>
      </c>
      <c r="BK70" t="str">
        <f t="shared" si="188"/>
        <v>Player 5</v>
      </c>
      <c r="BL70" t="str">
        <f t="shared" si="189"/>
        <v>Player 5</v>
      </c>
      <c r="BM70" t="str">
        <f t="shared" si="190"/>
        <v>Player 5</v>
      </c>
      <c r="BN70" t="str">
        <f t="shared" si="191"/>
        <v>Player 5</v>
      </c>
      <c r="BO70" t="str">
        <f t="shared" si="192"/>
        <v>Player 5</v>
      </c>
      <c r="BP70" t="str">
        <f t="shared" si="193"/>
        <v>Player 5</v>
      </c>
      <c r="BQ70" t="e">
        <f t="shared" si="194"/>
        <v>#N/A</v>
      </c>
      <c r="BR70" t="str">
        <f t="shared" si="195"/>
        <v>Player 5</v>
      </c>
      <c r="BS70" t="str">
        <f t="shared" si="196"/>
        <v>Player 5</v>
      </c>
      <c r="BT70" t="str">
        <f t="shared" si="197"/>
        <v>Player 5</v>
      </c>
      <c r="BU70" t="str">
        <f t="shared" si="198"/>
        <v>Player 5</v>
      </c>
      <c r="BV70" t="str">
        <f t="shared" si="199"/>
        <v>Player 5</v>
      </c>
      <c r="BW70" t="str">
        <f t="shared" si="200"/>
        <v>Player 5</v>
      </c>
      <c r="BX70" t="str">
        <f t="shared" si="201"/>
        <v>Player 14</v>
      </c>
      <c r="BY70" t="str">
        <f t="shared" si="202"/>
        <v>Player 14</v>
      </c>
      <c r="BZ70" t="str">
        <f t="shared" si="203"/>
        <v>Player 14</v>
      </c>
      <c r="CA70" t="str">
        <f t="shared" si="204"/>
        <v>Player 14</v>
      </c>
      <c r="CB70" t="str">
        <f t="shared" si="205"/>
        <v>Player 14</v>
      </c>
      <c r="CC70" t="str">
        <f t="shared" si="206"/>
        <v>Player 14</v>
      </c>
      <c r="CD70" t="str">
        <f t="shared" si="207"/>
        <v>Player 5</v>
      </c>
      <c r="CE70" t="str">
        <f t="shared" si="208"/>
        <v>Player 5</v>
      </c>
      <c r="CF70" t="str">
        <f t="shared" si="209"/>
        <v>Player 14</v>
      </c>
      <c r="CG70" t="str">
        <f t="shared" si="210"/>
        <v>Player 5</v>
      </c>
      <c r="CH70" t="str">
        <f t="shared" si="211"/>
        <v>Player 5</v>
      </c>
      <c r="CI70" t="str">
        <f t="shared" si="212"/>
        <v>Player 5</v>
      </c>
      <c r="CJ70" t="str">
        <f t="shared" si="213"/>
        <v>Player 5</v>
      </c>
      <c r="CK70" t="str">
        <f t="shared" si="214"/>
        <v>Player 5</v>
      </c>
      <c r="CL70" t="str">
        <f t="shared" si="215"/>
        <v>Player 5</v>
      </c>
      <c r="CM70" t="str">
        <f t="shared" si="216"/>
        <v>Player 5</v>
      </c>
      <c r="CN70" t="str">
        <f t="shared" si="217"/>
        <v>Player 5</v>
      </c>
      <c r="CO70" t="str">
        <f t="shared" si="218"/>
        <v>Player 5</v>
      </c>
      <c r="CP70" t="str">
        <f t="shared" si="219"/>
        <v>Player 5</v>
      </c>
      <c r="CS70" t="str">
        <f t="shared" si="220"/>
        <v>Player 14</v>
      </c>
      <c r="CV70" t="str">
        <f t="shared" si="221"/>
        <v>Player 14</v>
      </c>
      <c r="CZ70" t="str">
        <f t="shared" si="222"/>
        <v>Player 14</v>
      </c>
      <c r="DF70" t="str">
        <f t="shared" si="223"/>
        <v>Player 5</v>
      </c>
    </row>
    <row r="71" spans="3:110" x14ac:dyDescent="0.15">
      <c r="D71" t="e">
        <f t="shared" si="130"/>
        <v>#N/A</v>
      </c>
      <c r="E71" t="str">
        <f t="shared" si="131"/>
        <v>Player 13</v>
      </c>
      <c r="F71" t="str">
        <f t="shared" si="132"/>
        <v>Player 13</v>
      </c>
      <c r="G71" t="str">
        <f t="shared" si="133"/>
        <v>Player 13</v>
      </c>
      <c r="H71" t="str">
        <f t="shared" si="134"/>
        <v>Player 13</v>
      </c>
      <c r="I71" t="str">
        <f t="shared" si="135"/>
        <v>Player 13</v>
      </c>
      <c r="J71" t="str">
        <f t="shared" si="136"/>
        <v>Player 13</v>
      </c>
      <c r="K71" t="str">
        <f t="shared" si="137"/>
        <v>Player 13</v>
      </c>
      <c r="L71" t="str">
        <f t="shared" si="138"/>
        <v>Player 13</v>
      </c>
      <c r="M71" t="str">
        <f t="shared" si="139"/>
        <v>Player 13</v>
      </c>
      <c r="N71" t="str">
        <f t="shared" si="140"/>
        <v>Player 13</v>
      </c>
      <c r="O71" t="str">
        <f t="shared" si="141"/>
        <v>Player 13</v>
      </c>
      <c r="P71" t="str">
        <f t="shared" si="142"/>
        <v>Player 13</v>
      </c>
      <c r="Q71" t="str">
        <f t="shared" si="143"/>
        <v>Player 13</v>
      </c>
      <c r="R71" t="str">
        <f t="shared" si="144"/>
        <v>Player 13</v>
      </c>
      <c r="S71" t="str">
        <f t="shared" si="145"/>
        <v>Player 6</v>
      </c>
      <c r="T71" t="str">
        <f t="shared" si="146"/>
        <v>Player 13</v>
      </c>
      <c r="U71" t="str">
        <f t="shared" si="147"/>
        <v>Player 13</v>
      </c>
      <c r="V71" t="str">
        <f t="shared" si="148"/>
        <v>Player 13</v>
      </c>
      <c r="W71" t="str">
        <f t="shared" si="149"/>
        <v>Player 13</v>
      </c>
      <c r="X71" t="str">
        <f t="shared" si="150"/>
        <v>Player 13</v>
      </c>
      <c r="Y71" t="str">
        <f t="shared" si="151"/>
        <v>Player 13</v>
      </c>
      <c r="Z71" t="str">
        <f t="shared" si="152"/>
        <v>Player 13</v>
      </c>
      <c r="AA71" t="str">
        <f t="shared" si="153"/>
        <v>Player 13</v>
      </c>
      <c r="AC71" t="str">
        <f t="shared" si="154"/>
        <v>Player 13</v>
      </c>
      <c r="AD71" t="str">
        <f t="shared" si="155"/>
        <v>Player 6</v>
      </c>
      <c r="AE71" t="str">
        <f t="shared" si="156"/>
        <v>Player 13</v>
      </c>
      <c r="AF71" t="str">
        <f t="shared" si="157"/>
        <v>Player 13</v>
      </c>
      <c r="AG71" t="str">
        <f t="shared" si="158"/>
        <v>Player 13</v>
      </c>
      <c r="AH71" t="str">
        <f t="shared" si="159"/>
        <v>Player 6</v>
      </c>
      <c r="AI71" t="str">
        <f t="shared" si="160"/>
        <v>Player 13</v>
      </c>
      <c r="AJ71" t="str">
        <f t="shared" si="161"/>
        <v>Player 13</v>
      </c>
      <c r="AK71" t="str">
        <f t="shared" si="162"/>
        <v>Player 13</v>
      </c>
      <c r="AL71" t="str">
        <f t="shared" si="163"/>
        <v>Player 13</v>
      </c>
      <c r="AM71" t="str">
        <f t="shared" si="164"/>
        <v>Player 6</v>
      </c>
      <c r="AN71" t="str">
        <f t="shared" si="165"/>
        <v>Player 6</v>
      </c>
      <c r="AO71" t="str">
        <f t="shared" si="166"/>
        <v>Player 6</v>
      </c>
      <c r="AP71" t="str">
        <f t="shared" si="167"/>
        <v>Player 6</v>
      </c>
      <c r="AQ71" t="str">
        <f t="shared" si="168"/>
        <v>Player 6</v>
      </c>
      <c r="AR71" t="str">
        <f t="shared" si="169"/>
        <v>Player 6</v>
      </c>
      <c r="AS71" t="str">
        <f t="shared" si="170"/>
        <v>Player 6</v>
      </c>
      <c r="AT71" t="str">
        <f t="shared" si="171"/>
        <v>Player 13</v>
      </c>
      <c r="AU71" t="str">
        <f t="shared" si="172"/>
        <v>Player 6</v>
      </c>
      <c r="AV71" t="str">
        <f t="shared" si="173"/>
        <v>Player 6</v>
      </c>
      <c r="AW71" t="str">
        <f t="shared" si="174"/>
        <v>Player 13</v>
      </c>
      <c r="AX71" t="str">
        <f t="shared" si="175"/>
        <v>Player 13</v>
      </c>
      <c r="AY71" t="str">
        <f t="shared" si="176"/>
        <v>Player 13</v>
      </c>
      <c r="AZ71" t="str">
        <f t="shared" si="177"/>
        <v>Player 6</v>
      </c>
      <c r="BA71" t="str">
        <f t="shared" si="178"/>
        <v>Player 13</v>
      </c>
      <c r="BB71" t="str">
        <f t="shared" si="179"/>
        <v>Player 6</v>
      </c>
      <c r="BC71" t="str">
        <f t="shared" si="180"/>
        <v>Player 13</v>
      </c>
      <c r="BD71" t="str">
        <f t="shared" si="181"/>
        <v>Player 13</v>
      </c>
      <c r="BE71" t="str">
        <f t="shared" si="182"/>
        <v>Player 13</v>
      </c>
      <c r="BF71" t="str">
        <f t="shared" si="183"/>
        <v>Player 6</v>
      </c>
      <c r="BG71" t="str">
        <f t="shared" si="184"/>
        <v>Player 6</v>
      </c>
      <c r="BH71" t="str">
        <f t="shared" si="185"/>
        <v>Player 6</v>
      </c>
      <c r="BI71" t="str">
        <f t="shared" si="186"/>
        <v>Player 6</v>
      </c>
      <c r="BJ71" t="str">
        <f t="shared" si="187"/>
        <v>Player 13</v>
      </c>
      <c r="BK71" t="str">
        <f t="shared" si="188"/>
        <v>Player 6</v>
      </c>
      <c r="BL71" t="str">
        <f t="shared" si="189"/>
        <v>Player 6</v>
      </c>
      <c r="BM71" t="str">
        <f t="shared" si="190"/>
        <v>Player 6</v>
      </c>
      <c r="BN71" t="str">
        <f t="shared" si="191"/>
        <v>Player 6</v>
      </c>
      <c r="BO71" t="str">
        <f t="shared" si="192"/>
        <v>Player 6</v>
      </c>
      <c r="BP71" t="str">
        <f t="shared" si="193"/>
        <v>Player 6</v>
      </c>
      <c r="BQ71" t="e">
        <f t="shared" si="194"/>
        <v>#N/A</v>
      </c>
      <c r="BR71" t="str">
        <f t="shared" si="195"/>
        <v>Player 6</v>
      </c>
      <c r="BS71" t="str">
        <f t="shared" si="196"/>
        <v>Player 6</v>
      </c>
      <c r="BT71" t="str">
        <f t="shared" si="197"/>
        <v>Player 6</v>
      </c>
      <c r="BU71" t="str">
        <f t="shared" si="198"/>
        <v>Player 6</v>
      </c>
      <c r="BV71" t="str">
        <f t="shared" si="199"/>
        <v>Player 6</v>
      </c>
      <c r="BW71" t="str">
        <f t="shared" si="200"/>
        <v>Player 6</v>
      </c>
      <c r="BX71" t="str">
        <f t="shared" si="201"/>
        <v>Player 13</v>
      </c>
      <c r="BY71" t="str">
        <f t="shared" si="202"/>
        <v>Player 13</v>
      </c>
      <c r="BZ71" t="str">
        <f t="shared" si="203"/>
        <v>Player 13</v>
      </c>
      <c r="CA71" t="str">
        <f t="shared" si="204"/>
        <v>Player 13</v>
      </c>
      <c r="CB71" t="str">
        <f t="shared" si="205"/>
        <v>Player 13</v>
      </c>
      <c r="CC71" t="str">
        <f t="shared" si="206"/>
        <v>Player 13</v>
      </c>
      <c r="CD71" t="str">
        <f t="shared" si="207"/>
        <v>Player 6</v>
      </c>
      <c r="CE71" t="str">
        <f t="shared" si="208"/>
        <v>Player 6</v>
      </c>
      <c r="CF71" t="str">
        <f t="shared" si="209"/>
        <v>Player 13</v>
      </c>
      <c r="CG71" t="str">
        <f t="shared" si="210"/>
        <v>Player 6</v>
      </c>
      <c r="CH71" t="str">
        <f t="shared" si="211"/>
        <v>Player 6</v>
      </c>
      <c r="CI71" t="str">
        <f t="shared" si="212"/>
        <v>Player 6</v>
      </c>
      <c r="CJ71" t="str">
        <f t="shared" si="213"/>
        <v>Player 6</v>
      </c>
      <c r="CK71" t="str">
        <f t="shared" si="214"/>
        <v>Player 6</v>
      </c>
      <c r="CL71" t="str">
        <f t="shared" si="215"/>
        <v>Player 6</v>
      </c>
      <c r="CM71" t="str">
        <f t="shared" si="216"/>
        <v>Player 6</v>
      </c>
      <c r="CN71" t="str">
        <f t="shared" si="217"/>
        <v>Player 6</v>
      </c>
      <c r="CO71" t="str">
        <f t="shared" si="218"/>
        <v>Player 6</v>
      </c>
      <c r="CP71" t="str">
        <f t="shared" si="219"/>
        <v>Player 6</v>
      </c>
      <c r="CS71" t="str">
        <f t="shared" si="220"/>
        <v>Player 13</v>
      </c>
      <c r="CV71" t="str">
        <f t="shared" si="221"/>
        <v>Player 13</v>
      </c>
      <c r="CZ71" t="str">
        <f t="shared" si="222"/>
        <v>Player 13</v>
      </c>
      <c r="DF71" t="str">
        <f t="shared" si="223"/>
        <v>Player 6</v>
      </c>
    </row>
    <row r="72" spans="3:110" x14ac:dyDescent="0.15">
      <c r="D72" t="e">
        <f t="shared" si="130"/>
        <v>#N/A</v>
      </c>
      <c r="E72" t="str">
        <f t="shared" si="131"/>
        <v>Player 12</v>
      </c>
      <c r="F72" t="str">
        <f t="shared" si="132"/>
        <v>Player 12</v>
      </c>
      <c r="G72" t="str">
        <f t="shared" si="133"/>
        <v>Player 12</v>
      </c>
      <c r="H72" t="str">
        <f t="shared" si="134"/>
        <v>Player 12</v>
      </c>
      <c r="I72" t="str">
        <f t="shared" si="135"/>
        <v>Player 12</v>
      </c>
      <c r="J72" t="str">
        <f t="shared" si="136"/>
        <v>Player 12</v>
      </c>
      <c r="K72" t="str">
        <f t="shared" si="137"/>
        <v>Player 12</v>
      </c>
      <c r="L72" t="str">
        <f t="shared" si="138"/>
        <v>Player 12</v>
      </c>
      <c r="M72" t="str">
        <f t="shared" si="139"/>
        <v>Player 12</v>
      </c>
      <c r="N72" t="str">
        <f t="shared" si="140"/>
        <v>Player 12</v>
      </c>
      <c r="O72" t="str">
        <f t="shared" si="141"/>
        <v>Player 12</v>
      </c>
      <c r="P72" t="str">
        <f t="shared" si="142"/>
        <v>Player 12</v>
      </c>
      <c r="Q72" t="str">
        <f t="shared" si="143"/>
        <v>Player 12</v>
      </c>
      <c r="R72" t="str">
        <f t="shared" si="144"/>
        <v>Player 12</v>
      </c>
      <c r="S72" t="str">
        <f t="shared" si="145"/>
        <v>Player 7</v>
      </c>
      <c r="T72" t="str">
        <f t="shared" si="146"/>
        <v>Player 12</v>
      </c>
      <c r="U72" t="str">
        <f t="shared" si="147"/>
        <v>Player 12</v>
      </c>
      <c r="V72" t="str">
        <f t="shared" si="148"/>
        <v>Player 12</v>
      </c>
      <c r="W72" t="str">
        <f t="shared" si="149"/>
        <v>Player 12</v>
      </c>
      <c r="X72" t="str">
        <f t="shared" si="150"/>
        <v>Player 12</v>
      </c>
      <c r="Y72" t="str">
        <f t="shared" si="151"/>
        <v>Player 12</v>
      </c>
      <c r="Z72" t="str">
        <f t="shared" si="152"/>
        <v>Player 12</v>
      </c>
      <c r="AA72" t="str">
        <f t="shared" si="153"/>
        <v>Player 12</v>
      </c>
      <c r="AC72" t="str">
        <f t="shared" si="154"/>
        <v>Player 12</v>
      </c>
      <c r="AD72" t="str">
        <f t="shared" si="155"/>
        <v>Player 7</v>
      </c>
      <c r="AE72" t="str">
        <f t="shared" si="156"/>
        <v>Player 12</v>
      </c>
      <c r="AF72" t="str">
        <f t="shared" si="157"/>
        <v>Player 12</v>
      </c>
      <c r="AG72" t="str">
        <f t="shared" si="158"/>
        <v>Player 12</v>
      </c>
      <c r="AH72" t="str">
        <f t="shared" si="159"/>
        <v>Player 7</v>
      </c>
      <c r="AI72" t="str">
        <f t="shared" si="160"/>
        <v>Player 12</v>
      </c>
      <c r="AJ72" t="str">
        <f t="shared" si="161"/>
        <v>Player 12</v>
      </c>
      <c r="AK72" t="str">
        <f t="shared" si="162"/>
        <v>Player 12</v>
      </c>
      <c r="AL72" t="str">
        <f t="shared" si="163"/>
        <v>Player 12</v>
      </c>
      <c r="AM72" t="str">
        <f t="shared" si="164"/>
        <v>Player 7</v>
      </c>
      <c r="AN72" t="str">
        <f t="shared" si="165"/>
        <v>Player 7</v>
      </c>
      <c r="AO72" t="str">
        <f t="shared" si="166"/>
        <v>Player 7</v>
      </c>
      <c r="AP72" t="str">
        <f t="shared" si="167"/>
        <v>Player 7</v>
      </c>
      <c r="AQ72" t="str">
        <f t="shared" si="168"/>
        <v>Player 7</v>
      </c>
      <c r="AR72" t="str">
        <f t="shared" si="169"/>
        <v>Player 7</v>
      </c>
      <c r="AS72" t="str">
        <f t="shared" si="170"/>
        <v>Player 7</v>
      </c>
      <c r="AT72" t="str">
        <f t="shared" si="171"/>
        <v>Player 12</v>
      </c>
      <c r="AU72" t="str">
        <f t="shared" si="172"/>
        <v>Player 7</v>
      </c>
      <c r="AV72" t="str">
        <f t="shared" si="173"/>
        <v>Player 7</v>
      </c>
      <c r="AW72" t="str">
        <f t="shared" si="174"/>
        <v>Player 12</v>
      </c>
      <c r="AX72" t="str">
        <f t="shared" si="175"/>
        <v>Player 12</v>
      </c>
      <c r="AY72" t="str">
        <f t="shared" si="176"/>
        <v>Player 12</v>
      </c>
      <c r="AZ72" t="str">
        <f t="shared" si="177"/>
        <v>Player 7</v>
      </c>
      <c r="BA72" t="str">
        <f t="shared" si="178"/>
        <v>Player 12</v>
      </c>
      <c r="BB72" t="str">
        <f t="shared" si="179"/>
        <v>Player 7</v>
      </c>
      <c r="BC72" t="str">
        <f t="shared" si="180"/>
        <v>Player 12</v>
      </c>
      <c r="BD72" t="str">
        <f t="shared" si="181"/>
        <v>Player 12</v>
      </c>
      <c r="BE72" t="str">
        <f t="shared" si="182"/>
        <v>Player 12</v>
      </c>
      <c r="BF72" t="str">
        <f t="shared" si="183"/>
        <v>Player 7</v>
      </c>
      <c r="BG72" t="str">
        <f t="shared" si="184"/>
        <v>Player 7</v>
      </c>
      <c r="BH72" t="str">
        <f t="shared" si="185"/>
        <v>Player 7</v>
      </c>
      <c r="BI72" t="str">
        <f t="shared" si="186"/>
        <v>Player 7</v>
      </c>
      <c r="BJ72" t="str">
        <f t="shared" si="187"/>
        <v>Player 12</v>
      </c>
      <c r="BK72" t="str">
        <f t="shared" si="188"/>
        <v>Player 7</v>
      </c>
      <c r="BL72" t="str">
        <f t="shared" si="189"/>
        <v>Player 7</v>
      </c>
      <c r="BM72" t="str">
        <f t="shared" si="190"/>
        <v>Player 7</v>
      </c>
      <c r="BN72" t="str">
        <f t="shared" si="191"/>
        <v>Player 7</v>
      </c>
      <c r="BO72" t="str">
        <f t="shared" si="192"/>
        <v>Player 7</v>
      </c>
      <c r="BP72" t="str">
        <f t="shared" si="193"/>
        <v>Player 7</v>
      </c>
      <c r="BQ72" t="e">
        <f t="shared" si="194"/>
        <v>#N/A</v>
      </c>
      <c r="BR72" t="str">
        <f t="shared" si="195"/>
        <v>Player 7</v>
      </c>
      <c r="BS72" t="str">
        <f t="shared" si="196"/>
        <v>Player 7</v>
      </c>
      <c r="BT72" t="str">
        <f t="shared" si="197"/>
        <v>Player 7</v>
      </c>
      <c r="BU72" t="str">
        <f t="shared" si="198"/>
        <v>Player 7</v>
      </c>
      <c r="BV72" t="str">
        <f t="shared" si="199"/>
        <v>Player 7</v>
      </c>
      <c r="BW72" t="str">
        <f t="shared" si="200"/>
        <v>Player 7</v>
      </c>
      <c r="BX72" t="str">
        <f t="shared" si="201"/>
        <v>Player 12</v>
      </c>
      <c r="BY72" t="str">
        <f t="shared" si="202"/>
        <v>Player 12</v>
      </c>
      <c r="BZ72" t="str">
        <f t="shared" si="203"/>
        <v>Player 12</v>
      </c>
      <c r="CA72" t="str">
        <f t="shared" si="204"/>
        <v>Player 12</v>
      </c>
      <c r="CB72" t="str">
        <f t="shared" si="205"/>
        <v>Player 12</v>
      </c>
      <c r="CC72" t="str">
        <f t="shared" si="206"/>
        <v>Player 12</v>
      </c>
      <c r="CD72" t="str">
        <f t="shared" si="207"/>
        <v>Player 7</v>
      </c>
      <c r="CE72" t="str">
        <f t="shared" si="208"/>
        <v>Player 7</v>
      </c>
      <c r="CF72" t="str">
        <f t="shared" si="209"/>
        <v>Player 12</v>
      </c>
      <c r="CG72" t="str">
        <f t="shared" si="210"/>
        <v>Player 7</v>
      </c>
      <c r="CH72" t="str">
        <f t="shared" si="211"/>
        <v>Player 7</v>
      </c>
      <c r="CI72" t="str">
        <f t="shared" si="212"/>
        <v>Player 7</v>
      </c>
      <c r="CJ72" t="str">
        <f t="shared" si="213"/>
        <v>Player 7</v>
      </c>
      <c r="CK72" t="str">
        <f t="shared" si="214"/>
        <v>Player 7</v>
      </c>
      <c r="CL72" t="str">
        <f t="shared" si="215"/>
        <v>Player 7</v>
      </c>
      <c r="CM72" t="str">
        <f t="shared" si="216"/>
        <v>Player 7</v>
      </c>
      <c r="CN72" t="str">
        <f t="shared" si="217"/>
        <v>Player 7</v>
      </c>
      <c r="CO72" t="str">
        <f t="shared" si="218"/>
        <v>Player 7</v>
      </c>
      <c r="CP72" t="str">
        <f t="shared" si="219"/>
        <v>Player 7</v>
      </c>
      <c r="CS72" t="str">
        <f t="shared" si="220"/>
        <v>Player 12</v>
      </c>
      <c r="CV72" t="str">
        <f t="shared" si="221"/>
        <v>Player 12</v>
      </c>
      <c r="CZ72" t="str">
        <f t="shared" si="222"/>
        <v>Player 12</v>
      </c>
      <c r="DF72" t="str">
        <f t="shared" si="223"/>
        <v>Player 7</v>
      </c>
    </row>
    <row r="73" spans="3:110" x14ac:dyDescent="0.15">
      <c r="D73" t="e">
        <f t="shared" si="130"/>
        <v>#N/A</v>
      </c>
      <c r="E73" t="str">
        <f t="shared" si="131"/>
        <v>Player 11</v>
      </c>
      <c r="F73" t="str">
        <f t="shared" si="132"/>
        <v>Player 11</v>
      </c>
      <c r="G73" t="str">
        <f t="shared" si="133"/>
        <v>Player 11</v>
      </c>
      <c r="H73" t="str">
        <f t="shared" si="134"/>
        <v>Player 11</v>
      </c>
      <c r="I73" t="str">
        <f t="shared" si="135"/>
        <v>Player 11</v>
      </c>
      <c r="J73" t="str">
        <f t="shared" si="136"/>
        <v>Player 11</v>
      </c>
      <c r="K73" t="str">
        <f t="shared" si="137"/>
        <v>Player 11</v>
      </c>
      <c r="L73" t="str">
        <f t="shared" si="138"/>
        <v>Player 11</v>
      </c>
      <c r="M73" t="str">
        <f t="shared" si="139"/>
        <v>Player 11</v>
      </c>
      <c r="N73" t="str">
        <f t="shared" si="140"/>
        <v>Player 11</v>
      </c>
      <c r="O73" t="str">
        <f t="shared" si="141"/>
        <v>Player 11</v>
      </c>
      <c r="P73" t="str">
        <f t="shared" si="142"/>
        <v>Player 11</v>
      </c>
      <c r="Q73" t="str">
        <f t="shared" si="143"/>
        <v>Player 11</v>
      </c>
      <c r="R73" t="str">
        <f t="shared" si="144"/>
        <v>Player 11</v>
      </c>
      <c r="S73" t="str">
        <f t="shared" si="145"/>
        <v>Player 8</v>
      </c>
      <c r="T73" t="str">
        <f t="shared" si="146"/>
        <v>Player 11</v>
      </c>
      <c r="U73" t="str">
        <f t="shared" si="147"/>
        <v>Player 11</v>
      </c>
      <c r="V73" t="str">
        <f t="shared" si="148"/>
        <v>Player 11</v>
      </c>
      <c r="W73" t="str">
        <f t="shared" si="149"/>
        <v>Player 11</v>
      </c>
      <c r="X73" t="str">
        <f t="shared" si="150"/>
        <v>Player 11</v>
      </c>
      <c r="Y73" t="str">
        <f t="shared" si="151"/>
        <v>Player 11</v>
      </c>
      <c r="Z73" t="str">
        <f t="shared" si="152"/>
        <v>Player 11</v>
      </c>
      <c r="AA73" t="str">
        <f t="shared" si="153"/>
        <v>Player 11</v>
      </c>
      <c r="AC73" t="str">
        <f t="shared" si="154"/>
        <v>Player 11</v>
      </c>
      <c r="AD73" t="str">
        <f t="shared" si="155"/>
        <v>Player 8</v>
      </c>
      <c r="AE73" t="str">
        <f t="shared" si="156"/>
        <v>Player 11</v>
      </c>
      <c r="AF73" t="str">
        <f t="shared" si="157"/>
        <v>Player 11</v>
      </c>
      <c r="AG73" t="str">
        <f t="shared" si="158"/>
        <v>Player 11</v>
      </c>
      <c r="AH73" t="str">
        <f t="shared" si="159"/>
        <v>Player 8</v>
      </c>
      <c r="AI73" t="str">
        <f t="shared" si="160"/>
        <v>Player 11</v>
      </c>
      <c r="AJ73" t="str">
        <f t="shared" si="161"/>
        <v>Player 11</v>
      </c>
      <c r="AK73" t="str">
        <f t="shared" si="162"/>
        <v>Player 11</v>
      </c>
      <c r="AL73" t="str">
        <f t="shared" si="163"/>
        <v>Player 11</v>
      </c>
      <c r="AM73" t="str">
        <f t="shared" si="164"/>
        <v>Player 8</v>
      </c>
      <c r="AN73" t="str">
        <f t="shared" si="165"/>
        <v>Player 8</v>
      </c>
      <c r="AO73" t="str">
        <f t="shared" si="166"/>
        <v>Player 8</v>
      </c>
      <c r="AP73" t="str">
        <f t="shared" si="167"/>
        <v>Player 8</v>
      </c>
      <c r="AQ73" t="str">
        <f t="shared" si="168"/>
        <v>Player 8</v>
      </c>
      <c r="AR73" t="str">
        <f t="shared" si="169"/>
        <v>Player 8</v>
      </c>
      <c r="AS73" t="str">
        <f t="shared" si="170"/>
        <v>Player 8</v>
      </c>
      <c r="AT73" t="str">
        <f t="shared" si="171"/>
        <v>Player 11</v>
      </c>
      <c r="AU73" t="str">
        <f t="shared" si="172"/>
        <v>Player 8</v>
      </c>
      <c r="AV73" t="str">
        <f t="shared" si="173"/>
        <v>Player 8</v>
      </c>
      <c r="AW73" t="str">
        <f t="shared" si="174"/>
        <v>Player 11</v>
      </c>
      <c r="AX73" t="str">
        <f t="shared" si="175"/>
        <v>Player 11</v>
      </c>
      <c r="AY73" t="str">
        <f t="shared" si="176"/>
        <v>Player 11</v>
      </c>
      <c r="AZ73" t="str">
        <f t="shared" si="177"/>
        <v>Player 8</v>
      </c>
      <c r="BA73" t="str">
        <f t="shared" si="178"/>
        <v>Player 11</v>
      </c>
      <c r="BB73" t="str">
        <f t="shared" si="179"/>
        <v>Player 8</v>
      </c>
      <c r="BC73" t="str">
        <f t="shared" si="180"/>
        <v>Player 11</v>
      </c>
      <c r="BD73" t="str">
        <f t="shared" si="181"/>
        <v>Player 11</v>
      </c>
      <c r="BE73" t="str">
        <f t="shared" si="182"/>
        <v>Player 11</v>
      </c>
      <c r="BF73" t="str">
        <f t="shared" si="183"/>
        <v>Player 8</v>
      </c>
      <c r="BG73" t="str">
        <f t="shared" si="184"/>
        <v>Player 8</v>
      </c>
      <c r="BH73" t="str">
        <f t="shared" si="185"/>
        <v>Player 8</v>
      </c>
      <c r="BI73" t="str">
        <f t="shared" si="186"/>
        <v>Player 8</v>
      </c>
      <c r="BJ73" t="str">
        <f t="shared" si="187"/>
        <v>Player 11</v>
      </c>
      <c r="BK73" t="str">
        <f t="shared" si="188"/>
        <v>Player 8</v>
      </c>
      <c r="BL73" t="str">
        <f t="shared" si="189"/>
        <v>Player 8</v>
      </c>
      <c r="BM73" t="str">
        <f t="shared" si="190"/>
        <v>Player 8</v>
      </c>
      <c r="BN73" t="str">
        <f t="shared" si="191"/>
        <v>Player 8</v>
      </c>
      <c r="BO73" t="str">
        <f t="shared" si="192"/>
        <v>Player 8</v>
      </c>
      <c r="BP73" t="str">
        <f t="shared" si="193"/>
        <v>Player 8</v>
      </c>
      <c r="BQ73" t="e">
        <f t="shared" si="194"/>
        <v>#N/A</v>
      </c>
      <c r="BR73" t="str">
        <f t="shared" si="195"/>
        <v>Player 8</v>
      </c>
      <c r="BS73" t="str">
        <f t="shared" si="196"/>
        <v>Player 8</v>
      </c>
      <c r="BT73" t="str">
        <f t="shared" si="197"/>
        <v>Player 8</v>
      </c>
      <c r="BU73" t="str">
        <f t="shared" si="198"/>
        <v>Player 8</v>
      </c>
      <c r="BV73" t="str">
        <f t="shared" si="199"/>
        <v>Player 8</v>
      </c>
      <c r="BW73" t="str">
        <f t="shared" si="200"/>
        <v>Player 8</v>
      </c>
      <c r="BX73" t="str">
        <f t="shared" si="201"/>
        <v>Player 11</v>
      </c>
      <c r="BY73" t="str">
        <f t="shared" si="202"/>
        <v>Player 11</v>
      </c>
      <c r="BZ73" t="str">
        <f t="shared" si="203"/>
        <v>Player 11</v>
      </c>
      <c r="CA73" t="str">
        <f t="shared" si="204"/>
        <v>Player 11</v>
      </c>
      <c r="CB73" t="str">
        <f t="shared" si="205"/>
        <v>Player 11</v>
      </c>
      <c r="CC73" t="str">
        <f t="shared" si="206"/>
        <v>Player 11</v>
      </c>
      <c r="CD73" t="str">
        <f t="shared" si="207"/>
        <v>Player 8</v>
      </c>
      <c r="CE73" t="str">
        <f t="shared" si="208"/>
        <v>Player 8</v>
      </c>
      <c r="CF73" t="str">
        <f t="shared" si="209"/>
        <v>Player 11</v>
      </c>
      <c r="CG73" t="str">
        <f t="shared" si="210"/>
        <v>Player 8</v>
      </c>
      <c r="CH73" t="str">
        <f t="shared" si="211"/>
        <v>Player 8</v>
      </c>
      <c r="CI73" t="str">
        <f t="shared" si="212"/>
        <v>Player 8</v>
      </c>
      <c r="CJ73" t="str">
        <f t="shared" si="213"/>
        <v>Player 8</v>
      </c>
      <c r="CK73" t="str">
        <f t="shared" si="214"/>
        <v>Player 8</v>
      </c>
      <c r="CL73" t="str">
        <f t="shared" si="215"/>
        <v>Player 8</v>
      </c>
      <c r="CM73" t="str">
        <f t="shared" si="216"/>
        <v>Player 8</v>
      </c>
      <c r="CN73" t="str">
        <f t="shared" si="217"/>
        <v>Player 8</v>
      </c>
      <c r="CO73" t="str">
        <f t="shared" si="218"/>
        <v>Player 8</v>
      </c>
      <c r="CP73" t="str">
        <f t="shared" si="219"/>
        <v>Player 8</v>
      </c>
      <c r="CS73" t="str">
        <f t="shared" si="220"/>
        <v>Player 11</v>
      </c>
      <c r="CV73" t="str">
        <f t="shared" si="221"/>
        <v>Player 11</v>
      </c>
      <c r="CZ73" t="str">
        <f t="shared" si="222"/>
        <v>Player 11</v>
      </c>
      <c r="DF73" t="str">
        <f t="shared" si="223"/>
        <v>Player 8</v>
      </c>
    </row>
    <row r="74" spans="3:110" x14ac:dyDescent="0.15">
      <c r="D74" t="e">
        <f t="shared" si="130"/>
        <v>#N/A</v>
      </c>
      <c r="E74" t="str">
        <f t="shared" si="131"/>
        <v>Player 10</v>
      </c>
      <c r="F74" t="str">
        <f t="shared" si="132"/>
        <v>Player 10</v>
      </c>
      <c r="G74" t="str">
        <f t="shared" si="133"/>
        <v>Player 10</v>
      </c>
      <c r="H74" t="str">
        <f t="shared" si="134"/>
        <v>Player 10</v>
      </c>
      <c r="I74" t="str">
        <f t="shared" si="135"/>
        <v>Player 10</v>
      </c>
      <c r="J74" t="str">
        <f t="shared" si="136"/>
        <v>Player 10</v>
      </c>
      <c r="K74" t="str">
        <f t="shared" si="137"/>
        <v>Player 10</v>
      </c>
      <c r="L74" t="str">
        <f t="shared" si="138"/>
        <v>Player 10</v>
      </c>
      <c r="M74" t="str">
        <f t="shared" si="139"/>
        <v>Player 10</v>
      </c>
      <c r="N74" t="str">
        <f t="shared" si="140"/>
        <v>Player 10</v>
      </c>
      <c r="O74" t="str">
        <f t="shared" si="141"/>
        <v>Player 10</v>
      </c>
      <c r="P74" t="str">
        <f t="shared" si="142"/>
        <v>Player 10</v>
      </c>
      <c r="Q74" t="str">
        <f t="shared" si="143"/>
        <v>Player 10</v>
      </c>
      <c r="R74" t="str">
        <f t="shared" si="144"/>
        <v>Player 10</v>
      </c>
      <c r="S74" t="str">
        <f t="shared" si="145"/>
        <v>Player 9</v>
      </c>
      <c r="T74" t="str">
        <f t="shared" si="146"/>
        <v>Player 10</v>
      </c>
      <c r="U74" t="str">
        <f t="shared" si="147"/>
        <v>Player 10</v>
      </c>
      <c r="V74" t="str">
        <f t="shared" si="148"/>
        <v>Player 10</v>
      </c>
      <c r="W74" t="str">
        <f t="shared" si="149"/>
        <v>Player 10</v>
      </c>
      <c r="X74" t="str">
        <f t="shared" si="150"/>
        <v>Player 10</v>
      </c>
      <c r="Y74" t="str">
        <f t="shared" si="151"/>
        <v>Player 10</v>
      </c>
      <c r="Z74" t="str">
        <f t="shared" si="152"/>
        <v>Player 10</v>
      </c>
      <c r="AA74" t="str">
        <f t="shared" si="153"/>
        <v>Player 10</v>
      </c>
      <c r="AC74" t="str">
        <f t="shared" si="154"/>
        <v>Player 10</v>
      </c>
      <c r="AD74" t="str">
        <f t="shared" si="155"/>
        <v>Player 9</v>
      </c>
      <c r="AE74" t="str">
        <f t="shared" si="156"/>
        <v>Player 10</v>
      </c>
      <c r="AF74" t="str">
        <f t="shared" si="157"/>
        <v>Player 10</v>
      </c>
      <c r="AG74" t="str">
        <f t="shared" si="158"/>
        <v>Player 10</v>
      </c>
      <c r="AH74" t="str">
        <f t="shared" si="159"/>
        <v>Player 9</v>
      </c>
      <c r="AI74" t="str">
        <f t="shared" si="160"/>
        <v>Player 10</v>
      </c>
      <c r="AJ74" t="str">
        <f t="shared" si="161"/>
        <v>Player 10</v>
      </c>
      <c r="AK74" t="str">
        <f t="shared" si="162"/>
        <v>Player 10</v>
      </c>
      <c r="AL74" t="str">
        <f t="shared" si="163"/>
        <v>Player 10</v>
      </c>
      <c r="AM74" t="str">
        <f t="shared" si="164"/>
        <v>Player 9</v>
      </c>
      <c r="AN74" t="str">
        <f t="shared" si="165"/>
        <v>Player 9</v>
      </c>
      <c r="AO74" t="str">
        <f t="shared" si="166"/>
        <v>Player 9</v>
      </c>
      <c r="AP74" t="str">
        <f t="shared" si="167"/>
        <v>Player 9</v>
      </c>
      <c r="AQ74" t="str">
        <f t="shared" si="168"/>
        <v>Player 9</v>
      </c>
      <c r="AR74" t="str">
        <f t="shared" si="169"/>
        <v>Player 9</v>
      </c>
      <c r="AS74" t="str">
        <f t="shared" si="170"/>
        <v>Player 9</v>
      </c>
      <c r="AT74" t="str">
        <f t="shared" si="171"/>
        <v>Player 10</v>
      </c>
      <c r="AU74" t="str">
        <f t="shared" si="172"/>
        <v>Player 9</v>
      </c>
      <c r="AV74" t="str">
        <f t="shared" si="173"/>
        <v>Player 9</v>
      </c>
      <c r="AW74" t="str">
        <f t="shared" si="174"/>
        <v>Player 10</v>
      </c>
      <c r="AX74" t="str">
        <f t="shared" si="175"/>
        <v>Player 10</v>
      </c>
      <c r="AY74" t="str">
        <f t="shared" si="176"/>
        <v>Player 10</v>
      </c>
      <c r="AZ74" t="str">
        <f t="shared" si="177"/>
        <v>Player 9</v>
      </c>
      <c r="BA74" t="str">
        <f t="shared" si="178"/>
        <v>Player 10</v>
      </c>
      <c r="BB74" t="str">
        <f t="shared" si="179"/>
        <v>Player 9</v>
      </c>
      <c r="BC74" t="str">
        <f t="shared" si="180"/>
        <v>Player 10</v>
      </c>
      <c r="BD74" t="str">
        <f t="shared" si="181"/>
        <v>Player 10</v>
      </c>
      <c r="BE74" t="str">
        <f t="shared" si="182"/>
        <v>Player 10</v>
      </c>
      <c r="BF74" t="str">
        <f t="shared" si="183"/>
        <v>Player 9</v>
      </c>
      <c r="BG74" t="str">
        <f t="shared" si="184"/>
        <v>Player 9</v>
      </c>
      <c r="BH74" t="str">
        <f t="shared" si="185"/>
        <v>Player 9</v>
      </c>
      <c r="BI74" t="str">
        <f t="shared" si="186"/>
        <v>Player 9</v>
      </c>
      <c r="BJ74" t="str">
        <f t="shared" si="187"/>
        <v>Player 10</v>
      </c>
      <c r="BK74" t="str">
        <f t="shared" si="188"/>
        <v>Player 9</v>
      </c>
      <c r="BL74" t="str">
        <f t="shared" si="189"/>
        <v>Player 9</v>
      </c>
      <c r="BM74" t="str">
        <f t="shared" si="190"/>
        <v>Player 9</v>
      </c>
      <c r="BN74" t="str">
        <f t="shared" si="191"/>
        <v>Player 9</v>
      </c>
      <c r="BO74" t="str">
        <f t="shared" si="192"/>
        <v>Player 9</v>
      </c>
      <c r="BP74" t="str">
        <f t="shared" si="193"/>
        <v>Player 9</v>
      </c>
      <c r="BQ74" t="e">
        <f t="shared" si="194"/>
        <v>#N/A</v>
      </c>
      <c r="BR74" t="str">
        <f t="shared" si="195"/>
        <v>Player 9</v>
      </c>
      <c r="BS74" t="str">
        <f t="shared" si="196"/>
        <v>Player 9</v>
      </c>
      <c r="BT74" t="str">
        <f t="shared" si="197"/>
        <v>Player 9</v>
      </c>
      <c r="BU74" t="str">
        <f t="shared" si="198"/>
        <v>Player 9</v>
      </c>
      <c r="BV74" t="str">
        <f t="shared" si="199"/>
        <v>Player 9</v>
      </c>
      <c r="BW74" t="str">
        <f t="shared" si="200"/>
        <v>Player 9</v>
      </c>
      <c r="BX74" t="str">
        <f t="shared" si="201"/>
        <v>Player 10</v>
      </c>
      <c r="BY74" t="str">
        <f t="shared" si="202"/>
        <v>Player 10</v>
      </c>
      <c r="BZ74" t="str">
        <f t="shared" si="203"/>
        <v>Player 10</v>
      </c>
      <c r="CA74" t="str">
        <f t="shared" si="204"/>
        <v>Player 10</v>
      </c>
      <c r="CB74" t="str">
        <f t="shared" si="205"/>
        <v>Player 10</v>
      </c>
      <c r="CC74" t="str">
        <f t="shared" si="206"/>
        <v>Player 10</v>
      </c>
      <c r="CD74" t="str">
        <f t="shared" si="207"/>
        <v>Player 9</v>
      </c>
      <c r="CE74" t="str">
        <f t="shared" si="208"/>
        <v>Player 9</v>
      </c>
      <c r="CF74" t="str">
        <f t="shared" si="209"/>
        <v>Player 10</v>
      </c>
      <c r="CG74" t="str">
        <f t="shared" si="210"/>
        <v>Player 9</v>
      </c>
      <c r="CH74" t="str">
        <f t="shared" si="211"/>
        <v>Player 9</v>
      </c>
      <c r="CI74" t="str">
        <f t="shared" si="212"/>
        <v>Player 9</v>
      </c>
      <c r="CJ74" t="str">
        <f t="shared" si="213"/>
        <v>Player 9</v>
      </c>
      <c r="CK74" t="str">
        <f t="shared" si="214"/>
        <v>Player 9</v>
      </c>
      <c r="CL74" t="str">
        <f t="shared" si="215"/>
        <v>Player 9</v>
      </c>
      <c r="CM74" t="str">
        <f t="shared" si="216"/>
        <v>Player 9</v>
      </c>
      <c r="CN74" t="str">
        <f t="shared" si="217"/>
        <v>Player 9</v>
      </c>
      <c r="CO74" t="str">
        <f t="shared" si="218"/>
        <v>Player 9</v>
      </c>
      <c r="CP74" t="str">
        <f t="shared" si="219"/>
        <v>Player 9</v>
      </c>
      <c r="CS74" t="str">
        <f t="shared" si="220"/>
        <v>Player 10</v>
      </c>
      <c r="CV74" t="str">
        <f t="shared" si="221"/>
        <v>Player 10</v>
      </c>
      <c r="CZ74" t="str">
        <f t="shared" si="222"/>
        <v>Player 10</v>
      </c>
      <c r="DF74" t="str">
        <f t="shared" si="223"/>
        <v>Player 9</v>
      </c>
    </row>
    <row r="75" spans="3:110" x14ac:dyDescent="0.15">
      <c r="D75" t="e">
        <f t="shared" si="130"/>
        <v>#N/A</v>
      </c>
      <c r="E75" t="str">
        <f t="shared" si="131"/>
        <v>Player 9</v>
      </c>
      <c r="F75" t="str">
        <f t="shared" si="132"/>
        <v>Player 9</v>
      </c>
      <c r="G75" t="str">
        <f t="shared" si="133"/>
        <v>Player 9</v>
      </c>
      <c r="H75" t="str">
        <f t="shared" si="134"/>
        <v>Player 9</v>
      </c>
      <c r="I75" t="str">
        <f t="shared" si="135"/>
        <v>Player 9</v>
      </c>
      <c r="J75" t="str">
        <f t="shared" si="136"/>
        <v>Player 9</v>
      </c>
      <c r="K75" t="str">
        <f t="shared" si="137"/>
        <v>Player 9</v>
      </c>
      <c r="L75" t="str">
        <f t="shared" si="138"/>
        <v>Player 9</v>
      </c>
      <c r="M75" t="str">
        <f t="shared" si="139"/>
        <v>Player 9</v>
      </c>
      <c r="N75" t="str">
        <f t="shared" si="140"/>
        <v>Player 9</v>
      </c>
      <c r="O75" t="str">
        <f t="shared" si="141"/>
        <v>Player 9</v>
      </c>
      <c r="P75" t="str">
        <f t="shared" si="142"/>
        <v>Player 9</v>
      </c>
      <c r="Q75" t="str">
        <f t="shared" si="143"/>
        <v>Player 9</v>
      </c>
      <c r="R75" t="str">
        <f t="shared" si="144"/>
        <v>Player 9</v>
      </c>
      <c r="S75" t="str">
        <f t="shared" si="145"/>
        <v>Player 10</v>
      </c>
      <c r="T75" t="str">
        <f t="shared" si="146"/>
        <v>Player 9</v>
      </c>
      <c r="U75" t="str">
        <f t="shared" si="147"/>
        <v>Player 9</v>
      </c>
      <c r="V75" t="str">
        <f t="shared" si="148"/>
        <v>Player 9</v>
      </c>
      <c r="W75" t="str">
        <f t="shared" si="149"/>
        <v>Player 9</v>
      </c>
      <c r="X75" t="str">
        <f t="shared" si="150"/>
        <v>Player 9</v>
      </c>
      <c r="Y75" t="str">
        <f t="shared" si="151"/>
        <v>Player 9</v>
      </c>
      <c r="Z75" t="str">
        <f t="shared" si="152"/>
        <v>Player 9</v>
      </c>
      <c r="AA75" t="str">
        <f t="shared" si="153"/>
        <v>Player 9</v>
      </c>
      <c r="AC75" t="str">
        <f t="shared" si="154"/>
        <v>Player 9</v>
      </c>
      <c r="AD75" t="str">
        <f t="shared" si="155"/>
        <v>Player 10</v>
      </c>
      <c r="AE75" t="str">
        <f t="shared" si="156"/>
        <v>Player 9</v>
      </c>
      <c r="AF75" t="str">
        <f t="shared" si="157"/>
        <v>Player 9</v>
      </c>
      <c r="AG75" t="str">
        <f t="shared" si="158"/>
        <v>Player 9</v>
      </c>
      <c r="AH75" t="str">
        <f t="shared" si="159"/>
        <v>Player 10</v>
      </c>
      <c r="AI75" t="str">
        <f t="shared" si="160"/>
        <v>Player 9</v>
      </c>
      <c r="AJ75" t="str">
        <f t="shared" si="161"/>
        <v>Player 9</v>
      </c>
      <c r="AK75" t="str">
        <f t="shared" si="162"/>
        <v>Player 9</v>
      </c>
      <c r="AL75" t="str">
        <f t="shared" si="163"/>
        <v>Player 9</v>
      </c>
      <c r="AM75" t="str">
        <f t="shared" si="164"/>
        <v>Player 10</v>
      </c>
      <c r="AN75" t="str">
        <f t="shared" si="165"/>
        <v>Player 10</v>
      </c>
      <c r="AO75" t="str">
        <f t="shared" si="166"/>
        <v>Player 10</v>
      </c>
      <c r="AP75" t="str">
        <f t="shared" si="167"/>
        <v>Player 10</v>
      </c>
      <c r="AQ75" t="str">
        <f t="shared" si="168"/>
        <v>Player 10</v>
      </c>
      <c r="AR75" t="str">
        <f t="shared" si="169"/>
        <v>Player 10</v>
      </c>
      <c r="AS75" t="str">
        <f t="shared" si="170"/>
        <v>Player 10</v>
      </c>
      <c r="AT75" t="str">
        <f t="shared" si="171"/>
        <v>Player 9</v>
      </c>
      <c r="AU75" t="str">
        <f t="shared" si="172"/>
        <v>Player 10</v>
      </c>
      <c r="AV75" t="str">
        <f t="shared" si="173"/>
        <v>Player 10</v>
      </c>
      <c r="AW75" t="str">
        <f t="shared" si="174"/>
        <v>Player 9</v>
      </c>
      <c r="AX75" t="str">
        <f t="shared" si="175"/>
        <v>Player 9</v>
      </c>
      <c r="AY75" t="str">
        <f t="shared" si="176"/>
        <v>Player 9</v>
      </c>
      <c r="AZ75" t="str">
        <f t="shared" si="177"/>
        <v>Player 10</v>
      </c>
      <c r="BA75" t="str">
        <f t="shared" si="178"/>
        <v>Player 9</v>
      </c>
      <c r="BB75" t="str">
        <f t="shared" si="179"/>
        <v>Player 10</v>
      </c>
      <c r="BC75" t="str">
        <f t="shared" si="180"/>
        <v>Player 9</v>
      </c>
      <c r="BD75" t="str">
        <f t="shared" si="181"/>
        <v>Player 9</v>
      </c>
      <c r="BE75" t="str">
        <f t="shared" si="182"/>
        <v>Player 9</v>
      </c>
      <c r="BF75" t="str">
        <f t="shared" si="183"/>
        <v>Player 10</v>
      </c>
      <c r="BG75" t="str">
        <f t="shared" si="184"/>
        <v>Player 10</v>
      </c>
      <c r="BH75" t="str">
        <f t="shared" si="185"/>
        <v>Player 10</v>
      </c>
      <c r="BI75" t="str">
        <f t="shared" si="186"/>
        <v>Player 10</v>
      </c>
      <c r="BJ75" t="str">
        <f t="shared" si="187"/>
        <v>Player 9</v>
      </c>
      <c r="BK75" t="str">
        <f t="shared" si="188"/>
        <v>Player 10</v>
      </c>
      <c r="BL75" t="str">
        <f t="shared" si="189"/>
        <v>Player 10</v>
      </c>
      <c r="BM75" t="str">
        <f t="shared" si="190"/>
        <v>Player 10</v>
      </c>
      <c r="BN75" t="str">
        <f t="shared" si="191"/>
        <v>Player 10</v>
      </c>
      <c r="BO75" t="str">
        <f t="shared" si="192"/>
        <v>Player 10</v>
      </c>
      <c r="BP75" t="str">
        <f t="shared" si="193"/>
        <v>Player 10</v>
      </c>
      <c r="BQ75" t="e">
        <f t="shared" si="194"/>
        <v>#N/A</v>
      </c>
      <c r="BR75" t="str">
        <f t="shared" si="195"/>
        <v>Player 10</v>
      </c>
      <c r="BS75" t="str">
        <f t="shared" si="196"/>
        <v>Player 10</v>
      </c>
      <c r="BT75" t="str">
        <f t="shared" si="197"/>
        <v>Player 10</v>
      </c>
      <c r="BU75" t="str">
        <f t="shared" si="198"/>
        <v>Player 10</v>
      </c>
      <c r="BV75" t="str">
        <f t="shared" si="199"/>
        <v>Player 10</v>
      </c>
      <c r="BW75" t="str">
        <f t="shared" si="200"/>
        <v>Player 10</v>
      </c>
      <c r="BX75" t="str">
        <f t="shared" si="201"/>
        <v>Player 9</v>
      </c>
      <c r="BY75" t="str">
        <f t="shared" si="202"/>
        <v>Player 9</v>
      </c>
      <c r="BZ75" t="str">
        <f t="shared" si="203"/>
        <v>Player 9</v>
      </c>
      <c r="CA75" t="str">
        <f t="shared" si="204"/>
        <v>Player 9</v>
      </c>
      <c r="CB75" t="str">
        <f t="shared" si="205"/>
        <v>Player 9</v>
      </c>
      <c r="CC75" t="str">
        <f t="shared" si="206"/>
        <v>Player 9</v>
      </c>
      <c r="CD75" t="str">
        <f t="shared" si="207"/>
        <v>Player 10</v>
      </c>
      <c r="CE75" t="str">
        <f t="shared" si="208"/>
        <v>Player 10</v>
      </c>
      <c r="CF75" t="str">
        <f t="shared" si="209"/>
        <v>Player 9</v>
      </c>
      <c r="CG75" t="str">
        <f t="shared" si="210"/>
        <v>Player 10</v>
      </c>
      <c r="CH75" t="str">
        <f t="shared" si="211"/>
        <v>Player 10</v>
      </c>
      <c r="CI75" t="str">
        <f t="shared" si="212"/>
        <v>Player 10</v>
      </c>
      <c r="CJ75" t="str">
        <f t="shared" si="213"/>
        <v>Player 10</v>
      </c>
      <c r="CK75" t="str">
        <f t="shared" si="214"/>
        <v>Player 10</v>
      </c>
      <c r="CL75" t="str">
        <f t="shared" si="215"/>
        <v>Player 10</v>
      </c>
      <c r="CM75" t="str">
        <f t="shared" si="216"/>
        <v>Player 10</v>
      </c>
      <c r="CN75" t="str">
        <f t="shared" si="217"/>
        <v>Player 10</v>
      </c>
      <c r="CO75" t="str">
        <f t="shared" si="218"/>
        <v>Player 10</v>
      </c>
      <c r="CP75" t="str">
        <f t="shared" si="219"/>
        <v>Player 10</v>
      </c>
      <c r="CS75" t="str">
        <f t="shared" si="220"/>
        <v>Player 9</v>
      </c>
      <c r="CV75" t="str">
        <f t="shared" si="221"/>
        <v>Player 9</v>
      </c>
      <c r="CZ75" t="str">
        <f t="shared" si="222"/>
        <v>Player 9</v>
      </c>
      <c r="DF75" t="str">
        <f t="shared" si="223"/>
        <v>Player 10</v>
      </c>
    </row>
    <row r="76" spans="3:110" x14ac:dyDescent="0.15">
      <c r="D76" t="e">
        <f t="shared" si="130"/>
        <v>#N/A</v>
      </c>
      <c r="E76" t="str">
        <f t="shared" si="131"/>
        <v>Player 8</v>
      </c>
      <c r="F76" t="str">
        <f t="shared" si="132"/>
        <v>Player 8</v>
      </c>
      <c r="G76" t="str">
        <f t="shared" si="133"/>
        <v>Player 8</v>
      </c>
      <c r="H76" t="str">
        <f t="shared" si="134"/>
        <v>Player 8</v>
      </c>
      <c r="I76" t="str">
        <f t="shared" si="135"/>
        <v>Player 8</v>
      </c>
      <c r="J76" t="str">
        <f t="shared" si="136"/>
        <v>Player 8</v>
      </c>
      <c r="K76" t="str">
        <f t="shared" si="137"/>
        <v>Player 8</v>
      </c>
      <c r="L76" t="str">
        <f t="shared" si="138"/>
        <v>Player 8</v>
      </c>
      <c r="M76" t="str">
        <f t="shared" si="139"/>
        <v>Player 8</v>
      </c>
      <c r="N76" t="str">
        <f t="shared" si="140"/>
        <v>Player 8</v>
      </c>
      <c r="O76" t="str">
        <f t="shared" si="141"/>
        <v>Player 8</v>
      </c>
      <c r="P76" t="str">
        <f t="shared" si="142"/>
        <v>Player 8</v>
      </c>
      <c r="Q76" t="str">
        <f t="shared" si="143"/>
        <v>Player 8</v>
      </c>
      <c r="R76" t="str">
        <f t="shared" si="144"/>
        <v>Player 8</v>
      </c>
      <c r="S76" t="str">
        <f t="shared" si="145"/>
        <v>Player 11</v>
      </c>
      <c r="T76" t="str">
        <f t="shared" si="146"/>
        <v>Player 8</v>
      </c>
      <c r="U76" t="str">
        <f t="shared" si="147"/>
        <v>Player 8</v>
      </c>
      <c r="V76" t="str">
        <f t="shared" si="148"/>
        <v>Player 8</v>
      </c>
      <c r="W76" t="str">
        <f t="shared" si="149"/>
        <v>Player 8</v>
      </c>
      <c r="X76" t="str">
        <f t="shared" si="150"/>
        <v>Player 8</v>
      </c>
      <c r="Y76" t="str">
        <f t="shared" si="151"/>
        <v>Player 8</v>
      </c>
      <c r="Z76" t="str">
        <f t="shared" si="152"/>
        <v>Player 8</v>
      </c>
      <c r="AA76" t="str">
        <f t="shared" si="153"/>
        <v>Player 8</v>
      </c>
      <c r="AC76" t="str">
        <f t="shared" si="154"/>
        <v>Player 8</v>
      </c>
      <c r="AD76" t="str">
        <f t="shared" si="155"/>
        <v>Player 11</v>
      </c>
      <c r="AE76" t="str">
        <f t="shared" si="156"/>
        <v>Player 8</v>
      </c>
      <c r="AF76" t="str">
        <f t="shared" si="157"/>
        <v>Player 8</v>
      </c>
      <c r="AG76" t="str">
        <f t="shared" si="158"/>
        <v>Player 8</v>
      </c>
      <c r="AH76" t="str">
        <f t="shared" si="159"/>
        <v>Player 11</v>
      </c>
      <c r="AI76" t="str">
        <f t="shared" si="160"/>
        <v>Player 8</v>
      </c>
      <c r="AJ76" t="str">
        <f t="shared" si="161"/>
        <v>Player 8</v>
      </c>
      <c r="AK76" t="str">
        <f t="shared" si="162"/>
        <v>Player 8</v>
      </c>
      <c r="AL76" t="str">
        <f t="shared" si="163"/>
        <v>Player 8</v>
      </c>
      <c r="AM76" t="str">
        <f t="shared" si="164"/>
        <v>Player 11</v>
      </c>
      <c r="AN76" t="str">
        <f t="shared" si="165"/>
        <v>Player 11</v>
      </c>
      <c r="AO76" t="str">
        <f t="shared" si="166"/>
        <v>Player 11</v>
      </c>
      <c r="AP76" t="str">
        <f t="shared" si="167"/>
        <v>Player 11</v>
      </c>
      <c r="AQ76" t="str">
        <f t="shared" si="168"/>
        <v>Player 11</v>
      </c>
      <c r="AR76" t="str">
        <f t="shared" si="169"/>
        <v>Player 11</v>
      </c>
      <c r="AS76" t="str">
        <f t="shared" si="170"/>
        <v>Player 11</v>
      </c>
      <c r="AT76" t="str">
        <f t="shared" si="171"/>
        <v>Player 8</v>
      </c>
      <c r="AU76" t="str">
        <f t="shared" si="172"/>
        <v>Player 11</v>
      </c>
      <c r="AV76" t="str">
        <f t="shared" si="173"/>
        <v>Player 11</v>
      </c>
      <c r="AW76" t="str">
        <f t="shared" si="174"/>
        <v>Player 8</v>
      </c>
      <c r="AX76" t="str">
        <f t="shared" si="175"/>
        <v>Player 8</v>
      </c>
      <c r="AY76" t="str">
        <f t="shared" si="176"/>
        <v>Player 8</v>
      </c>
      <c r="AZ76" t="str">
        <f t="shared" si="177"/>
        <v>Player 11</v>
      </c>
      <c r="BA76" t="str">
        <f t="shared" si="178"/>
        <v>Player 8</v>
      </c>
      <c r="BB76" t="str">
        <f t="shared" si="179"/>
        <v>Player 11</v>
      </c>
      <c r="BC76" t="str">
        <f t="shared" si="180"/>
        <v>Player 8</v>
      </c>
      <c r="BD76" t="str">
        <f t="shared" si="181"/>
        <v>Player 8</v>
      </c>
      <c r="BE76" t="str">
        <f t="shared" si="182"/>
        <v>Player 8</v>
      </c>
      <c r="BF76" t="str">
        <f t="shared" si="183"/>
        <v>Player 11</v>
      </c>
      <c r="BG76" t="str">
        <f t="shared" si="184"/>
        <v>Player 11</v>
      </c>
      <c r="BH76" t="str">
        <f t="shared" si="185"/>
        <v>Player 11</v>
      </c>
      <c r="BI76" t="str">
        <f t="shared" si="186"/>
        <v>Player 11</v>
      </c>
      <c r="BJ76" t="str">
        <f t="shared" si="187"/>
        <v>Player 8</v>
      </c>
      <c r="BK76" t="str">
        <f t="shared" si="188"/>
        <v>Player 11</v>
      </c>
      <c r="BL76" t="str">
        <f t="shared" si="189"/>
        <v>Player 11</v>
      </c>
      <c r="BM76" t="str">
        <f t="shared" si="190"/>
        <v>Player 11</v>
      </c>
      <c r="BN76" t="str">
        <f t="shared" si="191"/>
        <v>Player 11</v>
      </c>
      <c r="BO76" t="str">
        <f t="shared" si="192"/>
        <v>Player 11</v>
      </c>
      <c r="BP76" t="str">
        <f t="shared" si="193"/>
        <v>Player 11</v>
      </c>
      <c r="BQ76" t="e">
        <f t="shared" si="194"/>
        <v>#N/A</v>
      </c>
      <c r="BR76" t="str">
        <f t="shared" si="195"/>
        <v>Player 11</v>
      </c>
      <c r="BS76" t="str">
        <f t="shared" si="196"/>
        <v>Player 11</v>
      </c>
      <c r="BT76" t="str">
        <f t="shared" si="197"/>
        <v>Player 11</v>
      </c>
      <c r="BU76" t="str">
        <f t="shared" si="198"/>
        <v>Player 11</v>
      </c>
      <c r="BV76" t="str">
        <f t="shared" si="199"/>
        <v>Player 11</v>
      </c>
      <c r="BW76" t="str">
        <f t="shared" si="200"/>
        <v>Player 11</v>
      </c>
      <c r="BX76" t="str">
        <f t="shared" si="201"/>
        <v>Player 8</v>
      </c>
      <c r="BY76" t="str">
        <f t="shared" si="202"/>
        <v>Player 8</v>
      </c>
      <c r="BZ76" t="str">
        <f t="shared" si="203"/>
        <v>Player 8</v>
      </c>
      <c r="CA76" t="str">
        <f t="shared" si="204"/>
        <v>Player 8</v>
      </c>
      <c r="CB76" t="str">
        <f t="shared" si="205"/>
        <v>Player 8</v>
      </c>
      <c r="CC76" t="str">
        <f t="shared" si="206"/>
        <v>Player 8</v>
      </c>
      <c r="CD76" t="str">
        <f t="shared" si="207"/>
        <v>Player 11</v>
      </c>
      <c r="CE76" t="str">
        <f t="shared" si="208"/>
        <v>Player 11</v>
      </c>
      <c r="CF76" t="str">
        <f t="shared" si="209"/>
        <v>Player 8</v>
      </c>
      <c r="CG76" t="str">
        <f t="shared" si="210"/>
        <v>Player 11</v>
      </c>
      <c r="CH76" t="str">
        <f t="shared" si="211"/>
        <v>Player 11</v>
      </c>
      <c r="CI76" t="str">
        <f t="shared" si="212"/>
        <v>Player 11</v>
      </c>
      <c r="CJ76" t="str">
        <f t="shared" si="213"/>
        <v>Player 11</v>
      </c>
      <c r="CK76" t="str">
        <f t="shared" si="214"/>
        <v>Player 11</v>
      </c>
      <c r="CL76" t="str">
        <f t="shared" si="215"/>
        <v>Player 11</v>
      </c>
      <c r="CM76" t="str">
        <f t="shared" si="216"/>
        <v>Player 11</v>
      </c>
      <c r="CN76" t="str">
        <f t="shared" si="217"/>
        <v>Player 11</v>
      </c>
      <c r="CO76" t="str">
        <f t="shared" si="218"/>
        <v>Player 11</v>
      </c>
      <c r="CP76" t="str">
        <f t="shared" si="219"/>
        <v>Player 11</v>
      </c>
      <c r="CS76" t="str">
        <f t="shared" si="220"/>
        <v>Player 8</v>
      </c>
      <c r="CV76" t="str">
        <f t="shared" si="221"/>
        <v>Player 8</v>
      </c>
      <c r="CZ76" t="str">
        <f t="shared" si="222"/>
        <v>Player 8</v>
      </c>
      <c r="DF76" t="str">
        <f t="shared" si="223"/>
        <v>Player 11</v>
      </c>
    </row>
    <row r="77" spans="3:110" x14ac:dyDescent="0.15">
      <c r="D77" t="e">
        <f t="shared" si="130"/>
        <v>#N/A</v>
      </c>
      <c r="E77" t="str">
        <f t="shared" si="131"/>
        <v>Player 7</v>
      </c>
      <c r="F77" t="str">
        <f t="shared" si="132"/>
        <v>Player 7</v>
      </c>
      <c r="G77" t="str">
        <f t="shared" si="133"/>
        <v>Player 7</v>
      </c>
      <c r="H77" t="str">
        <f t="shared" si="134"/>
        <v>Player 7</v>
      </c>
      <c r="I77" t="str">
        <f t="shared" si="135"/>
        <v>Player 7</v>
      </c>
      <c r="J77" t="str">
        <f t="shared" si="136"/>
        <v>Player 7</v>
      </c>
      <c r="K77" t="str">
        <f t="shared" si="137"/>
        <v>Player 7</v>
      </c>
      <c r="L77" t="str">
        <f t="shared" si="138"/>
        <v>Player 7</v>
      </c>
      <c r="M77" t="str">
        <f t="shared" si="139"/>
        <v>Player 7</v>
      </c>
      <c r="N77" t="str">
        <f t="shared" si="140"/>
        <v>Player 7</v>
      </c>
      <c r="O77" t="str">
        <f t="shared" si="141"/>
        <v>Player 7</v>
      </c>
      <c r="P77" t="str">
        <f t="shared" si="142"/>
        <v>Player 7</v>
      </c>
      <c r="Q77" t="str">
        <f t="shared" si="143"/>
        <v>Player 7</v>
      </c>
      <c r="R77" t="str">
        <f t="shared" si="144"/>
        <v>Player 7</v>
      </c>
      <c r="S77" t="str">
        <f t="shared" si="145"/>
        <v>Player 12</v>
      </c>
      <c r="T77" t="str">
        <f t="shared" si="146"/>
        <v>Player 7</v>
      </c>
      <c r="U77" t="str">
        <f t="shared" si="147"/>
        <v>Player 7</v>
      </c>
      <c r="V77" t="str">
        <f t="shared" si="148"/>
        <v>Player 7</v>
      </c>
      <c r="W77" t="str">
        <f t="shared" si="149"/>
        <v>Player 7</v>
      </c>
      <c r="X77" t="str">
        <f t="shared" si="150"/>
        <v>Player 7</v>
      </c>
      <c r="Y77" t="str">
        <f t="shared" si="151"/>
        <v>Player 7</v>
      </c>
      <c r="Z77" t="str">
        <f t="shared" si="152"/>
        <v>Player 7</v>
      </c>
      <c r="AA77" t="str">
        <f t="shared" si="153"/>
        <v>Player 7</v>
      </c>
      <c r="AC77" t="str">
        <f t="shared" si="154"/>
        <v>Player 7</v>
      </c>
      <c r="AD77" t="str">
        <f t="shared" si="155"/>
        <v>Player 12</v>
      </c>
      <c r="AE77" t="str">
        <f t="shared" si="156"/>
        <v>Player 7</v>
      </c>
      <c r="AF77" t="str">
        <f t="shared" si="157"/>
        <v>Player 7</v>
      </c>
      <c r="AG77" t="str">
        <f t="shared" si="158"/>
        <v>Player 7</v>
      </c>
      <c r="AH77" t="str">
        <f t="shared" si="159"/>
        <v>Player 12</v>
      </c>
      <c r="AI77" t="str">
        <f t="shared" si="160"/>
        <v>Player 7</v>
      </c>
      <c r="AJ77" t="str">
        <f t="shared" si="161"/>
        <v>Player 7</v>
      </c>
      <c r="AK77" t="str">
        <f t="shared" si="162"/>
        <v>Player 7</v>
      </c>
      <c r="AL77" t="str">
        <f t="shared" si="163"/>
        <v>Player 7</v>
      </c>
      <c r="AM77" t="str">
        <f t="shared" si="164"/>
        <v>Player 12</v>
      </c>
      <c r="AN77" t="str">
        <f t="shared" si="165"/>
        <v>Player 12</v>
      </c>
      <c r="AO77" t="str">
        <f t="shared" si="166"/>
        <v>Player 12</v>
      </c>
      <c r="AP77" t="str">
        <f t="shared" si="167"/>
        <v>Player 12</v>
      </c>
      <c r="AQ77" t="str">
        <f t="shared" si="168"/>
        <v>Player 12</v>
      </c>
      <c r="AR77" t="str">
        <f t="shared" si="169"/>
        <v>Player 12</v>
      </c>
      <c r="AS77" t="str">
        <f t="shared" si="170"/>
        <v>Player 12</v>
      </c>
      <c r="AT77" t="str">
        <f t="shared" si="171"/>
        <v>Player 7</v>
      </c>
      <c r="AU77" t="str">
        <f t="shared" si="172"/>
        <v>Player 12</v>
      </c>
      <c r="AV77" t="str">
        <f t="shared" si="173"/>
        <v>Player 12</v>
      </c>
      <c r="AW77" t="str">
        <f t="shared" si="174"/>
        <v>Player 7</v>
      </c>
      <c r="AX77" t="str">
        <f t="shared" si="175"/>
        <v>Player 7</v>
      </c>
      <c r="AY77" t="str">
        <f t="shared" si="176"/>
        <v>Player 7</v>
      </c>
      <c r="AZ77" t="str">
        <f t="shared" si="177"/>
        <v>Player 12</v>
      </c>
      <c r="BA77" t="str">
        <f t="shared" si="178"/>
        <v>Player 7</v>
      </c>
      <c r="BB77" t="str">
        <f t="shared" si="179"/>
        <v>Player 12</v>
      </c>
      <c r="BC77" t="str">
        <f t="shared" si="180"/>
        <v>Player 7</v>
      </c>
      <c r="BD77" t="str">
        <f t="shared" si="181"/>
        <v>Player 7</v>
      </c>
      <c r="BE77" t="str">
        <f t="shared" si="182"/>
        <v>Player 7</v>
      </c>
      <c r="BF77" t="str">
        <f t="shared" si="183"/>
        <v>Player 12</v>
      </c>
      <c r="BG77" t="str">
        <f t="shared" si="184"/>
        <v>Player 12</v>
      </c>
      <c r="BH77" t="str">
        <f t="shared" si="185"/>
        <v>Player 12</v>
      </c>
      <c r="BI77" t="str">
        <f t="shared" si="186"/>
        <v>Player 12</v>
      </c>
      <c r="BJ77" t="str">
        <f t="shared" si="187"/>
        <v>Player 7</v>
      </c>
      <c r="BK77" t="str">
        <f t="shared" si="188"/>
        <v>Player 12</v>
      </c>
      <c r="BL77" t="str">
        <f t="shared" si="189"/>
        <v>Player 12</v>
      </c>
      <c r="BM77" t="str">
        <f t="shared" si="190"/>
        <v>Player 12</v>
      </c>
      <c r="BN77" t="str">
        <f t="shared" si="191"/>
        <v>Player 12</v>
      </c>
      <c r="BO77" t="str">
        <f t="shared" si="192"/>
        <v>Player 12</v>
      </c>
      <c r="BP77" t="str">
        <f t="shared" si="193"/>
        <v>Player 12</v>
      </c>
      <c r="BQ77" t="e">
        <f t="shared" si="194"/>
        <v>#N/A</v>
      </c>
      <c r="BR77" t="str">
        <f t="shared" si="195"/>
        <v>Player 12</v>
      </c>
      <c r="BS77" t="str">
        <f t="shared" si="196"/>
        <v>Player 12</v>
      </c>
      <c r="BT77" t="str">
        <f t="shared" si="197"/>
        <v>Player 12</v>
      </c>
      <c r="BU77" t="str">
        <f t="shared" si="198"/>
        <v>Player 12</v>
      </c>
      <c r="BV77" t="str">
        <f t="shared" si="199"/>
        <v>Player 12</v>
      </c>
      <c r="BW77" t="str">
        <f t="shared" si="200"/>
        <v>Player 12</v>
      </c>
      <c r="BX77" t="str">
        <f t="shared" si="201"/>
        <v>Player 7</v>
      </c>
      <c r="BY77" t="str">
        <f t="shared" si="202"/>
        <v>Player 7</v>
      </c>
      <c r="BZ77" t="str">
        <f t="shared" si="203"/>
        <v>Player 7</v>
      </c>
      <c r="CA77" t="str">
        <f t="shared" si="204"/>
        <v>Player 7</v>
      </c>
      <c r="CB77" t="str">
        <f t="shared" si="205"/>
        <v>Player 7</v>
      </c>
      <c r="CC77" t="str">
        <f t="shared" si="206"/>
        <v>Player 7</v>
      </c>
      <c r="CD77" t="str">
        <f t="shared" si="207"/>
        <v>Player 12</v>
      </c>
      <c r="CE77" t="str">
        <f t="shared" si="208"/>
        <v>Player 12</v>
      </c>
      <c r="CF77" t="str">
        <f t="shared" si="209"/>
        <v>Player 7</v>
      </c>
      <c r="CG77" t="str">
        <f t="shared" si="210"/>
        <v>Player 12</v>
      </c>
      <c r="CH77" t="str">
        <f t="shared" si="211"/>
        <v>Player 12</v>
      </c>
      <c r="CI77" t="str">
        <f t="shared" si="212"/>
        <v>Player 12</v>
      </c>
      <c r="CJ77" t="str">
        <f t="shared" si="213"/>
        <v>Player 12</v>
      </c>
      <c r="CK77" t="str">
        <f t="shared" si="214"/>
        <v>Player 12</v>
      </c>
      <c r="CL77" t="str">
        <f t="shared" si="215"/>
        <v>Player 12</v>
      </c>
      <c r="CM77" t="str">
        <f t="shared" si="216"/>
        <v>Player 12</v>
      </c>
      <c r="CN77" t="str">
        <f t="shared" si="217"/>
        <v>Player 12</v>
      </c>
      <c r="CO77" t="str">
        <f t="shared" si="218"/>
        <v>Player 12</v>
      </c>
      <c r="CP77" t="str">
        <f t="shared" si="219"/>
        <v>Player 12</v>
      </c>
      <c r="CS77" t="str">
        <f t="shared" si="220"/>
        <v>Player 7</v>
      </c>
      <c r="CV77" t="str">
        <f t="shared" si="221"/>
        <v>Player 7</v>
      </c>
      <c r="CZ77" t="str">
        <f t="shared" si="222"/>
        <v>Player 7</v>
      </c>
      <c r="DF77" t="str">
        <f t="shared" si="223"/>
        <v>Player 12</v>
      </c>
    </row>
    <row r="78" spans="3:110" x14ac:dyDescent="0.15">
      <c r="D78" t="e">
        <f t="shared" si="130"/>
        <v>#N/A</v>
      </c>
      <c r="E78" t="str">
        <f t="shared" si="131"/>
        <v>Player 6</v>
      </c>
      <c r="F78" t="str">
        <f t="shared" si="132"/>
        <v>Player 6</v>
      </c>
      <c r="G78" t="str">
        <f t="shared" si="133"/>
        <v>Player 6</v>
      </c>
      <c r="H78" t="str">
        <f t="shared" si="134"/>
        <v>Player 6</v>
      </c>
      <c r="I78" t="str">
        <f t="shared" si="135"/>
        <v>Player 6</v>
      </c>
      <c r="J78" t="str">
        <f t="shared" si="136"/>
        <v>Player 6</v>
      </c>
      <c r="K78" t="str">
        <f t="shared" si="137"/>
        <v>Player 6</v>
      </c>
      <c r="L78" t="str">
        <f t="shared" si="138"/>
        <v>Player 6</v>
      </c>
      <c r="M78" t="str">
        <f t="shared" si="139"/>
        <v>Player 6</v>
      </c>
      <c r="N78" t="str">
        <f t="shared" si="140"/>
        <v>Player 6</v>
      </c>
      <c r="O78" t="str">
        <f t="shared" si="141"/>
        <v>Player 6</v>
      </c>
      <c r="P78" t="str">
        <f t="shared" si="142"/>
        <v>Player 6</v>
      </c>
      <c r="Q78" t="str">
        <f t="shared" si="143"/>
        <v>Player 6</v>
      </c>
      <c r="R78" t="str">
        <f t="shared" si="144"/>
        <v>Player 6</v>
      </c>
      <c r="S78" t="str">
        <f t="shared" si="145"/>
        <v>Player 13</v>
      </c>
      <c r="T78" t="str">
        <f t="shared" si="146"/>
        <v>Player 6</v>
      </c>
      <c r="U78" t="str">
        <f t="shared" si="147"/>
        <v>Player 6</v>
      </c>
      <c r="V78" t="str">
        <f t="shared" si="148"/>
        <v>Player 6</v>
      </c>
      <c r="W78" t="str">
        <f t="shared" si="149"/>
        <v>Player 6</v>
      </c>
      <c r="X78" t="str">
        <f t="shared" si="150"/>
        <v>Player 6</v>
      </c>
      <c r="Y78" t="str">
        <f t="shared" si="151"/>
        <v>Player 6</v>
      </c>
      <c r="Z78" t="str">
        <f t="shared" si="152"/>
        <v>Player 6</v>
      </c>
      <c r="AA78" t="str">
        <f t="shared" si="153"/>
        <v>Player 6</v>
      </c>
      <c r="AC78" t="str">
        <f t="shared" si="154"/>
        <v>Player 6</v>
      </c>
      <c r="AD78" t="str">
        <f t="shared" si="155"/>
        <v>Player 13</v>
      </c>
      <c r="AE78" t="str">
        <f t="shared" si="156"/>
        <v>Player 6</v>
      </c>
      <c r="AF78" t="str">
        <f t="shared" si="157"/>
        <v>Player 6</v>
      </c>
      <c r="AG78" t="str">
        <f t="shared" si="158"/>
        <v>Player 6</v>
      </c>
      <c r="AH78" t="str">
        <f t="shared" si="159"/>
        <v>Player 13</v>
      </c>
      <c r="AI78" t="str">
        <f t="shared" si="160"/>
        <v>Player 6</v>
      </c>
      <c r="AJ78" t="str">
        <f t="shared" si="161"/>
        <v>Player 6</v>
      </c>
      <c r="AK78" t="str">
        <f t="shared" si="162"/>
        <v>Player 6</v>
      </c>
      <c r="AL78" t="str">
        <f t="shared" si="163"/>
        <v>Player 6</v>
      </c>
      <c r="AM78" t="str">
        <f t="shared" si="164"/>
        <v>Player 13</v>
      </c>
      <c r="AN78" t="str">
        <f t="shared" si="165"/>
        <v>Player 13</v>
      </c>
      <c r="AO78" t="str">
        <f t="shared" si="166"/>
        <v>Player 13</v>
      </c>
      <c r="AP78" t="str">
        <f t="shared" si="167"/>
        <v>Player 13</v>
      </c>
      <c r="AQ78" t="str">
        <f t="shared" si="168"/>
        <v>Player 13</v>
      </c>
      <c r="AR78" t="str">
        <f t="shared" si="169"/>
        <v>Player 13</v>
      </c>
      <c r="AS78" t="str">
        <f t="shared" si="170"/>
        <v>Player 13</v>
      </c>
      <c r="AT78" t="str">
        <f t="shared" si="171"/>
        <v>Player 6</v>
      </c>
      <c r="AU78" t="str">
        <f t="shared" si="172"/>
        <v>Player 13</v>
      </c>
      <c r="AV78" t="str">
        <f t="shared" si="173"/>
        <v>Player 13</v>
      </c>
      <c r="AW78" t="str">
        <f t="shared" si="174"/>
        <v>Player 6</v>
      </c>
      <c r="AX78" t="str">
        <f t="shared" si="175"/>
        <v>Player 6</v>
      </c>
      <c r="AY78" t="str">
        <f t="shared" si="176"/>
        <v>Player 6</v>
      </c>
      <c r="AZ78" t="str">
        <f t="shared" si="177"/>
        <v>Player 13</v>
      </c>
      <c r="BA78" t="str">
        <f t="shared" si="178"/>
        <v>Player 6</v>
      </c>
      <c r="BB78" t="str">
        <f t="shared" si="179"/>
        <v>Player 13</v>
      </c>
      <c r="BC78" t="str">
        <f t="shared" si="180"/>
        <v>Player 6</v>
      </c>
      <c r="BD78" t="str">
        <f t="shared" si="181"/>
        <v>Player 6</v>
      </c>
      <c r="BE78" t="str">
        <f t="shared" si="182"/>
        <v>Player 6</v>
      </c>
      <c r="BF78" t="str">
        <f t="shared" si="183"/>
        <v>Player 13</v>
      </c>
      <c r="BG78" t="str">
        <f t="shared" si="184"/>
        <v>Player 13</v>
      </c>
      <c r="BH78" t="str">
        <f t="shared" si="185"/>
        <v>Player 13</v>
      </c>
      <c r="BI78" t="str">
        <f t="shared" si="186"/>
        <v>Player 13</v>
      </c>
      <c r="BJ78" t="str">
        <f t="shared" si="187"/>
        <v>Player 6</v>
      </c>
      <c r="BK78" t="str">
        <f t="shared" si="188"/>
        <v>Player 13</v>
      </c>
      <c r="BL78" t="str">
        <f t="shared" si="189"/>
        <v>Player 13</v>
      </c>
      <c r="BM78" t="str">
        <f t="shared" si="190"/>
        <v>Player 13</v>
      </c>
      <c r="BN78" t="str">
        <f t="shared" si="191"/>
        <v>Player 13</v>
      </c>
      <c r="BO78" t="str">
        <f t="shared" si="192"/>
        <v>Player 13</v>
      </c>
      <c r="BP78" t="str">
        <f t="shared" si="193"/>
        <v>Player 13</v>
      </c>
      <c r="BQ78" t="e">
        <f t="shared" si="194"/>
        <v>#N/A</v>
      </c>
      <c r="BR78" t="str">
        <f t="shared" si="195"/>
        <v>Player 13</v>
      </c>
      <c r="BS78" t="str">
        <f t="shared" si="196"/>
        <v>Player 13</v>
      </c>
      <c r="BT78" t="str">
        <f t="shared" si="197"/>
        <v>Player 13</v>
      </c>
      <c r="BU78" t="str">
        <f t="shared" si="198"/>
        <v>Player 13</v>
      </c>
      <c r="BV78" t="str">
        <f t="shared" si="199"/>
        <v>Player 13</v>
      </c>
      <c r="BW78" t="str">
        <f t="shared" si="200"/>
        <v>Player 13</v>
      </c>
      <c r="BX78" t="str">
        <f t="shared" si="201"/>
        <v>Player 6</v>
      </c>
      <c r="BY78" t="str">
        <f t="shared" si="202"/>
        <v>Player 6</v>
      </c>
      <c r="BZ78" t="str">
        <f t="shared" si="203"/>
        <v>Player 6</v>
      </c>
      <c r="CA78" t="str">
        <f t="shared" si="204"/>
        <v>Player 6</v>
      </c>
      <c r="CB78" t="str">
        <f t="shared" si="205"/>
        <v>Player 6</v>
      </c>
      <c r="CC78" t="str">
        <f t="shared" si="206"/>
        <v>Player 6</v>
      </c>
      <c r="CD78" t="str">
        <f t="shared" si="207"/>
        <v>Player 13</v>
      </c>
      <c r="CE78" t="str">
        <f t="shared" si="208"/>
        <v>Player 13</v>
      </c>
      <c r="CF78" t="str">
        <f t="shared" si="209"/>
        <v>Player 6</v>
      </c>
      <c r="CG78" t="str">
        <f t="shared" si="210"/>
        <v>Player 13</v>
      </c>
      <c r="CH78" t="str">
        <f t="shared" si="211"/>
        <v>Player 13</v>
      </c>
      <c r="CI78" t="str">
        <f t="shared" si="212"/>
        <v>Player 13</v>
      </c>
      <c r="CJ78" t="str">
        <f t="shared" si="213"/>
        <v>Player 13</v>
      </c>
      <c r="CK78" t="str">
        <f t="shared" si="214"/>
        <v>Player 13</v>
      </c>
      <c r="CL78" t="str">
        <f t="shared" si="215"/>
        <v>Player 13</v>
      </c>
      <c r="CM78" t="str">
        <f t="shared" si="216"/>
        <v>Player 13</v>
      </c>
      <c r="CN78" t="str">
        <f t="shared" si="217"/>
        <v>Player 13</v>
      </c>
      <c r="CO78" t="str">
        <f t="shared" si="218"/>
        <v>Player 13</v>
      </c>
      <c r="CP78" t="str">
        <f t="shared" si="219"/>
        <v>Player 13</v>
      </c>
      <c r="CS78" t="str">
        <f t="shared" si="220"/>
        <v>Player 6</v>
      </c>
      <c r="CV78" t="str">
        <f t="shared" si="221"/>
        <v>Player 6</v>
      </c>
      <c r="CZ78" t="str">
        <f t="shared" si="222"/>
        <v>Player 6</v>
      </c>
      <c r="DF78" t="str">
        <f t="shared" si="223"/>
        <v>Player 13</v>
      </c>
    </row>
    <row r="79" spans="3:110" x14ac:dyDescent="0.15">
      <c r="D79" t="e">
        <f t="shared" si="130"/>
        <v>#N/A</v>
      </c>
      <c r="E79" t="str">
        <f t="shared" si="131"/>
        <v>Player 5</v>
      </c>
      <c r="F79" t="str">
        <f t="shared" si="132"/>
        <v>Player 5</v>
      </c>
      <c r="G79" t="str">
        <f t="shared" si="133"/>
        <v>Player 5</v>
      </c>
      <c r="H79" t="str">
        <f t="shared" si="134"/>
        <v>Player 5</v>
      </c>
      <c r="I79" t="str">
        <f t="shared" si="135"/>
        <v>Player 5</v>
      </c>
      <c r="J79" t="str">
        <f t="shared" si="136"/>
        <v>Player 5</v>
      </c>
      <c r="K79" t="str">
        <f t="shared" si="137"/>
        <v>Player 5</v>
      </c>
      <c r="L79" t="str">
        <f t="shared" si="138"/>
        <v>Player 5</v>
      </c>
      <c r="M79" t="str">
        <f t="shared" si="139"/>
        <v>Player 5</v>
      </c>
      <c r="N79" t="str">
        <f t="shared" si="140"/>
        <v>Player 5</v>
      </c>
      <c r="O79" t="str">
        <f t="shared" si="141"/>
        <v>Player 5</v>
      </c>
      <c r="P79" t="str">
        <f t="shared" si="142"/>
        <v>Player 5</v>
      </c>
      <c r="Q79" t="str">
        <f t="shared" si="143"/>
        <v>Player 5</v>
      </c>
      <c r="R79" t="str">
        <f t="shared" si="144"/>
        <v>Player 5</v>
      </c>
      <c r="S79" t="str">
        <f t="shared" si="145"/>
        <v>Player 14</v>
      </c>
      <c r="T79" t="str">
        <f t="shared" si="146"/>
        <v>Player 5</v>
      </c>
      <c r="U79" t="str">
        <f t="shared" si="147"/>
        <v>Player 5</v>
      </c>
      <c r="V79" t="str">
        <f t="shared" si="148"/>
        <v>Player 5</v>
      </c>
      <c r="W79" t="str">
        <f t="shared" si="149"/>
        <v>Player 5</v>
      </c>
      <c r="X79" t="str">
        <f t="shared" si="150"/>
        <v>Player 5</v>
      </c>
      <c r="Y79" t="str">
        <f t="shared" si="151"/>
        <v>Player 5</v>
      </c>
      <c r="Z79" t="str">
        <f t="shared" si="152"/>
        <v>Player 5</v>
      </c>
      <c r="AA79" t="str">
        <f t="shared" si="153"/>
        <v>Player 5</v>
      </c>
      <c r="AC79" t="str">
        <f t="shared" si="154"/>
        <v>Player 5</v>
      </c>
      <c r="AD79" t="str">
        <f t="shared" si="155"/>
        <v>Player 14</v>
      </c>
      <c r="AE79" t="str">
        <f t="shared" si="156"/>
        <v>Player 5</v>
      </c>
      <c r="AF79" t="str">
        <f t="shared" si="157"/>
        <v>Player 5</v>
      </c>
      <c r="AG79" t="str">
        <f t="shared" si="158"/>
        <v>Player 5</v>
      </c>
      <c r="AH79" t="str">
        <f t="shared" si="159"/>
        <v>Player 14</v>
      </c>
      <c r="AI79" t="str">
        <f t="shared" si="160"/>
        <v>Player 5</v>
      </c>
      <c r="AJ79" t="str">
        <f t="shared" si="161"/>
        <v>Player 5</v>
      </c>
      <c r="AK79" t="str">
        <f t="shared" si="162"/>
        <v>Player 5</v>
      </c>
      <c r="AL79" t="str">
        <f t="shared" si="163"/>
        <v>Player 5</v>
      </c>
      <c r="AM79" t="str">
        <f t="shared" si="164"/>
        <v>Player 14</v>
      </c>
      <c r="AN79" t="str">
        <f t="shared" si="165"/>
        <v>Player 14</v>
      </c>
      <c r="AO79" t="str">
        <f t="shared" si="166"/>
        <v>Player 14</v>
      </c>
      <c r="AP79" t="str">
        <f t="shared" si="167"/>
        <v>Player 14</v>
      </c>
      <c r="AQ79" t="str">
        <f t="shared" si="168"/>
        <v>Player 14</v>
      </c>
      <c r="AR79" t="str">
        <f t="shared" si="169"/>
        <v>Player 14</v>
      </c>
      <c r="AS79" t="str">
        <f t="shared" si="170"/>
        <v>Player 14</v>
      </c>
      <c r="AT79" t="str">
        <f t="shared" si="171"/>
        <v>Player 5</v>
      </c>
      <c r="AU79" t="str">
        <f t="shared" si="172"/>
        <v>Player 14</v>
      </c>
      <c r="AV79" t="str">
        <f t="shared" si="173"/>
        <v>Player 14</v>
      </c>
      <c r="AW79" t="str">
        <f t="shared" si="174"/>
        <v>Player 5</v>
      </c>
      <c r="AX79" t="str">
        <f t="shared" si="175"/>
        <v>Player 5</v>
      </c>
      <c r="AY79" t="str">
        <f t="shared" si="176"/>
        <v>Player 5</v>
      </c>
      <c r="AZ79" t="str">
        <f t="shared" si="177"/>
        <v>Player 14</v>
      </c>
      <c r="BA79" t="str">
        <f t="shared" si="178"/>
        <v>Player 5</v>
      </c>
      <c r="BB79" t="str">
        <f t="shared" si="179"/>
        <v>Player 14</v>
      </c>
      <c r="BC79" t="str">
        <f t="shared" si="180"/>
        <v>Player 5</v>
      </c>
      <c r="BD79" t="str">
        <f t="shared" si="181"/>
        <v>Player 5</v>
      </c>
      <c r="BE79" t="str">
        <f t="shared" si="182"/>
        <v>Player 5</v>
      </c>
      <c r="BF79" t="str">
        <f t="shared" si="183"/>
        <v>Player 14</v>
      </c>
      <c r="BG79" t="str">
        <f t="shared" si="184"/>
        <v>Player 14</v>
      </c>
      <c r="BH79" t="str">
        <f t="shared" si="185"/>
        <v>Player 14</v>
      </c>
      <c r="BI79" t="str">
        <f t="shared" si="186"/>
        <v>Player 14</v>
      </c>
      <c r="BJ79" t="str">
        <f t="shared" si="187"/>
        <v>Player 5</v>
      </c>
      <c r="BK79" t="str">
        <f t="shared" si="188"/>
        <v>Player 14</v>
      </c>
      <c r="BL79" t="str">
        <f t="shared" si="189"/>
        <v>Player 14</v>
      </c>
      <c r="BM79" t="str">
        <f t="shared" si="190"/>
        <v>Player 14</v>
      </c>
      <c r="BN79" t="str">
        <f t="shared" si="191"/>
        <v>Player 14</v>
      </c>
      <c r="BO79" t="str">
        <f t="shared" si="192"/>
        <v>Player 14</v>
      </c>
      <c r="BP79" t="str">
        <f t="shared" si="193"/>
        <v>Player 14</v>
      </c>
      <c r="BQ79" t="e">
        <f t="shared" si="194"/>
        <v>#N/A</v>
      </c>
      <c r="BR79" t="str">
        <f t="shared" si="195"/>
        <v>Player 14</v>
      </c>
      <c r="BS79" t="str">
        <f t="shared" si="196"/>
        <v>Player 14</v>
      </c>
      <c r="BT79" t="str">
        <f t="shared" si="197"/>
        <v>Player 14</v>
      </c>
      <c r="BU79" t="str">
        <f t="shared" si="198"/>
        <v>Player 14</v>
      </c>
      <c r="BV79" t="str">
        <f t="shared" si="199"/>
        <v>Player 14</v>
      </c>
      <c r="BW79" t="str">
        <f t="shared" si="200"/>
        <v>Player 14</v>
      </c>
      <c r="BX79" t="str">
        <f t="shared" si="201"/>
        <v>Player 5</v>
      </c>
      <c r="BY79" t="str">
        <f t="shared" si="202"/>
        <v>Player 5</v>
      </c>
      <c r="BZ79" t="str">
        <f t="shared" si="203"/>
        <v>Player 5</v>
      </c>
      <c r="CA79" t="str">
        <f t="shared" si="204"/>
        <v>Player 5</v>
      </c>
      <c r="CB79" t="str">
        <f t="shared" si="205"/>
        <v>Player 5</v>
      </c>
      <c r="CC79" t="str">
        <f t="shared" si="206"/>
        <v>Player 5</v>
      </c>
      <c r="CD79" t="str">
        <f t="shared" si="207"/>
        <v>Player 14</v>
      </c>
      <c r="CE79" t="str">
        <f t="shared" si="208"/>
        <v>Player 14</v>
      </c>
      <c r="CF79" t="str">
        <f t="shared" si="209"/>
        <v>Player 5</v>
      </c>
      <c r="CG79" t="str">
        <f t="shared" si="210"/>
        <v>Player 14</v>
      </c>
      <c r="CH79" t="str">
        <f t="shared" si="211"/>
        <v>Player 14</v>
      </c>
      <c r="CI79" t="str">
        <f t="shared" si="212"/>
        <v>Player 14</v>
      </c>
      <c r="CJ79" t="str">
        <f t="shared" si="213"/>
        <v>Player 14</v>
      </c>
      <c r="CK79" t="str">
        <f t="shared" si="214"/>
        <v>Player 14</v>
      </c>
      <c r="CL79" t="str">
        <f t="shared" si="215"/>
        <v>Player 14</v>
      </c>
      <c r="CM79" t="str">
        <f t="shared" si="216"/>
        <v>Player 14</v>
      </c>
      <c r="CN79" t="str">
        <f t="shared" si="217"/>
        <v>Player 14</v>
      </c>
      <c r="CO79" t="str">
        <f t="shared" si="218"/>
        <v>Player 14</v>
      </c>
      <c r="CP79" t="str">
        <f t="shared" si="219"/>
        <v>Player 14</v>
      </c>
      <c r="CS79" t="str">
        <f t="shared" si="220"/>
        <v>Player 5</v>
      </c>
      <c r="CV79" t="str">
        <f t="shared" si="221"/>
        <v>Player 5</v>
      </c>
      <c r="CZ79" t="str">
        <f t="shared" si="222"/>
        <v>Player 5</v>
      </c>
      <c r="DF79" t="str">
        <f t="shared" si="223"/>
        <v>Player 14</v>
      </c>
    </row>
    <row r="80" spans="3:110" x14ac:dyDescent="0.15">
      <c r="D80" t="e">
        <f t="shared" si="130"/>
        <v>#N/A</v>
      </c>
      <c r="E80" t="str">
        <f t="shared" si="131"/>
        <v>Player 4</v>
      </c>
      <c r="F80" t="str">
        <f t="shared" si="132"/>
        <v>Player 4</v>
      </c>
      <c r="G80" t="str">
        <f t="shared" si="133"/>
        <v>Player 4</v>
      </c>
      <c r="H80" t="str">
        <f t="shared" si="134"/>
        <v>Player 4</v>
      </c>
      <c r="I80" t="str">
        <f t="shared" si="135"/>
        <v>Player 4</v>
      </c>
      <c r="J80" t="str">
        <f t="shared" si="136"/>
        <v>Player 4</v>
      </c>
      <c r="K80" t="str">
        <f t="shared" si="137"/>
        <v>Player 4</v>
      </c>
      <c r="L80" t="str">
        <f t="shared" si="138"/>
        <v>Player 4</v>
      </c>
      <c r="M80" t="str">
        <f t="shared" si="139"/>
        <v>Player 4</v>
      </c>
      <c r="N80" t="str">
        <f t="shared" si="140"/>
        <v>Player 4</v>
      </c>
      <c r="O80" t="str">
        <f t="shared" si="141"/>
        <v>Player 4</v>
      </c>
      <c r="P80" t="str">
        <f t="shared" si="142"/>
        <v>Player 4</v>
      </c>
      <c r="Q80" t="str">
        <f t="shared" si="143"/>
        <v>Player 4</v>
      </c>
      <c r="R80" t="str">
        <f t="shared" si="144"/>
        <v>Player 4</v>
      </c>
      <c r="S80">
        <f t="shared" si="145"/>
        <v>0</v>
      </c>
      <c r="T80" t="str">
        <f t="shared" si="146"/>
        <v>Player 4</v>
      </c>
      <c r="U80" t="str">
        <f t="shared" si="147"/>
        <v>Player 4</v>
      </c>
      <c r="V80" t="str">
        <f t="shared" si="148"/>
        <v>Player 4</v>
      </c>
      <c r="W80" t="str">
        <f t="shared" si="149"/>
        <v>Player 4</v>
      </c>
      <c r="X80" t="str">
        <f t="shared" si="150"/>
        <v>Player 4</v>
      </c>
      <c r="Y80" t="str">
        <f t="shared" si="151"/>
        <v>Player 4</v>
      </c>
      <c r="Z80" t="str">
        <f t="shared" si="152"/>
        <v>Player 4</v>
      </c>
      <c r="AA80" t="str">
        <f t="shared" si="153"/>
        <v>Player 4</v>
      </c>
      <c r="AC80" t="str">
        <f t="shared" si="154"/>
        <v>Player 4</v>
      </c>
      <c r="AD80">
        <f t="shared" si="155"/>
        <v>0</v>
      </c>
      <c r="AE80" t="str">
        <f t="shared" si="156"/>
        <v>Player 4</v>
      </c>
      <c r="AF80" t="str">
        <f t="shared" si="157"/>
        <v>Player 4</v>
      </c>
      <c r="AG80" t="str">
        <f t="shared" si="158"/>
        <v>Player 4</v>
      </c>
      <c r="AH80">
        <f t="shared" si="159"/>
        <v>0</v>
      </c>
      <c r="AI80" t="str">
        <f t="shared" si="160"/>
        <v>Player 4</v>
      </c>
      <c r="AJ80" t="str">
        <f t="shared" si="161"/>
        <v>Player 4</v>
      </c>
      <c r="AK80" t="str">
        <f t="shared" si="162"/>
        <v>Player 4</v>
      </c>
      <c r="AL80" t="str">
        <f t="shared" si="163"/>
        <v>Player 4</v>
      </c>
      <c r="AM80">
        <f t="shared" si="164"/>
        <v>0</v>
      </c>
      <c r="AN80">
        <f t="shared" si="165"/>
        <v>0</v>
      </c>
      <c r="AO80">
        <f t="shared" si="166"/>
        <v>0</v>
      </c>
      <c r="AP80">
        <f t="shared" si="167"/>
        <v>0</v>
      </c>
      <c r="AQ80">
        <f t="shared" si="168"/>
        <v>0</v>
      </c>
      <c r="AR80">
        <f t="shared" si="169"/>
        <v>0</v>
      </c>
      <c r="AS80">
        <f t="shared" si="170"/>
        <v>0</v>
      </c>
      <c r="AT80" t="str">
        <f t="shared" si="171"/>
        <v>Player 4</v>
      </c>
      <c r="AU80">
        <f t="shared" si="172"/>
        <v>0</v>
      </c>
      <c r="AV80">
        <f t="shared" si="173"/>
        <v>0</v>
      </c>
      <c r="AW80" t="str">
        <f t="shared" si="174"/>
        <v>Player 4</v>
      </c>
      <c r="AX80" t="str">
        <f t="shared" si="175"/>
        <v>Player 4</v>
      </c>
      <c r="AY80" t="str">
        <f t="shared" si="176"/>
        <v>Player 4</v>
      </c>
      <c r="AZ80">
        <f t="shared" si="177"/>
        <v>0</v>
      </c>
      <c r="BA80" t="str">
        <f t="shared" si="178"/>
        <v>Player 4</v>
      </c>
      <c r="BB80">
        <f t="shared" si="179"/>
        <v>0</v>
      </c>
      <c r="BC80" t="str">
        <f t="shared" si="180"/>
        <v>Player 4</v>
      </c>
      <c r="BD80" t="str">
        <f t="shared" si="181"/>
        <v>Player 4</v>
      </c>
      <c r="BE80" t="str">
        <f t="shared" si="182"/>
        <v>Player 4</v>
      </c>
      <c r="BF80">
        <f t="shared" si="183"/>
        <v>0</v>
      </c>
      <c r="BG80">
        <f t="shared" si="184"/>
        <v>0</v>
      </c>
      <c r="BH80">
        <f t="shared" si="185"/>
        <v>0</v>
      </c>
      <c r="BI80">
        <f t="shared" si="186"/>
        <v>0</v>
      </c>
      <c r="BJ80" t="str">
        <f t="shared" si="187"/>
        <v>Player 4</v>
      </c>
      <c r="BK80">
        <f t="shared" si="188"/>
        <v>0</v>
      </c>
      <c r="BL80">
        <f t="shared" si="189"/>
        <v>0</v>
      </c>
      <c r="BM80">
        <f t="shared" si="190"/>
        <v>0</v>
      </c>
      <c r="BN80">
        <f t="shared" si="191"/>
        <v>0</v>
      </c>
      <c r="BO80">
        <f t="shared" si="192"/>
        <v>0</v>
      </c>
      <c r="BP80">
        <f t="shared" si="193"/>
        <v>0</v>
      </c>
      <c r="BQ80" t="e">
        <f t="shared" si="194"/>
        <v>#N/A</v>
      </c>
      <c r="BR80">
        <f t="shared" si="195"/>
        <v>0</v>
      </c>
      <c r="BS80">
        <f t="shared" si="196"/>
        <v>0</v>
      </c>
      <c r="BT80">
        <f t="shared" si="197"/>
        <v>0</v>
      </c>
      <c r="BU80">
        <f t="shared" si="198"/>
        <v>0</v>
      </c>
      <c r="BV80">
        <f t="shared" si="199"/>
        <v>0</v>
      </c>
      <c r="BW80">
        <f t="shared" si="200"/>
        <v>0</v>
      </c>
      <c r="BX80" t="str">
        <f t="shared" si="201"/>
        <v>Player 4</v>
      </c>
      <c r="BY80" t="str">
        <f t="shared" si="202"/>
        <v>Player 4</v>
      </c>
      <c r="BZ80" t="str">
        <f t="shared" si="203"/>
        <v>Player 4</v>
      </c>
      <c r="CA80" t="str">
        <f t="shared" si="204"/>
        <v>Player 4</v>
      </c>
      <c r="CB80" t="str">
        <f t="shared" si="205"/>
        <v>Player 4</v>
      </c>
      <c r="CC80" t="str">
        <f t="shared" si="206"/>
        <v>Player 4</v>
      </c>
      <c r="CD80">
        <f t="shared" si="207"/>
        <v>0</v>
      </c>
      <c r="CE80">
        <f t="shared" si="208"/>
        <v>0</v>
      </c>
      <c r="CF80" t="str">
        <f t="shared" si="209"/>
        <v>Player 4</v>
      </c>
      <c r="CG80">
        <f t="shared" si="210"/>
        <v>0</v>
      </c>
      <c r="CH80">
        <f t="shared" si="211"/>
        <v>0</v>
      </c>
      <c r="CI80">
        <f t="shared" si="212"/>
        <v>0</v>
      </c>
      <c r="CJ80">
        <f t="shared" si="213"/>
        <v>0</v>
      </c>
      <c r="CK80">
        <f t="shared" si="214"/>
        <v>0</v>
      </c>
      <c r="CL80">
        <f t="shared" si="215"/>
        <v>0</v>
      </c>
      <c r="CM80">
        <f t="shared" si="216"/>
        <v>0</v>
      </c>
      <c r="CN80">
        <f t="shared" si="217"/>
        <v>0</v>
      </c>
      <c r="CO80">
        <f t="shared" si="218"/>
        <v>0</v>
      </c>
      <c r="CP80">
        <f t="shared" si="219"/>
        <v>0</v>
      </c>
      <c r="CS80" t="str">
        <f t="shared" si="220"/>
        <v>Player 4</v>
      </c>
      <c r="CV80" t="str">
        <f t="shared" si="221"/>
        <v>Player 4</v>
      </c>
      <c r="CZ80" t="str">
        <f t="shared" si="222"/>
        <v>Player 4</v>
      </c>
      <c r="DF80">
        <f t="shared" si="223"/>
        <v>0</v>
      </c>
    </row>
    <row r="81" spans="3:110" x14ac:dyDescent="0.15">
      <c r="D81" t="e">
        <f t="shared" si="130"/>
        <v>#N/A</v>
      </c>
      <c r="E81" t="str">
        <f t="shared" si="131"/>
        <v>Player 3</v>
      </c>
      <c r="F81" t="str">
        <f t="shared" si="132"/>
        <v>Player 3</v>
      </c>
      <c r="G81" t="str">
        <f t="shared" si="133"/>
        <v>Player 3</v>
      </c>
      <c r="H81" t="str">
        <f t="shared" si="134"/>
        <v>Player 3</v>
      </c>
      <c r="I81" t="str">
        <f t="shared" si="135"/>
        <v>Player 3</v>
      </c>
      <c r="J81" t="str">
        <f t="shared" si="136"/>
        <v>Player 3</v>
      </c>
      <c r="K81" t="str">
        <f t="shared" si="137"/>
        <v>Player 3</v>
      </c>
      <c r="L81" t="str">
        <f t="shared" si="138"/>
        <v>Player 3</v>
      </c>
      <c r="M81" t="str">
        <f t="shared" si="139"/>
        <v>Player 3</v>
      </c>
      <c r="N81" t="str">
        <f t="shared" si="140"/>
        <v>Player 3</v>
      </c>
      <c r="O81" t="str">
        <f t="shared" si="141"/>
        <v>Player 3</v>
      </c>
      <c r="P81" t="str">
        <f t="shared" si="142"/>
        <v>Player 3</v>
      </c>
      <c r="Q81" t="str">
        <f t="shared" si="143"/>
        <v>Player 3</v>
      </c>
      <c r="R81" t="str">
        <f t="shared" si="144"/>
        <v>Player 3</v>
      </c>
      <c r="S81">
        <f t="shared" si="145"/>
        <v>0</v>
      </c>
      <c r="T81" t="str">
        <f t="shared" si="146"/>
        <v>Player 3</v>
      </c>
      <c r="U81" t="str">
        <f t="shared" si="147"/>
        <v>Player 3</v>
      </c>
      <c r="V81" t="str">
        <f t="shared" si="148"/>
        <v>Player 3</v>
      </c>
      <c r="W81" t="str">
        <f t="shared" si="149"/>
        <v>Player 3</v>
      </c>
      <c r="X81" t="str">
        <f t="shared" si="150"/>
        <v>Player 3</v>
      </c>
      <c r="Y81" t="str">
        <f t="shared" si="151"/>
        <v>Player 3</v>
      </c>
      <c r="Z81" t="str">
        <f t="shared" si="152"/>
        <v>Player 3</v>
      </c>
      <c r="AA81" t="str">
        <f t="shared" si="153"/>
        <v>Player 3</v>
      </c>
      <c r="AC81" t="str">
        <f t="shared" si="154"/>
        <v>Player 3</v>
      </c>
      <c r="AD81">
        <f t="shared" si="155"/>
        <v>0</v>
      </c>
      <c r="AE81" t="str">
        <f t="shared" si="156"/>
        <v>Player 3</v>
      </c>
      <c r="AF81" t="str">
        <f t="shared" si="157"/>
        <v>Player 3</v>
      </c>
      <c r="AG81" t="str">
        <f t="shared" si="158"/>
        <v>Player 3</v>
      </c>
      <c r="AH81">
        <f t="shared" si="159"/>
        <v>0</v>
      </c>
      <c r="AI81" t="str">
        <f t="shared" si="160"/>
        <v>Player 3</v>
      </c>
      <c r="AJ81" t="str">
        <f t="shared" si="161"/>
        <v>Player 3</v>
      </c>
      <c r="AK81" t="str">
        <f t="shared" si="162"/>
        <v>Player 3</v>
      </c>
      <c r="AL81" t="str">
        <f t="shared" si="163"/>
        <v>Player 3</v>
      </c>
      <c r="AM81">
        <f t="shared" si="164"/>
        <v>0</v>
      </c>
      <c r="AN81">
        <f t="shared" si="165"/>
        <v>0</v>
      </c>
      <c r="AO81">
        <f t="shared" si="166"/>
        <v>0</v>
      </c>
      <c r="AP81">
        <f t="shared" si="167"/>
        <v>0</v>
      </c>
      <c r="AQ81">
        <f t="shared" si="168"/>
        <v>0</v>
      </c>
      <c r="AR81">
        <f t="shared" si="169"/>
        <v>0</v>
      </c>
      <c r="AS81">
        <f t="shared" si="170"/>
        <v>0</v>
      </c>
      <c r="AT81" t="str">
        <f t="shared" si="171"/>
        <v>Player 3</v>
      </c>
      <c r="AU81">
        <f t="shared" si="172"/>
        <v>0</v>
      </c>
      <c r="AV81">
        <f t="shared" si="173"/>
        <v>0</v>
      </c>
      <c r="AW81" t="str">
        <f t="shared" si="174"/>
        <v>Player 3</v>
      </c>
      <c r="AX81" t="str">
        <f t="shared" si="175"/>
        <v>Player 3</v>
      </c>
      <c r="AY81" t="str">
        <f t="shared" si="176"/>
        <v>Player 3</v>
      </c>
      <c r="AZ81">
        <f t="shared" si="177"/>
        <v>0</v>
      </c>
      <c r="BA81" t="str">
        <f t="shared" si="178"/>
        <v>Player 3</v>
      </c>
      <c r="BB81">
        <f t="shared" si="179"/>
        <v>0</v>
      </c>
      <c r="BC81" t="str">
        <f t="shared" si="180"/>
        <v>Player 3</v>
      </c>
      <c r="BD81" t="str">
        <f t="shared" si="181"/>
        <v>Player 3</v>
      </c>
      <c r="BE81" t="str">
        <f t="shared" si="182"/>
        <v>Player 3</v>
      </c>
      <c r="BF81">
        <f t="shared" si="183"/>
        <v>0</v>
      </c>
      <c r="BG81">
        <f t="shared" si="184"/>
        <v>0</v>
      </c>
      <c r="BH81">
        <f t="shared" si="185"/>
        <v>0</v>
      </c>
      <c r="BI81">
        <f t="shared" si="186"/>
        <v>0</v>
      </c>
      <c r="BJ81" t="str">
        <f t="shared" si="187"/>
        <v>Player 3</v>
      </c>
      <c r="BK81">
        <f t="shared" si="188"/>
        <v>0</v>
      </c>
      <c r="BL81">
        <f t="shared" si="189"/>
        <v>0</v>
      </c>
      <c r="BM81">
        <f t="shared" si="190"/>
        <v>0</v>
      </c>
      <c r="BN81">
        <f t="shared" si="191"/>
        <v>0</v>
      </c>
      <c r="BO81">
        <f t="shared" si="192"/>
        <v>0</v>
      </c>
      <c r="BP81">
        <f t="shared" si="193"/>
        <v>0</v>
      </c>
      <c r="BQ81" t="e">
        <f t="shared" si="194"/>
        <v>#N/A</v>
      </c>
      <c r="BR81">
        <f t="shared" si="195"/>
        <v>0</v>
      </c>
      <c r="BS81">
        <f t="shared" si="196"/>
        <v>0</v>
      </c>
      <c r="BT81">
        <f t="shared" si="197"/>
        <v>0</v>
      </c>
      <c r="BU81">
        <f t="shared" si="198"/>
        <v>0</v>
      </c>
      <c r="BV81">
        <f t="shared" si="199"/>
        <v>0</v>
      </c>
      <c r="BW81">
        <f t="shared" si="200"/>
        <v>0</v>
      </c>
      <c r="BX81" t="str">
        <f t="shared" si="201"/>
        <v>Player 3</v>
      </c>
      <c r="BY81" t="str">
        <f t="shared" si="202"/>
        <v>Player 3</v>
      </c>
      <c r="BZ81" t="str">
        <f t="shared" si="203"/>
        <v>Player 3</v>
      </c>
      <c r="CA81" t="str">
        <f t="shared" si="204"/>
        <v>Player 3</v>
      </c>
      <c r="CB81" t="str">
        <f t="shared" si="205"/>
        <v>Player 3</v>
      </c>
      <c r="CC81" t="str">
        <f t="shared" si="206"/>
        <v>Player 3</v>
      </c>
      <c r="CD81">
        <f t="shared" si="207"/>
        <v>0</v>
      </c>
      <c r="CE81">
        <f t="shared" si="208"/>
        <v>0</v>
      </c>
      <c r="CF81" t="str">
        <f t="shared" si="209"/>
        <v>Player 3</v>
      </c>
      <c r="CG81">
        <f t="shared" si="210"/>
        <v>0</v>
      </c>
      <c r="CH81">
        <f t="shared" si="211"/>
        <v>0</v>
      </c>
      <c r="CI81">
        <f t="shared" si="212"/>
        <v>0</v>
      </c>
      <c r="CJ81">
        <f t="shared" si="213"/>
        <v>0</v>
      </c>
      <c r="CK81">
        <f t="shared" si="214"/>
        <v>0</v>
      </c>
      <c r="CL81">
        <f t="shared" si="215"/>
        <v>0</v>
      </c>
      <c r="CM81">
        <f t="shared" si="216"/>
        <v>0</v>
      </c>
      <c r="CN81">
        <f t="shared" si="217"/>
        <v>0</v>
      </c>
      <c r="CO81">
        <f t="shared" si="218"/>
        <v>0</v>
      </c>
      <c r="CP81">
        <f t="shared" si="219"/>
        <v>0</v>
      </c>
      <c r="CS81" t="str">
        <f t="shared" si="220"/>
        <v>Player 3</v>
      </c>
      <c r="CV81" t="str">
        <f t="shared" si="221"/>
        <v>Player 3</v>
      </c>
      <c r="CZ81" t="str">
        <f t="shared" si="222"/>
        <v>Player 3</v>
      </c>
      <c r="DF81">
        <f t="shared" si="223"/>
        <v>0</v>
      </c>
    </row>
    <row r="82" spans="3:110" x14ac:dyDescent="0.15">
      <c r="D82" t="e">
        <f t="shared" si="130"/>
        <v>#N/A</v>
      </c>
      <c r="E82" t="str">
        <f t="shared" si="131"/>
        <v>Player 2</v>
      </c>
      <c r="F82" t="str">
        <f t="shared" si="132"/>
        <v>Player 2</v>
      </c>
      <c r="G82" t="str">
        <f t="shared" si="133"/>
        <v>Player 2</v>
      </c>
      <c r="H82" t="str">
        <f t="shared" si="134"/>
        <v>Player 2</v>
      </c>
      <c r="I82" t="str">
        <f t="shared" si="135"/>
        <v>Player 2</v>
      </c>
      <c r="J82" t="str">
        <f t="shared" si="136"/>
        <v>Player 2</v>
      </c>
      <c r="K82" t="str">
        <f t="shared" si="137"/>
        <v>Player 2</v>
      </c>
      <c r="L82" t="str">
        <f t="shared" si="138"/>
        <v>Player 2</v>
      </c>
      <c r="M82" t="str">
        <f t="shared" si="139"/>
        <v>Player 2</v>
      </c>
      <c r="N82" t="str">
        <f t="shared" si="140"/>
        <v>Player 2</v>
      </c>
      <c r="O82" t="str">
        <f t="shared" si="141"/>
        <v>Player 2</v>
      </c>
      <c r="P82" t="str">
        <f t="shared" si="142"/>
        <v>Player 2</v>
      </c>
      <c r="Q82" t="str">
        <f t="shared" si="143"/>
        <v>Player 2</v>
      </c>
      <c r="R82" t="str">
        <f t="shared" si="144"/>
        <v>Player 2</v>
      </c>
      <c r="S82">
        <f t="shared" si="145"/>
        <v>0</v>
      </c>
      <c r="T82" t="str">
        <f t="shared" si="146"/>
        <v>Player 2</v>
      </c>
      <c r="U82" t="str">
        <f t="shared" si="147"/>
        <v>Player 2</v>
      </c>
      <c r="V82" t="str">
        <f t="shared" si="148"/>
        <v>Player 2</v>
      </c>
      <c r="W82" t="str">
        <f t="shared" si="149"/>
        <v>Player 2</v>
      </c>
      <c r="X82" t="str">
        <f t="shared" si="150"/>
        <v>Player 2</v>
      </c>
      <c r="Y82" t="str">
        <f t="shared" si="151"/>
        <v>Player 2</v>
      </c>
      <c r="Z82" t="str">
        <f t="shared" si="152"/>
        <v>Player 2</v>
      </c>
      <c r="AA82" t="str">
        <f t="shared" si="153"/>
        <v>Player 2</v>
      </c>
      <c r="AC82" t="str">
        <f t="shared" si="154"/>
        <v>Player 2</v>
      </c>
      <c r="AD82">
        <f t="shared" si="155"/>
        <v>0</v>
      </c>
      <c r="AE82" t="str">
        <f t="shared" si="156"/>
        <v>Player 2</v>
      </c>
      <c r="AF82" t="str">
        <f t="shared" si="157"/>
        <v>Player 2</v>
      </c>
      <c r="AG82" t="str">
        <f t="shared" si="158"/>
        <v>Player 2</v>
      </c>
      <c r="AH82">
        <f t="shared" si="159"/>
        <v>0</v>
      </c>
      <c r="AI82" t="str">
        <f t="shared" si="160"/>
        <v>Player 2</v>
      </c>
      <c r="AJ82" t="str">
        <f t="shared" si="161"/>
        <v>Player 2</v>
      </c>
      <c r="AK82" t="str">
        <f t="shared" si="162"/>
        <v>Player 2</v>
      </c>
      <c r="AL82" t="str">
        <f t="shared" si="163"/>
        <v>Player 2</v>
      </c>
      <c r="AM82">
        <f t="shared" si="164"/>
        <v>0</v>
      </c>
      <c r="AN82">
        <f t="shared" si="165"/>
        <v>0</v>
      </c>
      <c r="AO82">
        <f t="shared" si="166"/>
        <v>0</v>
      </c>
      <c r="AP82">
        <f t="shared" si="167"/>
        <v>0</v>
      </c>
      <c r="AQ82">
        <f t="shared" si="168"/>
        <v>0</v>
      </c>
      <c r="AR82">
        <f t="shared" si="169"/>
        <v>0</v>
      </c>
      <c r="AS82">
        <f t="shared" si="170"/>
        <v>0</v>
      </c>
      <c r="AT82" t="str">
        <f t="shared" si="171"/>
        <v>Player 2</v>
      </c>
      <c r="AU82">
        <f t="shared" si="172"/>
        <v>0</v>
      </c>
      <c r="AV82">
        <f t="shared" si="173"/>
        <v>0</v>
      </c>
      <c r="AW82" t="str">
        <f t="shared" si="174"/>
        <v>Player 2</v>
      </c>
      <c r="AX82" t="str">
        <f t="shared" si="175"/>
        <v>Player 2</v>
      </c>
      <c r="AY82" t="str">
        <f t="shared" si="176"/>
        <v>Player 2</v>
      </c>
      <c r="AZ82">
        <f t="shared" si="177"/>
        <v>0</v>
      </c>
      <c r="BA82" t="str">
        <f t="shared" si="178"/>
        <v>Player 2</v>
      </c>
      <c r="BB82">
        <f t="shared" si="179"/>
        <v>0</v>
      </c>
      <c r="BC82" t="str">
        <f t="shared" si="180"/>
        <v>Player 2</v>
      </c>
      <c r="BD82" t="str">
        <f t="shared" si="181"/>
        <v>Player 2</v>
      </c>
      <c r="BE82" t="str">
        <f t="shared" si="182"/>
        <v>Player 2</v>
      </c>
      <c r="BF82">
        <f t="shared" si="183"/>
        <v>0</v>
      </c>
      <c r="BG82">
        <f t="shared" si="184"/>
        <v>0</v>
      </c>
      <c r="BH82">
        <f t="shared" si="185"/>
        <v>0</v>
      </c>
      <c r="BI82">
        <f t="shared" si="186"/>
        <v>0</v>
      </c>
      <c r="BJ82" t="str">
        <f t="shared" si="187"/>
        <v>Player 2</v>
      </c>
      <c r="BK82">
        <f t="shared" si="188"/>
        <v>0</v>
      </c>
      <c r="BL82">
        <f t="shared" si="189"/>
        <v>0</v>
      </c>
      <c r="BM82">
        <f t="shared" si="190"/>
        <v>0</v>
      </c>
      <c r="BN82">
        <f t="shared" si="191"/>
        <v>0</v>
      </c>
      <c r="BO82">
        <f t="shared" si="192"/>
        <v>0</v>
      </c>
      <c r="BP82">
        <f t="shared" si="193"/>
        <v>0</v>
      </c>
      <c r="BQ82" t="e">
        <f t="shared" si="194"/>
        <v>#N/A</v>
      </c>
      <c r="BR82">
        <f t="shared" si="195"/>
        <v>0</v>
      </c>
      <c r="BS82">
        <f t="shared" si="196"/>
        <v>0</v>
      </c>
      <c r="BT82">
        <f t="shared" si="197"/>
        <v>0</v>
      </c>
      <c r="BU82">
        <f t="shared" si="198"/>
        <v>0</v>
      </c>
      <c r="BV82">
        <f t="shared" si="199"/>
        <v>0</v>
      </c>
      <c r="BW82">
        <f t="shared" si="200"/>
        <v>0</v>
      </c>
      <c r="BX82" t="str">
        <f t="shared" si="201"/>
        <v>Player 2</v>
      </c>
      <c r="BY82" t="str">
        <f t="shared" si="202"/>
        <v>Player 2</v>
      </c>
      <c r="BZ82" t="str">
        <f t="shared" si="203"/>
        <v>Player 2</v>
      </c>
      <c r="CA82" t="str">
        <f t="shared" si="204"/>
        <v>Player 2</v>
      </c>
      <c r="CB82" t="str">
        <f t="shared" si="205"/>
        <v>Player 2</v>
      </c>
      <c r="CC82" t="str">
        <f t="shared" si="206"/>
        <v>Player 2</v>
      </c>
      <c r="CD82">
        <f t="shared" si="207"/>
        <v>0</v>
      </c>
      <c r="CE82">
        <f t="shared" si="208"/>
        <v>0</v>
      </c>
      <c r="CF82" t="str">
        <f t="shared" si="209"/>
        <v>Player 2</v>
      </c>
      <c r="CG82">
        <f t="shared" si="210"/>
        <v>0</v>
      </c>
      <c r="CH82">
        <f t="shared" si="211"/>
        <v>0</v>
      </c>
      <c r="CI82">
        <f t="shared" si="212"/>
        <v>0</v>
      </c>
      <c r="CJ82">
        <f t="shared" si="213"/>
        <v>0</v>
      </c>
      <c r="CK82">
        <f t="shared" si="214"/>
        <v>0</v>
      </c>
      <c r="CL82">
        <f t="shared" si="215"/>
        <v>0</v>
      </c>
      <c r="CM82">
        <f t="shared" si="216"/>
        <v>0</v>
      </c>
      <c r="CN82">
        <f t="shared" si="217"/>
        <v>0</v>
      </c>
      <c r="CO82">
        <f t="shared" si="218"/>
        <v>0</v>
      </c>
      <c r="CP82">
        <f t="shared" si="219"/>
        <v>0</v>
      </c>
      <c r="CS82" t="str">
        <f t="shared" si="220"/>
        <v>Player 2</v>
      </c>
      <c r="CV82" t="str">
        <f t="shared" si="221"/>
        <v>Player 2</v>
      </c>
      <c r="CZ82" t="str">
        <f t="shared" si="222"/>
        <v>Player 2</v>
      </c>
      <c r="DF82">
        <f t="shared" si="223"/>
        <v>0</v>
      </c>
    </row>
    <row r="83" spans="3:110" x14ac:dyDescent="0.15">
      <c r="D83" t="e">
        <f t="shared" si="130"/>
        <v>#N/A</v>
      </c>
      <c r="E83" t="str">
        <f t="shared" si="131"/>
        <v>Player 1</v>
      </c>
      <c r="F83" t="str">
        <f t="shared" si="132"/>
        <v>Player 1</v>
      </c>
      <c r="G83" t="str">
        <f t="shared" si="133"/>
        <v>Player 1</v>
      </c>
      <c r="H83" t="str">
        <f t="shared" si="134"/>
        <v>Player 1</v>
      </c>
      <c r="I83" t="str">
        <f t="shared" si="135"/>
        <v>Player 1</v>
      </c>
      <c r="J83" t="str">
        <f t="shared" si="136"/>
        <v>Player 1</v>
      </c>
      <c r="K83" t="str">
        <f t="shared" si="137"/>
        <v>Player 1</v>
      </c>
      <c r="L83" t="str">
        <f t="shared" si="138"/>
        <v>Player 1</v>
      </c>
      <c r="M83" t="str">
        <f t="shared" si="139"/>
        <v>Player 1</v>
      </c>
      <c r="N83" t="str">
        <f t="shared" si="140"/>
        <v>Player 1</v>
      </c>
      <c r="O83" t="str">
        <f t="shared" si="141"/>
        <v>Player 1</v>
      </c>
      <c r="P83" t="str">
        <f t="shared" si="142"/>
        <v>Player 1</v>
      </c>
      <c r="Q83" t="str">
        <f t="shared" si="143"/>
        <v>Player 1</v>
      </c>
      <c r="R83" t="str">
        <f t="shared" si="144"/>
        <v>Player 1</v>
      </c>
      <c r="S83">
        <f t="shared" si="145"/>
        <v>0</v>
      </c>
      <c r="T83" t="str">
        <f t="shared" si="146"/>
        <v>Player 1</v>
      </c>
      <c r="U83" t="str">
        <f t="shared" si="147"/>
        <v>Player 1</v>
      </c>
      <c r="V83" t="str">
        <f t="shared" si="148"/>
        <v>Player 1</v>
      </c>
      <c r="W83" t="str">
        <f t="shared" si="149"/>
        <v>Player 1</v>
      </c>
      <c r="X83" t="str">
        <f t="shared" si="150"/>
        <v>Player 1</v>
      </c>
      <c r="Y83" t="str">
        <f t="shared" si="151"/>
        <v>Player 1</v>
      </c>
      <c r="Z83" t="str">
        <f t="shared" si="152"/>
        <v>Player 1</v>
      </c>
      <c r="AA83" t="str">
        <f t="shared" si="153"/>
        <v>Player 1</v>
      </c>
      <c r="AC83" t="str">
        <f t="shared" si="154"/>
        <v>Player 1</v>
      </c>
      <c r="AD83">
        <f t="shared" si="155"/>
        <v>0</v>
      </c>
      <c r="AE83" t="str">
        <f t="shared" si="156"/>
        <v>Player 1</v>
      </c>
      <c r="AF83" t="str">
        <f t="shared" si="157"/>
        <v>Player 1</v>
      </c>
      <c r="AG83" t="str">
        <f t="shared" si="158"/>
        <v>Player 1</v>
      </c>
      <c r="AH83">
        <f t="shared" si="159"/>
        <v>0</v>
      </c>
      <c r="AI83" t="str">
        <f t="shared" si="160"/>
        <v>Player 1</v>
      </c>
      <c r="AJ83" t="str">
        <f t="shared" si="161"/>
        <v>Player 1</v>
      </c>
      <c r="AK83" t="str">
        <f t="shared" si="162"/>
        <v>Player 1</v>
      </c>
      <c r="AL83" t="str">
        <f t="shared" si="163"/>
        <v>Player 1</v>
      </c>
      <c r="AM83">
        <f t="shared" si="164"/>
        <v>0</v>
      </c>
      <c r="AN83">
        <f t="shared" si="165"/>
        <v>0</v>
      </c>
      <c r="AO83">
        <f t="shared" si="166"/>
        <v>0</v>
      </c>
      <c r="AP83">
        <f t="shared" si="167"/>
        <v>0</v>
      </c>
      <c r="AQ83">
        <f t="shared" si="168"/>
        <v>0</v>
      </c>
      <c r="AR83">
        <f t="shared" si="169"/>
        <v>0</v>
      </c>
      <c r="AS83">
        <f t="shared" si="170"/>
        <v>0</v>
      </c>
      <c r="AT83" t="str">
        <f t="shared" si="171"/>
        <v>Player 1</v>
      </c>
      <c r="AU83">
        <f t="shared" si="172"/>
        <v>0</v>
      </c>
      <c r="AV83">
        <f t="shared" si="173"/>
        <v>0</v>
      </c>
      <c r="AW83" t="str">
        <f t="shared" si="174"/>
        <v>Player 1</v>
      </c>
      <c r="AX83" t="str">
        <f t="shared" si="175"/>
        <v>Player 1</v>
      </c>
      <c r="AY83" t="str">
        <f t="shared" si="176"/>
        <v>Player 1</v>
      </c>
      <c r="AZ83">
        <f t="shared" si="177"/>
        <v>0</v>
      </c>
      <c r="BA83" t="str">
        <f t="shared" si="178"/>
        <v>Player 1</v>
      </c>
      <c r="BB83">
        <f t="shared" si="179"/>
        <v>0</v>
      </c>
      <c r="BC83" t="str">
        <f t="shared" si="180"/>
        <v>Player 1</v>
      </c>
      <c r="BD83" t="str">
        <f t="shared" si="181"/>
        <v>Player 1</v>
      </c>
      <c r="BE83" t="str">
        <f t="shared" si="182"/>
        <v>Player 1</v>
      </c>
      <c r="BF83">
        <f t="shared" si="183"/>
        <v>0</v>
      </c>
      <c r="BG83">
        <f t="shared" si="184"/>
        <v>0</v>
      </c>
      <c r="BH83">
        <f t="shared" si="185"/>
        <v>0</v>
      </c>
      <c r="BI83">
        <f t="shared" si="186"/>
        <v>0</v>
      </c>
      <c r="BJ83" t="str">
        <f t="shared" si="187"/>
        <v>Player 1</v>
      </c>
      <c r="BK83">
        <f t="shared" si="188"/>
        <v>0</v>
      </c>
      <c r="BL83">
        <f t="shared" si="189"/>
        <v>0</v>
      </c>
      <c r="BM83">
        <f t="shared" si="190"/>
        <v>0</v>
      </c>
      <c r="BN83">
        <f t="shared" si="191"/>
        <v>0</v>
      </c>
      <c r="BO83">
        <f t="shared" si="192"/>
        <v>0</v>
      </c>
      <c r="BP83">
        <f t="shared" si="193"/>
        <v>0</v>
      </c>
      <c r="BQ83" t="e">
        <f t="shared" si="194"/>
        <v>#N/A</v>
      </c>
      <c r="BR83">
        <f t="shared" si="195"/>
        <v>0</v>
      </c>
      <c r="BS83">
        <f t="shared" si="196"/>
        <v>0</v>
      </c>
      <c r="BT83">
        <f t="shared" si="197"/>
        <v>0</v>
      </c>
      <c r="BU83">
        <f t="shared" si="198"/>
        <v>0</v>
      </c>
      <c r="BV83">
        <f t="shared" si="199"/>
        <v>0</v>
      </c>
      <c r="BW83">
        <f t="shared" si="200"/>
        <v>0</v>
      </c>
      <c r="BX83" t="str">
        <f t="shared" si="201"/>
        <v>Player 1</v>
      </c>
      <c r="BY83" t="str">
        <f t="shared" si="202"/>
        <v>Player 1</v>
      </c>
      <c r="BZ83" t="str">
        <f t="shared" si="203"/>
        <v>Player 1</v>
      </c>
      <c r="CA83" t="str">
        <f t="shared" si="204"/>
        <v>Player 1</v>
      </c>
      <c r="CB83" t="str">
        <f t="shared" si="205"/>
        <v>Player 1</v>
      </c>
      <c r="CC83" t="str">
        <f t="shared" si="206"/>
        <v>Player 1</v>
      </c>
      <c r="CD83">
        <f t="shared" si="207"/>
        <v>0</v>
      </c>
      <c r="CE83">
        <f t="shared" si="208"/>
        <v>0</v>
      </c>
      <c r="CF83" t="str">
        <f t="shared" si="209"/>
        <v>Player 1</v>
      </c>
      <c r="CG83">
        <f t="shared" si="210"/>
        <v>0</v>
      </c>
      <c r="CH83">
        <f t="shared" si="211"/>
        <v>0</v>
      </c>
      <c r="CI83">
        <f t="shared" si="212"/>
        <v>0</v>
      </c>
      <c r="CJ83">
        <f t="shared" si="213"/>
        <v>0</v>
      </c>
      <c r="CK83">
        <f t="shared" si="214"/>
        <v>0</v>
      </c>
      <c r="CL83">
        <f t="shared" si="215"/>
        <v>0</v>
      </c>
      <c r="CM83">
        <f t="shared" si="216"/>
        <v>0</v>
      </c>
      <c r="CN83">
        <f t="shared" si="217"/>
        <v>0</v>
      </c>
      <c r="CO83">
        <f t="shared" si="218"/>
        <v>0</v>
      </c>
      <c r="CP83">
        <f t="shared" si="219"/>
        <v>0</v>
      </c>
      <c r="CS83" t="str">
        <f t="shared" si="220"/>
        <v>Player 1</v>
      </c>
      <c r="CV83" t="str">
        <f t="shared" si="221"/>
        <v>Player 1</v>
      </c>
      <c r="CZ83" t="str">
        <f t="shared" si="222"/>
        <v>Player 1</v>
      </c>
      <c r="DF83">
        <f t="shared" si="223"/>
        <v>0</v>
      </c>
    </row>
    <row r="85" spans="3:110" x14ac:dyDescent="0.15">
      <c r="C85" s="168" t="s">
        <v>140</v>
      </c>
      <c r="D85">
        <v>2</v>
      </c>
      <c r="E85">
        <v>3</v>
      </c>
      <c r="F85">
        <v>4</v>
      </c>
      <c r="G85">
        <v>5</v>
      </c>
      <c r="H85">
        <v>6</v>
      </c>
      <c r="I85">
        <v>7</v>
      </c>
      <c r="J85">
        <v>8</v>
      </c>
      <c r="K85">
        <v>9</v>
      </c>
      <c r="L85">
        <v>10</v>
      </c>
      <c r="M85">
        <v>11</v>
      </c>
      <c r="N85">
        <v>12</v>
      </c>
      <c r="O85">
        <v>13</v>
      </c>
      <c r="P85">
        <v>14</v>
      </c>
      <c r="Q85">
        <v>15</v>
      </c>
      <c r="R85">
        <v>16</v>
      </c>
      <c r="S85">
        <v>17</v>
      </c>
      <c r="T85">
        <v>18</v>
      </c>
      <c r="U85">
        <v>19</v>
      </c>
      <c r="V85">
        <v>20</v>
      </c>
      <c r="W85">
        <v>21</v>
      </c>
      <c r="X85">
        <v>22</v>
      </c>
      <c r="Y85">
        <v>23</v>
      </c>
      <c r="Z85">
        <v>24</v>
      </c>
      <c r="AA85">
        <v>25</v>
      </c>
      <c r="AC85">
        <v>27</v>
      </c>
      <c r="AD85">
        <v>28</v>
      </c>
      <c r="AE85">
        <v>29</v>
      </c>
      <c r="AF85">
        <v>30</v>
      </c>
      <c r="AG85">
        <v>31</v>
      </c>
      <c r="AH85">
        <v>32</v>
      </c>
      <c r="AI85">
        <v>33</v>
      </c>
      <c r="AJ85">
        <v>34</v>
      </c>
      <c r="AK85">
        <v>35</v>
      </c>
      <c r="AL85">
        <v>36</v>
      </c>
      <c r="AM85">
        <v>37</v>
      </c>
      <c r="AN85">
        <v>38</v>
      </c>
      <c r="AO85">
        <v>39</v>
      </c>
      <c r="AP85">
        <v>40</v>
      </c>
      <c r="AQ85">
        <v>41</v>
      </c>
      <c r="AR85">
        <v>42</v>
      </c>
      <c r="AS85">
        <v>43</v>
      </c>
      <c r="AT85">
        <v>44</v>
      </c>
      <c r="AU85">
        <v>45</v>
      </c>
      <c r="AV85">
        <v>46</v>
      </c>
      <c r="AW85">
        <v>47</v>
      </c>
      <c r="AX85">
        <v>48</v>
      </c>
      <c r="AY85">
        <v>49</v>
      </c>
      <c r="AZ85">
        <v>50</v>
      </c>
      <c r="BA85">
        <v>51</v>
      </c>
      <c r="BB85">
        <v>52</v>
      </c>
      <c r="BC85">
        <v>53</v>
      </c>
      <c r="BD85">
        <v>54</v>
      </c>
      <c r="BE85">
        <v>55</v>
      </c>
      <c r="BF85">
        <v>56</v>
      </c>
      <c r="BG85">
        <v>57</v>
      </c>
      <c r="BH85">
        <v>58</v>
      </c>
      <c r="BI85">
        <v>59</v>
      </c>
      <c r="BJ85">
        <v>60</v>
      </c>
      <c r="BK85">
        <v>61</v>
      </c>
      <c r="BL85">
        <v>62</v>
      </c>
      <c r="BM85">
        <v>63</v>
      </c>
      <c r="BN85">
        <v>64</v>
      </c>
      <c r="BO85">
        <v>65</v>
      </c>
      <c r="BP85">
        <v>66</v>
      </c>
      <c r="BQ85">
        <v>67</v>
      </c>
      <c r="BR85">
        <v>68</v>
      </c>
      <c r="BS85">
        <v>69</v>
      </c>
      <c r="BT85">
        <v>70</v>
      </c>
      <c r="BU85">
        <v>71</v>
      </c>
      <c r="BV85">
        <v>72</v>
      </c>
      <c r="BW85">
        <v>73</v>
      </c>
      <c r="BX85">
        <v>74</v>
      </c>
      <c r="BY85">
        <v>75</v>
      </c>
      <c r="BZ85">
        <v>76</v>
      </c>
      <c r="CA85">
        <v>77</v>
      </c>
      <c r="CB85">
        <v>78</v>
      </c>
      <c r="CC85">
        <v>79</v>
      </c>
      <c r="CD85">
        <v>80</v>
      </c>
      <c r="CE85">
        <v>81</v>
      </c>
      <c r="CF85">
        <v>82</v>
      </c>
      <c r="CG85">
        <v>83</v>
      </c>
      <c r="CH85">
        <v>84</v>
      </c>
      <c r="CI85">
        <v>85</v>
      </c>
      <c r="CJ85">
        <v>86</v>
      </c>
      <c r="CK85">
        <v>87</v>
      </c>
      <c r="CL85">
        <v>88</v>
      </c>
      <c r="CM85">
        <v>89</v>
      </c>
      <c r="CN85">
        <v>90</v>
      </c>
      <c r="CO85">
        <v>91</v>
      </c>
      <c r="CP85">
        <v>92</v>
      </c>
      <c r="CS85">
        <v>95</v>
      </c>
      <c r="CV85">
        <v>98</v>
      </c>
      <c r="CZ85">
        <v>102</v>
      </c>
      <c r="DF85">
        <v>108</v>
      </c>
    </row>
    <row r="86" spans="3:110" x14ac:dyDescent="0.15">
      <c r="D86" s="1" t="e">
        <f>VLOOKUP(D66,$C$3:$CR$20,D$85,FALSE)</f>
        <v>#N/A</v>
      </c>
      <c r="E86" s="1">
        <f>VLOOKUP(E66,$C$3:$CR$20,E$85,FALSE)</f>
        <v>0</v>
      </c>
      <c r="F86" s="1">
        <f>VLOOKUP(F66,$C$3:$CR$20,F$85,FALSE)</f>
        <v>0</v>
      </c>
      <c r="G86" s="1">
        <f>VLOOKUP(G66,$C$3:$CR$20,G$85,FALSE)</f>
        <v>0</v>
      </c>
      <c r="H86" s="1">
        <f t="shared" ref="H86:BS86" si="224">VLOOKUP(H66,$C$3:$CR$20,H$85,FALSE)</f>
        <v>0</v>
      </c>
      <c r="I86" s="1">
        <f t="shared" si="224"/>
        <v>0</v>
      </c>
      <c r="J86" s="1">
        <f t="shared" si="224"/>
        <v>0</v>
      </c>
      <c r="K86" s="1">
        <f t="shared" si="224"/>
        <v>0</v>
      </c>
      <c r="L86" s="1">
        <f t="shared" si="224"/>
        <v>0</v>
      </c>
      <c r="M86" s="1">
        <f t="shared" si="224"/>
        <v>0</v>
      </c>
      <c r="N86" s="1">
        <f t="shared" si="224"/>
        <v>0</v>
      </c>
      <c r="O86" s="1">
        <f t="shared" si="224"/>
        <v>0</v>
      </c>
      <c r="P86" s="1">
        <f t="shared" si="224"/>
        <v>0</v>
      </c>
      <c r="Q86" s="1">
        <f t="shared" si="224"/>
        <v>0</v>
      </c>
      <c r="R86" s="1">
        <f t="shared" si="224"/>
        <v>0</v>
      </c>
      <c r="S86" s="1">
        <f t="shared" si="224"/>
        <v>0</v>
      </c>
      <c r="T86" s="1">
        <f t="shared" si="224"/>
        <v>0</v>
      </c>
      <c r="U86" s="1">
        <f t="shared" si="224"/>
        <v>0</v>
      </c>
      <c r="V86" s="1">
        <f t="shared" si="224"/>
        <v>0</v>
      </c>
      <c r="W86" s="1">
        <f t="shared" si="224"/>
        <v>0</v>
      </c>
      <c r="X86" s="1">
        <f t="shared" si="224"/>
        <v>0</v>
      </c>
      <c r="Y86" s="1">
        <f t="shared" si="224"/>
        <v>0</v>
      </c>
      <c r="Z86" s="1">
        <f t="shared" si="224"/>
        <v>0</v>
      </c>
      <c r="AA86" s="1">
        <f t="shared" si="224"/>
        <v>0</v>
      </c>
      <c r="AB86" s="1"/>
      <c r="AC86" s="1">
        <f t="shared" si="224"/>
        <v>0</v>
      </c>
      <c r="AD86" s="1">
        <f t="shared" si="224"/>
        <v>0</v>
      </c>
      <c r="AE86" s="1">
        <f t="shared" si="224"/>
        <v>0</v>
      </c>
      <c r="AF86" s="1" t="str">
        <f t="shared" si="224"/>
        <v>-</v>
      </c>
      <c r="AG86" s="1">
        <f t="shared" si="224"/>
        <v>0</v>
      </c>
      <c r="AH86" s="1">
        <f t="shared" si="224"/>
        <v>0</v>
      </c>
      <c r="AI86" s="1">
        <f t="shared" si="224"/>
        <v>0</v>
      </c>
      <c r="AJ86" s="1">
        <f>VLOOKUP(AJ66,$C$3:$CR$20,AJ$85,FALSE)</f>
        <v>0</v>
      </c>
      <c r="AK86" s="1">
        <f t="shared" si="224"/>
        <v>0</v>
      </c>
      <c r="AL86" s="1">
        <f t="shared" si="224"/>
        <v>0</v>
      </c>
      <c r="AM86" s="1">
        <f t="shared" si="224"/>
        <v>0</v>
      </c>
      <c r="AN86" s="1">
        <f t="shared" si="224"/>
        <v>0</v>
      </c>
      <c r="AO86" s="1">
        <f t="shared" si="224"/>
        <v>0</v>
      </c>
      <c r="AP86" s="1">
        <f t="shared" si="224"/>
        <v>0</v>
      </c>
      <c r="AQ86" s="1">
        <f t="shared" si="224"/>
        <v>0</v>
      </c>
      <c r="AR86" s="1">
        <f t="shared" si="224"/>
        <v>0</v>
      </c>
      <c r="AS86" s="1">
        <f t="shared" si="224"/>
        <v>0</v>
      </c>
      <c r="AT86" s="1">
        <f t="shared" si="224"/>
        <v>0</v>
      </c>
      <c r="AU86" s="1">
        <f t="shared" si="224"/>
        <v>0</v>
      </c>
      <c r="AV86" s="1">
        <f t="shared" si="224"/>
        <v>0</v>
      </c>
      <c r="AW86" s="1">
        <f t="shared" si="224"/>
        <v>0</v>
      </c>
      <c r="AX86" s="1">
        <f t="shared" si="224"/>
        <v>0</v>
      </c>
      <c r="AY86" s="1">
        <f t="shared" si="224"/>
        <v>0</v>
      </c>
      <c r="AZ86" s="1">
        <f t="shared" si="224"/>
        <v>0</v>
      </c>
      <c r="BA86" s="1">
        <f t="shared" si="224"/>
        <v>0</v>
      </c>
      <c r="BB86" s="1">
        <f t="shared" si="224"/>
        <v>0</v>
      </c>
      <c r="BC86" s="1" t="str">
        <f t="shared" si="224"/>
        <v>-</v>
      </c>
      <c r="BD86" s="1" t="str">
        <f t="shared" si="224"/>
        <v>-</v>
      </c>
      <c r="BE86" s="1" t="str">
        <f t="shared" si="224"/>
        <v>-</v>
      </c>
      <c r="BF86" s="1" t="str">
        <f t="shared" si="224"/>
        <v>-</v>
      </c>
      <c r="BG86" s="1" t="str">
        <f t="shared" si="224"/>
        <v>-</v>
      </c>
      <c r="BH86" s="1" t="str">
        <f t="shared" si="224"/>
        <v>-</v>
      </c>
      <c r="BI86" s="1" t="str">
        <f t="shared" si="224"/>
        <v>-</v>
      </c>
      <c r="BJ86" s="1" t="str">
        <f t="shared" si="224"/>
        <v>-</v>
      </c>
      <c r="BK86" s="1" t="str">
        <f t="shared" si="224"/>
        <v>-</v>
      </c>
      <c r="BL86" s="1" t="str">
        <f t="shared" si="224"/>
        <v>-</v>
      </c>
      <c r="BM86" s="1" t="str">
        <f t="shared" si="224"/>
        <v>-</v>
      </c>
      <c r="BN86" s="1" t="str">
        <f t="shared" si="224"/>
        <v>-</v>
      </c>
      <c r="BO86" s="1" t="str">
        <f t="shared" si="224"/>
        <v>-</v>
      </c>
      <c r="BP86" s="1">
        <f t="shared" si="224"/>
        <v>1</v>
      </c>
      <c r="BQ86" s="1" t="e">
        <f t="shared" si="224"/>
        <v>#N/A</v>
      </c>
      <c r="BR86" s="1">
        <f t="shared" si="224"/>
        <v>1</v>
      </c>
      <c r="BS86" s="1">
        <f t="shared" si="224"/>
        <v>1</v>
      </c>
      <c r="BT86" s="1">
        <f t="shared" ref="BT86:CO86" si="225">VLOOKUP(BT66,$C$3:$CR$20,BT$85,FALSE)</f>
        <v>1</v>
      </c>
      <c r="BU86" s="1">
        <f t="shared" si="225"/>
        <v>1</v>
      </c>
      <c r="BV86" s="1">
        <f t="shared" si="225"/>
        <v>1</v>
      </c>
      <c r="BW86" s="1">
        <f t="shared" si="225"/>
        <v>1</v>
      </c>
      <c r="BX86" s="1">
        <f t="shared" si="225"/>
        <v>0</v>
      </c>
      <c r="BY86" s="1">
        <f t="shared" si="225"/>
        <v>0</v>
      </c>
      <c r="BZ86" s="1">
        <f t="shared" si="225"/>
        <v>0</v>
      </c>
      <c r="CA86" s="1">
        <f t="shared" si="225"/>
        <v>0</v>
      </c>
      <c r="CB86" s="1">
        <f t="shared" si="225"/>
        <v>0</v>
      </c>
      <c r="CC86" s="1">
        <f t="shared" si="225"/>
        <v>0</v>
      </c>
      <c r="CD86" s="1" t="str">
        <f t="shared" si="225"/>
        <v>-</v>
      </c>
      <c r="CE86" s="1" t="str">
        <f t="shared" si="225"/>
        <v>-</v>
      </c>
      <c r="CF86" s="1">
        <f t="shared" si="225"/>
        <v>0</v>
      </c>
      <c r="CG86" s="1" t="str">
        <f t="shared" si="225"/>
        <v>-</v>
      </c>
      <c r="CH86" s="1" t="str">
        <f t="shared" si="225"/>
        <v>-</v>
      </c>
      <c r="CI86" s="1" t="str">
        <f t="shared" si="225"/>
        <v>-</v>
      </c>
      <c r="CJ86" s="1" t="str">
        <f t="shared" si="225"/>
        <v>-</v>
      </c>
      <c r="CK86" s="1" t="str">
        <f t="shared" si="225"/>
        <v>-</v>
      </c>
      <c r="CL86" s="1" t="str">
        <f t="shared" si="225"/>
        <v>-</v>
      </c>
      <c r="CM86" s="1" t="str">
        <f t="shared" si="225"/>
        <v>-</v>
      </c>
      <c r="CN86" s="1" t="str">
        <f>VLOOKUP(CN66,$C$3:$CR$20,CN$85,FALSE)</f>
        <v>-</v>
      </c>
      <c r="CO86" s="1">
        <f t="shared" si="225"/>
        <v>1</v>
      </c>
      <c r="CP86" s="1" t="str">
        <f>VLOOKUP(CP66,$C$3:$CR$20,CP$85,FALSE)</f>
        <v>-</v>
      </c>
      <c r="CS86" s="425">
        <f t="shared" ref="CS86:CS103" si="226">VLOOKUP(CS66,$C$3:$CV$20,CS$85,FALSE)</f>
        <v>0</v>
      </c>
      <c r="CV86" s="425">
        <f t="shared" ref="CV86:CV103" si="227">VLOOKUP(CV66,$C$3:$CV$20,CV$85,FALSE)</f>
        <v>0</v>
      </c>
      <c r="CZ86" s="469" t="str">
        <f t="shared" ref="CZ86:CZ103" si="228">VLOOKUP(CZ66,$C$3:$DB$20,CZ$85,FALSE)</f>
        <v>-</v>
      </c>
      <c r="DF86" s="831" t="str">
        <f t="shared" ref="DF86:DF103" si="229">VLOOKUP(DF66,$C$3:$DF$20,DF$85,FALSE)</f>
        <v/>
      </c>
    </row>
    <row r="87" spans="3:110" x14ac:dyDescent="0.15">
      <c r="D87" s="1" t="e">
        <f t="shared" ref="D87:F103" si="230">VLOOKUP(D67,$C$3:$CR$20,D$85,FALSE)</f>
        <v>#N/A</v>
      </c>
      <c r="E87" s="1">
        <f t="shared" si="230"/>
        <v>0</v>
      </c>
      <c r="F87" s="1">
        <f t="shared" si="230"/>
        <v>0</v>
      </c>
      <c r="G87" s="1">
        <f t="shared" ref="G87:BR87" si="231">VLOOKUP(G67,$C$3:$CR$20,G$85,FALSE)</f>
        <v>0</v>
      </c>
      <c r="H87" s="1">
        <f t="shared" si="231"/>
        <v>0</v>
      </c>
      <c r="I87" s="1">
        <f t="shared" si="231"/>
        <v>0</v>
      </c>
      <c r="J87" s="1">
        <f t="shared" si="231"/>
        <v>0</v>
      </c>
      <c r="K87" s="1">
        <f t="shared" si="231"/>
        <v>0</v>
      </c>
      <c r="L87" s="1">
        <f t="shared" si="231"/>
        <v>0</v>
      </c>
      <c r="M87" s="1">
        <f t="shared" si="231"/>
        <v>0</v>
      </c>
      <c r="N87" s="1">
        <f t="shared" si="231"/>
        <v>0</v>
      </c>
      <c r="O87" s="1">
        <f t="shared" si="231"/>
        <v>0</v>
      </c>
      <c r="P87" s="1">
        <f t="shared" si="231"/>
        <v>0</v>
      </c>
      <c r="Q87" s="1">
        <f t="shared" si="231"/>
        <v>0</v>
      </c>
      <c r="R87" s="1">
        <f t="shared" si="231"/>
        <v>0</v>
      </c>
      <c r="S87" s="1">
        <f t="shared" si="231"/>
        <v>0</v>
      </c>
      <c r="T87" s="1">
        <f t="shared" si="231"/>
        <v>0</v>
      </c>
      <c r="U87" s="1">
        <f t="shared" si="231"/>
        <v>0</v>
      </c>
      <c r="V87" s="1">
        <f t="shared" si="231"/>
        <v>0</v>
      </c>
      <c r="W87" s="1">
        <f t="shared" si="231"/>
        <v>0</v>
      </c>
      <c r="X87" s="1">
        <f t="shared" si="231"/>
        <v>0</v>
      </c>
      <c r="Y87" s="1">
        <f t="shared" si="231"/>
        <v>0</v>
      </c>
      <c r="Z87" s="1">
        <f t="shared" si="231"/>
        <v>0</v>
      </c>
      <c r="AA87" s="1">
        <f t="shared" si="231"/>
        <v>0</v>
      </c>
      <c r="AB87" s="1"/>
      <c r="AC87" s="1">
        <f t="shared" si="231"/>
        <v>0</v>
      </c>
      <c r="AD87" s="1">
        <f t="shared" si="231"/>
        <v>0</v>
      </c>
      <c r="AE87" s="1">
        <f t="shared" si="231"/>
        <v>0</v>
      </c>
      <c r="AF87" s="1" t="str">
        <f t="shared" si="231"/>
        <v>-</v>
      </c>
      <c r="AG87" s="1">
        <f t="shared" si="231"/>
        <v>0</v>
      </c>
      <c r="AH87" s="1">
        <f t="shared" si="231"/>
        <v>0</v>
      </c>
      <c r="AI87" s="1">
        <f t="shared" si="231"/>
        <v>0</v>
      </c>
      <c r="AJ87" s="1">
        <f t="shared" si="231"/>
        <v>0</v>
      </c>
      <c r="AK87" s="1">
        <f t="shared" si="231"/>
        <v>0</v>
      </c>
      <c r="AL87" s="1">
        <f t="shared" si="231"/>
        <v>0</v>
      </c>
      <c r="AM87" s="1">
        <f t="shared" si="231"/>
        <v>0</v>
      </c>
      <c r="AN87" s="1">
        <f t="shared" si="231"/>
        <v>0</v>
      </c>
      <c r="AO87" s="1">
        <f t="shared" si="231"/>
        <v>0</v>
      </c>
      <c r="AP87" s="1">
        <f t="shared" si="231"/>
        <v>0</v>
      </c>
      <c r="AQ87" s="1">
        <f t="shared" si="231"/>
        <v>0</v>
      </c>
      <c r="AR87" s="1">
        <f t="shared" si="231"/>
        <v>0</v>
      </c>
      <c r="AS87" s="1">
        <f t="shared" si="231"/>
        <v>0</v>
      </c>
      <c r="AT87" s="1">
        <f t="shared" si="231"/>
        <v>0</v>
      </c>
      <c r="AU87" s="1">
        <f t="shared" si="231"/>
        <v>0</v>
      </c>
      <c r="AV87" s="1">
        <f t="shared" si="231"/>
        <v>0</v>
      </c>
      <c r="AW87" s="1">
        <f t="shared" si="231"/>
        <v>0</v>
      </c>
      <c r="AX87" s="1">
        <f t="shared" si="231"/>
        <v>0</v>
      </c>
      <c r="AY87" s="1">
        <f t="shared" si="231"/>
        <v>0</v>
      </c>
      <c r="AZ87" s="1">
        <f t="shared" si="231"/>
        <v>0</v>
      </c>
      <c r="BA87" s="1">
        <f t="shared" si="231"/>
        <v>0</v>
      </c>
      <c r="BB87" s="1">
        <f t="shared" si="231"/>
        <v>0</v>
      </c>
      <c r="BC87" s="1" t="str">
        <f t="shared" si="231"/>
        <v>-</v>
      </c>
      <c r="BD87" s="1" t="str">
        <f t="shared" si="231"/>
        <v>-</v>
      </c>
      <c r="BE87" s="1" t="str">
        <f t="shared" si="231"/>
        <v>-</v>
      </c>
      <c r="BF87" s="1" t="str">
        <f t="shared" si="231"/>
        <v>-</v>
      </c>
      <c r="BG87" s="1" t="str">
        <f t="shared" si="231"/>
        <v>-</v>
      </c>
      <c r="BH87" s="1" t="str">
        <f t="shared" si="231"/>
        <v>-</v>
      </c>
      <c r="BI87" s="1" t="str">
        <f t="shared" si="231"/>
        <v>-</v>
      </c>
      <c r="BJ87" s="1" t="str">
        <f t="shared" si="231"/>
        <v>-</v>
      </c>
      <c r="BK87" s="1" t="str">
        <f t="shared" si="231"/>
        <v>-</v>
      </c>
      <c r="BL87" s="1" t="str">
        <f t="shared" si="231"/>
        <v>-</v>
      </c>
      <c r="BM87" s="1" t="str">
        <f t="shared" si="231"/>
        <v>-</v>
      </c>
      <c r="BN87" s="1" t="str">
        <f t="shared" si="231"/>
        <v>-</v>
      </c>
      <c r="BO87" s="1" t="str">
        <f t="shared" si="231"/>
        <v>-</v>
      </c>
      <c r="BP87" s="1">
        <f t="shared" si="231"/>
        <v>1</v>
      </c>
      <c r="BQ87" s="1" t="e">
        <f t="shared" si="231"/>
        <v>#N/A</v>
      </c>
      <c r="BR87" s="1">
        <f t="shared" si="231"/>
        <v>1</v>
      </c>
      <c r="BS87" s="1">
        <f t="shared" ref="BS87:CP87" si="232">VLOOKUP(BS67,$C$3:$CR$20,BS$85,FALSE)</f>
        <v>1</v>
      </c>
      <c r="BT87" s="1">
        <f t="shared" si="232"/>
        <v>1</v>
      </c>
      <c r="BU87" s="1">
        <f t="shared" si="232"/>
        <v>1</v>
      </c>
      <c r="BV87" s="1">
        <f t="shared" si="232"/>
        <v>1</v>
      </c>
      <c r="BW87" s="1">
        <f t="shared" si="232"/>
        <v>1</v>
      </c>
      <c r="BX87" s="1">
        <f t="shared" si="232"/>
        <v>0</v>
      </c>
      <c r="BY87" s="1">
        <f t="shared" si="232"/>
        <v>0</v>
      </c>
      <c r="BZ87" s="1">
        <f t="shared" si="232"/>
        <v>0</v>
      </c>
      <c r="CA87" s="1">
        <f t="shared" si="232"/>
        <v>0</v>
      </c>
      <c r="CB87" s="1">
        <f t="shared" si="232"/>
        <v>0</v>
      </c>
      <c r="CC87" s="1">
        <f t="shared" si="232"/>
        <v>0</v>
      </c>
      <c r="CD87" s="1" t="str">
        <f t="shared" si="232"/>
        <v>-</v>
      </c>
      <c r="CE87" s="1" t="str">
        <f t="shared" si="232"/>
        <v>-</v>
      </c>
      <c r="CF87" s="1">
        <f t="shared" si="232"/>
        <v>0</v>
      </c>
      <c r="CG87" s="1" t="str">
        <f t="shared" si="232"/>
        <v>-</v>
      </c>
      <c r="CH87" s="1" t="str">
        <f t="shared" si="232"/>
        <v>-</v>
      </c>
      <c r="CI87" s="1" t="str">
        <f t="shared" si="232"/>
        <v>-</v>
      </c>
      <c r="CJ87" s="1" t="str">
        <f t="shared" si="232"/>
        <v>-</v>
      </c>
      <c r="CK87" s="1" t="str">
        <f t="shared" si="232"/>
        <v>-</v>
      </c>
      <c r="CL87" s="1" t="str">
        <f t="shared" si="232"/>
        <v>-</v>
      </c>
      <c r="CM87" s="1" t="str">
        <f t="shared" si="232"/>
        <v>-</v>
      </c>
      <c r="CN87" s="1" t="str">
        <f>VLOOKUP(CN67,$C$3:$CR$20,CN$85,FALSE)</f>
        <v>-</v>
      </c>
      <c r="CO87" s="1">
        <f t="shared" si="232"/>
        <v>1</v>
      </c>
      <c r="CP87" s="1" t="str">
        <f t="shared" si="232"/>
        <v>-</v>
      </c>
      <c r="CS87" s="425">
        <f t="shared" si="226"/>
        <v>0</v>
      </c>
      <c r="CV87" s="425">
        <f t="shared" si="227"/>
        <v>0</v>
      </c>
      <c r="CZ87" s="469" t="str">
        <f t="shared" si="228"/>
        <v>-</v>
      </c>
      <c r="DF87" s="831" t="str">
        <f t="shared" si="229"/>
        <v/>
      </c>
    </row>
    <row r="88" spans="3:110" x14ac:dyDescent="0.15">
      <c r="D88" s="1" t="e">
        <f t="shared" si="230"/>
        <v>#N/A</v>
      </c>
      <c r="E88" s="1">
        <f t="shared" si="230"/>
        <v>0</v>
      </c>
      <c r="F88" s="1">
        <f t="shared" si="230"/>
        <v>0</v>
      </c>
      <c r="G88" s="1">
        <f t="shared" ref="G88:BR88" si="233">VLOOKUP(G68,$C$3:$CR$20,G$85,FALSE)</f>
        <v>0</v>
      </c>
      <c r="H88" s="1">
        <f t="shared" si="233"/>
        <v>0</v>
      </c>
      <c r="I88" s="1">
        <f t="shared" si="233"/>
        <v>0</v>
      </c>
      <c r="J88" s="1">
        <f t="shared" si="233"/>
        <v>0</v>
      </c>
      <c r="K88" s="1">
        <f t="shared" si="233"/>
        <v>0</v>
      </c>
      <c r="L88" s="1">
        <f t="shared" si="233"/>
        <v>0</v>
      </c>
      <c r="M88" s="1">
        <f t="shared" si="233"/>
        <v>0</v>
      </c>
      <c r="N88" s="1">
        <f t="shared" si="233"/>
        <v>0</v>
      </c>
      <c r="O88" s="1">
        <f t="shared" si="233"/>
        <v>0</v>
      </c>
      <c r="P88" s="1">
        <f t="shared" si="233"/>
        <v>0</v>
      </c>
      <c r="Q88" s="1">
        <f t="shared" si="233"/>
        <v>0</v>
      </c>
      <c r="R88" s="1">
        <f t="shared" si="233"/>
        <v>0</v>
      </c>
      <c r="S88" s="1">
        <f t="shared" si="233"/>
        <v>0</v>
      </c>
      <c r="T88" s="1">
        <f t="shared" si="233"/>
        <v>0</v>
      </c>
      <c r="U88" s="1">
        <f t="shared" si="233"/>
        <v>0</v>
      </c>
      <c r="V88" s="1">
        <f t="shared" si="233"/>
        <v>0</v>
      </c>
      <c r="W88" s="1">
        <f t="shared" si="233"/>
        <v>0</v>
      </c>
      <c r="X88" s="1">
        <f t="shared" si="233"/>
        <v>0</v>
      </c>
      <c r="Y88" s="1">
        <f t="shared" si="233"/>
        <v>0</v>
      </c>
      <c r="Z88" s="1">
        <f t="shared" si="233"/>
        <v>0</v>
      </c>
      <c r="AA88" s="1">
        <f t="shared" si="233"/>
        <v>0</v>
      </c>
      <c r="AB88" s="1"/>
      <c r="AC88" s="1">
        <f t="shared" si="233"/>
        <v>0</v>
      </c>
      <c r="AD88" s="1">
        <f t="shared" si="233"/>
        <v>0</v>
      </c>
      <c r="AE88" s="1">
        <f t="shared" si="233"/>
        <v>0</v>
      </c>
      <c r="AF88" s="1" t="str">
        <f t="shared" si="233"/>
        <v>-</v>
      </c>
      <c r="AG88" s="1">
        <f t="shared" si="233"/>
        <v>0</v>
      </c>
      <c r="AH88" s="1">
        <f t="shared" si="233"/>
        <v>0</v>
      </c>
      <c r="AI88" s="1">
        <f t="shared" si="233"/>
        <v>0</v>
      </c>
      <c r="AJ88" s="1">
        <f>VLOOKUP(AJ68,$C$3:$CR$20,AJ$85,FALSE)</f>
        <v>0</v>
      </c>
      <c r="AK88" s="1">
        <f t="shared" si="233"/>
        <v>0</v>
      </c>
      <c r="AL88" s="1">
        <f t="shared" si="233"/>
        <v>0</v>
      </c>
      <c r="AM88" s="1">
        <f t="shared" si="233"/>
        <v>0</v>
      </c>
      <c r="AN88" s="1">
        <f t="shared" si="233"/>
        <v>0</v>
      </c>
      <c r="AO88" s="1">
        <f t="shared" si="233"/>
        <v>0</v>
      </c>
      <c r="AP88" s="1">
        <f t="shared" si="233"/>
        <v>0</v>
      </c>
      <c r="AQ88" s="1">
        <f t="shared" si="233"/>
        <v>0</v>
      </c>
      <c r="AR88" s="1">
        <f t="shared" si="233"/>
        <v>0</v>
      </c>
      <c r="AS88" s="1">
        <f t="shared" si="233"/>
        <v>0</v>
      </c>
      <c r="AT88" s="1">
        <f t="shared" si="233"/>
        <v>0</v>
      </c>
      <c r="AU88" s="1">
        <f t="shared" si="233"/>
        <v>0</v>
      </c>
      <c r="AV88" s="1">
        <f t="shared" si="233"/>
        <v>0</v>
      </c>
      <c r="AW88" s="1">
        <f t="shared" si="233"/>
        <v>0</v>
      </c>
      <c r="AX88" s="1">
        <f t="shared" si="233"/>
        <v>0</v>
      </c>
      <c r="AY88" s="1">
        <f t="shared" si="233"/>
        <v>0</v>
      </c>
      <c r="AZ88" s="1">
        <f t="shared" si="233"/>
        <v>0</v>
      </c>
      <c r="BA88" s="1">
        <f t="shared" si="233"/>
        <v>0</v>
      </c>
      <c r="BB88" s="1">
        <f t="shared" si="233"/>
        <v>0</v>
      </c>
      <c r="BC88" s="1" t="str">
        <f t="shared" si="233"/>
        <v>-</v>
      </c>
      <c r="BD88" s="1" t="str">
        <f t="shared" si="233"/>
        <v>-</v>
      </c>
      <c r="BE88" s="1" t="str">
        <f t="shared" si="233"/>
        <v>-</v>
      </c>
      <c r="BF88" s="1" t="str">
        <f t="shared" si="233"/>
        <v>-</v>
      </c>
      <c r="BG88" s="1" t="str">
        <f t="shared" si="233"/>
        <v>-</v>
      </c>
      <c r="BH88" s="1" t="str">
        <f t="shared" si="233"/>
        <v>-</v>
      </c>
      <c r="BI88" s="1" t="str">
        <f t="shared" si="233"/>
        <v>-</v>
      </c>
      <c r="BJ88" s="1" t="str">
        <f t="shared" si="233"/>
        <v>-</v>
      </c>
      <c r="BK88" s="1" t="str">
        <f t="shared" si="233"/>
        <v>-</v>
      </c>
      <c r="BL88" s="1" t="str">
        <f t="shared" si="233"/>
        <v>-</v>
      </c>
      <c r="BM88" s="1" t="str">
        <f t="shared" si="233"/>
        <v>-</v>
      </c>
      <c r="BN88" s="1" t="str">
        <f t="shared" si="233"/>
        <v>-</v>
      </c>
      <c r="BO88" s="1" t="str">
        <f t="shared" si="233"/>
        <v>-</v>
      </c>
      <c r="BP88" s="1">
        <f t="shared" si="233"/>
        <v>1</v>
      </c>
      <c r="BQ88" s="1" t="e">
        <f t="shared" si="233"/>
        <v>#N/A</v>
      </c>
      <c r="BR88" s="1">
        <f t="shared" si="233"/>
        <v>1</v>
      </c>
      <c r="BS88" s="1">
        <f t="shared" ref="BS88:CP88" si="234">VLOOKUP(BS68,$C$3:$CR$20,BS$85,FALSE)</f>
        <v>1</v>
      </c>
      <c r="BT88" s="1">
        <f t="shared" si="234"/>
        <v>1</v>
      </c>
      <c r="BU88" s="1">
        <f t="shared" si="234"/>
        <v>1</v>
      </c>
      <c r="BV88" s="1">
        <f t="shared" si="234"/>
        <v>1</v>
      </c>
      <c r="BW88" s="1">
        <f t="shared" si="234"/>
        <v>1</v>
      </c>
      <c r="BX88" s="1">
        <f t="shared" si="234"/>
        <v>0</v>
      </c>
      <c r="BY88" s="1">
        <f t="shared" si="234"/>
        <v>0</v>
      </c>
      <c r="BZ88" s="1">
        <f t="shared" si="234"/>
        <v>0</v>
      </c>
      <c r="CA88" s="1">
        <f t="shared" si="234"/>
        <v>0</v>
      </c>
      <c r="CB88" s="1">
        <f t="shared" si="234"/>
        <v>0</v>
      </c>
      <c r="CC88" s="1">
        <f t="shared" si="234"/>
        <v>0</v>
      </c>
      <c r="CD88" s="1" t="str">
        <f t="shared" si="234"/>
        <v>-</v>
      </c>
      <c r="CE88" s="1" t="str">
        <f t="shared" si="234"/>
        <v>-</v>
      </c>
      <c r="CF88" s="1">
        <f t="shared" si="234"/>
        <v>0</v>
      </c>
      <c r="CG88" s="1" t="str">
        <f t="shared" si="234"/>
        <v>-</v>
      </c>
      <c r="CH88" s="1" t="str">
        <f t="shared" si="234"/>
        <v>-</v>
      </c>
      <c r="CI88" s="1" t="str">
        <f t="shared" si="234"/>
        <v>-</v>
      </c>
      <c r="CJ88" s="1" t="str">
        <f t="shared" si="234"/>
        <v>-</v>
      </c>
      <c r="CK88" s="1" t="str">
        <f t="shared" si="234"/>
        <v>-</v>
      </c>
      <c r="CL88" s="1" t="str">
        <f t="shared" si="234"/>
        <v>-</v>
      </c>
      <c r="CM88" s="1" t="str">
        <f t="shared" si="234"/>
        <v>-</v>
      </c>
      <c r="CN88" s="1" t="str">
        <f t="shared" si="234"/>
        <v>-</v>
      </c>
      <c r="CO88" s="1">
        <f t="shared" si="234"/>
        <v>1</v>
      </c>
      <c r="CP88" s="1" t="str">
        <f t="shared" si="234"/>
        <v>-</v>
      </c>
      <c r="CS88" s="425">
        <f t="shared" si="226"/>
        <v>0</v>
      </c>
      <c r="CV88" s="425">
        <f t="shared" si="227"/>
        <v>0</v>
      </c>
      <c r="CZ88" s="469" t="str">
        <f t="shared" si="228"/>
        <v>-</v>
      </c>
      <c r="DF88" s="831" t="str">
        <f t="shared" si="229"/>
        <v/>
      </c>
    </row>
    <row r="89" spans="3:110" x14ac:dyDescent="0.15">
      <c r="D89" s="1" t="e">
        <f t="shared" si="230"/>
        <v>#N/A</v>
      </c>
      <c r="E89" s="1">
        <f t="shared" si="230"/>
        <v>0</v>
      </c>
      <c r="F89" s="1">
        <f t="shared" si="230"/>
        <v>0</v>
      </c>
      <c r="G89" s="1">
        <f t="shared" ref="G89:BR89" si="235">VLOOKUP(G69,$C$3:$CR$20,G$85,FALSE)</f>
        <v>0</v>
      </c>
      <c r="H89" s="1">
        <f t="shared" si="235"/>
        <v>0</v>
      </c>
      <c r="I89" s="1">
        <f t="shared" si="235"/>
        <v>0</v>
      </c>
      <c r="J89" s="1">
        <f t="shared" si="235"/>
        <v>0</v>
      </c>
      <c r="K89" s="1">
        <f t="shared" si="235"/>
        <v>0</v>
      </c>
      <c r="L89" s="1">
        <f t="shared" si="235"/>
        <v>0</v>
      </c>
      <c r="M89" s="1">
        <f t="shared" si="235"/>
        <v>0</v>
      </c>
      <c r="N89" s="1">
        <f t="shared" si="235"/>
        <v>0</v>
      </c>
      <c r="O89" s="1">
        <f t="shared" si="235"/>
        <v>0</v>
      </c>
      <c r="P89" s="1">
        <f t="shared" si="235"/>
        <v>0</v>
      </c>
      <c r="Q89" s="1">
        <f t="shared" si="235"/>
        <v>0</v>
      </c>
      <c r="R89" s="1">
        <f t="shared" si="235"/>
        <v>0</v>
      </c>
      <c r="S89" s="1">
        <f t="shared" si="235"/>
        <v>0</v>
      </c>
      <c r="T89" s="1">
        <f t="shared" si="235"/>
        <v>0</v>
      </c>
      <c r="U89" s="1">
        <f t="shared" si="235"/>
        <v>0</v>
      </c>
      <c r="V89" s="1">
        <f t="shared" si="235"/>
        <v>0</v>
      </c>
      <c r="W89" s="1">
        <f t="shared" si="235"/>
        <v>0</v>
      </c>
      <c r="X89" s="1">
        <f t="shared" si="235"/>
        <v>0</v>
      </c>
      <c r="Y89" s="1">
        <f t="shared" si="235"/>
        <v>0</v>
      </c>
      <c r="Z89" s="1">
        <f t="shared" si="235"/>
        <v>0</v>
      </c>
      <c r="AA89" s="1">
        <f t="shared" si="235"/>
        <v>0</v>
      </c>
      <c r="AB89" s="1"/>
      <c r="AC89" s="1">
        <f t="shared" si="235"/>
        <v>0</v>
      </c>
      <c r="AD89" s="1">
        <f t="shared" si="235"/>
        <v>0</v>
      </c>
      <c r="AE89" s="1">
        <f t="shared" si="235"/>
        <v>0</v>
      </c>
      <c r="AF89" s="1" t="str">
        <f t="shared" si="235"/>
        <v>-</v>
      </c>
      <c r="AG89" s="1">
        <f t="shared" si="235"/>
        <v>0</v>
      </c>
      <c r="AH89" s="1">
        <f t="shared" si="235"/>
        <v>0</v>
      </c>
      <c r="AI89" s="1">
        <f t="shared" si="235"/>
        <v>0</v>
      </c>
      <c r="AJ89" s="1">
        <f t="shared" si="235"/>
        <v>0</v>
      </c>
      <c r="AK89" s="1">
        <f t="shared" si="235"/>
        <v>0</v>
      </c>
      <c r="AL89" s="1">
        <f t="shared" si="235"/>
        <v>0</v>
      </c>
      <c r="AM89" s="1">
        <f t="shared" si="235"/>
        <v>0</v>
      </c>
      <c r="AN89" s="1">
        <f t="shared" si="235"/>
        <v>0</v>
      </c>
      <c r="AO89" s="1">
        <f t="shared" si="235"/>
        <v>0</v>
      </c>
      <c r="AP89" s="1">
        <f t="shared" si="235"/>
        <v>0</v>
      </c>
      <c r="AQ89" s="1">
        <f t="shared" si="235"/>
        <v>0</v>
      </c>
      <c r="AR89" s="1">
        <f t="shared" si="235"/>
        <v>0</v>
      </c>
      <c r="AS89" s="1">
        <f t="shared" si="235"/>
        <v>0</v>
      </c>
      <c r="AT89" s="1">
        <f t="shared" si="235"/>
        <v>0</v>
      </c>
      <c r="AU89" s="1">
        <f t="shared" si="235"/>
        <v>0</v>
      </c>
      <c r="AV89" s="1">
        <f t="shared" si="235"/>
        <v>0</v>
      </c>
      <c r="AW89" s="1">
        <f t="shared" si="235"/>
        <v>0</v>
      </c>
      <c r="AX89" s="1">
        <f t="shared" si="235"/>
        <v>0</v>
      </c>
      <c r="AY89" s="1">
        <f t="shared" si="235"/>
        <v>0</v>
      </c>
      <c r="AZ89" s="1">
        <f t="shared" si="235"/>
        <v>0</v>
      </c>
      <c r="BA89" s="1">
        <f t="shared" si="235"/>
        <v>0</v>
      </c>
      <c r="BB89" s="1">
        <f t="shared" si="235"/>
        <v>0</v>
      </c>
      <c r="BC89" s="1" t="str">
        <f t="shared" si="235"/>
        <v>-</v>
      </c>
      <c r="BD89" s="1" t="str">
        <f t="shared" si="235"/>
        <v>-</v>
      </c>
      <c r="BE89" s="1" t="str">
        <f t="shared" si="235"/>
        <v>-</v>
      </c>
      <c r="BF89" s="1" t="str">
        <f t="shared" si="235"/>
        <v>-</v>
      </c>
      <c r="BG89" s="1" t="str">
        <f t="shared" si="235"/>
        <v>-</v>
      </c>
      <c r="BH89" s="1" t="str">
        <f t="shared" si="235"/>
        <v>-</v>
      </c>
      <c r="BI89" s="1" t="str">
        <f t="shared" si="235"/>
        <v>-</v>
      </c>
      <c r="BJ89" s="1" t="str">
        <f t="shared" si="235"/>
        <v>-</v>
      </c>
      <c r="BK89" s="1" t="str">
        <f t="shared" si="235"/>
        <v>-</v>
      </c>
      <c r="BL89" s="1" t="str">
        <f t="shared" si="235"/>
        <v>-</v>
      </c>
      <c r="BM89" s="1" t="str">
        <f t="shared" si="235"/>
        <v>-</v>
      </c>
      <c r="BN89" s="1" t="str">
        <f t="shared" si="235"/>
        <v>-</v>
      </c>
      <c r="BO89" s="1" t="str">
        <f t="shared" si="235"/>
        <v>-</v>
      </c>
      <c r="BP89" s="1">
        <f t="shared" si="235"/>
        <v>1</v>
      </c>
      <c r="BQ89" s="1" t="e">
        <f t="shared" si="235"/>
        <v>#N/A</v>
      </c>
      <c r="BR89" s="1">
        <f t="shared" si="235"/>
        <v>1</v>
      </c>
      <c r="BS89" s="1">
        <f t="shared" ref="BS89:CP89" si="236">VLOOKUP(BS69,$C$3:$CR$20,BS$85,FALSE)</f>
        <v>1</v>
      </c>
      <c r="BT89" s="1">
        <f t="shared" si="236"/>
        <v>1</v>
      </c>
      <c r="BU89" s="1">
        <f t="shared" si="236"/>
        <v>1</v>
      </c>
      <c r="BV89" s="1">
        <f t="shared" si="236"/>
        <v>1</v>
      </c>
      <c r="BW89" s="1">
        <f t="shared" si="236"/>
        <v>1</v>
      </c>
      <c r="BX89" s="1">
        <f t="shared" si="236"/>
        <v>0</v>
      </c>
      <c r="BY89" s="1">
        <f t="shared" si="236"/>
        <v>0</v>
      </c>
      <c r="BZ89" s="1">
        <f t="shared" si="236"/>
        <v>0</v>
      </c>
      <c r="CA89" s="1">
        <f t="shared" si="236"/>
        <v>0</v>
      </c>
      <c r="CB89" s="1">
        <f t="shared" si="236"/>
        <v>0</v>
      </c>
      <c r="CC89" s="1">
        <f t="shared" si="236"/>
        <v>0</v>
      </c>
      <c r="CD89" s="1" t="str">
        <f t="shared" si="236"/>
        <v>-</v>
      </c>
      <c r="CE89" s="1" t="str">
        <f t="shared" si="236"/>
        <v>-</v>
      </c>
      <c r="CF89" s="1">
        <f t="shared" si="236"/>
        <v>0</v>
      </c>
      <c r="CG89" s="1" t="str">
        <f t="shared" si="236"/>
        <v>-</v>
      </c>
      <c r="CH89" s="1" t="str">
        <f t="shared" si="236"/>
        <v>-</v>
      </c>
      <c r="CI89" s="1" t="str">
        <f t="shared" si="236"/>
        <v>-</v>
      </c>
      <c r="CJ89" s="1" t="str">
        <f t="shared" si="236"/>
        <v>-</v>
      </c>
      <c r="CK89" s="1" t="str">
        <f t="shared" si="236"/>
        <v>-</v>
      </c>
      <c r="CL89" s="1" t="str">
        <f t="shared" si="236"/>
        <v>-</v>
      </c>
      <c r="CM89" s="1" t="str">
        <f t="shared" si="236"/>
        <v>-</v>
      </c>
      <c r="CN89" s="1" t="str">
        <f t="shared" si="236"/>
        <v>-</v>
      </c>
      <c r="CO89" s="1">
        <f t="shared" si="236"/>
        <v>1</v>
      </c>
      <c r="CP89" s="1" t="str">
        <f t="shared" si="236"/>
        <v>-</v>
      </c>
      <c r="CS89" s="425">
        <f t="shared" si="226"/>
        <v>0</v>
      </c>
      <c r="CV89" s="425">
        <f t="shared" si="227"/>
        <v>0</v>
      </c>
      <c r="CZ89" s="469" t="str">
        <f t="shared" si="228"/>
        <v>-</v>
      </c>
      <c r="DF89" s="831" t="str">
        <f t="shared" si="229"/>
        <v/>
      </c>
    </row>
    <row r="90" spans="3:110" x14ac:dyDescent="0.15">
      <c r="D90" s="1" t="e">
        <f t="shared" si="230"/>
        <v>#N/A</v>
      </c>
      <c r="E90" s="1">
        <f t="shared" si="230"/>
        <v>0</v>
      </c>
      <c r="F90" s="1">
        <f t="shared" si="230"/>
        <v>0</v>
      </c>
      <c r="G90" s="1">
        <f t="shared" ref="G90:BR90" si="237">VLOOKUP(G70,$C$3:$CR$20,G$85,FALSE)</f>
        <v>0</v>
      </c>
      <c r="H90" s="1">
        <f t="shared" si="237"/>
        <v>0</v>
      </c>
      <c r="I90" s="1">
        <f t="shared" si="237"/>
        <v>0</v>
      </c>
      <c r="J90" s="1">
        <f t="shared" si="237"/>
        <v>0</v>
      </c>
      <c r="K90" s="1">
        <f t="shared" si="237"/>
        <v>0</v>
      </c>
      <c r="L90" s="1">
        <f t="shared" si="237"/>
        <v>0</v>
      </c>
      <c r="M90" s="1">
        <f t="shared" si="237"/>
        <v>0</v>
      </c>
      <c r="N90" s="1">
        <f t="shared" si="237"/>
        <v>0</v>
      </c>
      <c r="O90" s="1">
        <f t="shared" si="237"/>
        <v>0</v>
      </c>
      <c r="P90" s="1">
        <f t="shared" si="237"/>
        <v>0</v>
      </c>
      <c r="Q90" s="1">
        <f t="shared" si="237"/>
        <v>0</v>
      </c>
      <c r="R90" s="1">
        <f t="shared" si="237"/>
        <v>0</v>
      </c>
      <c r="S90" s="1">
        <f t="shared" si="237"/>
        <v>0</v>
      </c>
      <c r="T90" s="1">
        <f t="shared" si="237"/>
        <v>0</v>
      </c>
      <c r="U90" s="1">
        <f t="shared" si="237"/>
        <v>0</v>
      </c>
      <c r="V90" s="1">
        <f t="shared" si="237"/>
        <v>0</v>
      </c>
      <c r="W90" s="1">
        <f t="shared" si="237"/>
        <v>0</v>
      </c>
      <c r="X90" s="1">
        <f t="shared" si="237"/>
        <v>0</v>
      </c>
      <c r="Y90" s="1">
        <f t="shared" si="237"/>
        <v>0</v>
      </c>
      <c r="Z90" s="1">
        <f t="shared" si="237"/>
        <v>0</v>
      </c>
      <c r="AA90" s="1">
        <f t="shared" si="237"/>
        <v>0</v>
      </c>
      <c r="AB90" s="1"/>
      <c r="AC90" s="1">
        <f t="shared" si="237"/>
        <v>0</v>
      </c>
      <c r="AD90" s="1">
        <f t="shared" si="237"/>
        <v>0</v>
      </c>
      <c r="AE90" s="1">
        <f t="shared" si="237"/>
        <v>0</v>
      </c>
      <c r="AF90" s="1" t="str">
        <f t="shared" si="237"/>
        <v>-</v>
      </c>
      <c r="AG90" s="1">
        <f t="shared" si="237"/>
        <v>0</v>
      </c>
      <c r="AH90" s="1">
        <f t="shared" si="237"/>
        <v>0</v>
      </c>
      <c r="AI90" s="1">
        <f t="shared" si="237"/>
        <v>0</v>
      </c>
      <c r="AJ90" s="1">
        <f t="shared" si="237"/>
        <v>0</v>
      </c>
      <c r="AK90" s="1">
        <f t="shared" si="237"/>
        <v>0</v>
      </c>
      <c r="AL90" s="1">
        <f t="shared" si="237"/>
        <v>0</v>
      </c>
      <c r="AM90" s="1">
        <f t="shared" si="237"/>
        <v>0</v>
      </c>
      <c r="AN90" s="1">
        <f t="shared" si="237"/>
        <v>0</v>
      </c>
      <c r="AO90" s="1">
        <f t="shared" si="237"/>
        <v>0</v>
      </c>
      <c r="AP90" s="1">
        <f t="shared" si="237"/>
        <v>0</v>
      </c>
      <c r="AQ90" s="1">
        <f t="shared" si="237"/>
        <v>0</v>
      </c>
      <c r="AR90" s="1">
        <f t="shared" si="237"/>
        <v>0</v>
      </c>
      <c r="AS90" s="1">
        <f t="shared" si="237"/>
        <v>0</v>
      </c>
      <c r="AT90" s="1">
        <f t="shared" si="237"/>
        <v>0</v>
      </c>
      <c r="AU90" s="1">
        <f t="shared" si="237"/>
        <v>0</v>
      </c>
      <c r="AV90" s="1">
        <f t="shared" si="237"/>
        <v>0</v>
      </c>
      <c r="AW90" s="1">
        <f t="shared" si="237"/>
        <v>0</v>
      </c>
      <c r="AX90" s="1">
        <f t="shared" si="237"/>
        <v>0</v>
      </c>
      <c r="AY90" s="1">
        <f t="shared" si="237"/>
        <v>0</v>
      </c>
      <c r="AZ90" s="1">
        <f t="shared" si="237"/>
        <v>0</v>
      </c>
      <c r="BA90" s="1">
        <f t="shared" si="237"/>
        <v>0</v>
      </c>
      <c r="BB90" s="1">
        <f t="shared" si="237"/>
        <v>0</v>
      </c>
      <c r="BC90" s="1" t="str">
        <f t="shared" si="237"/>
        <v>-</v>
      </c>
      <c r="BD90" s="1" t="str">
        <f t="shared" si="237"/>
        <v>-</v>
      </c>
      <c r="BE90" s="1" t="str">
        <f t="shared" si="237"/>
        <v>-</v>
      </c>
      <c r="BF90" s="1" t="str">
        <f t="shared" si="237"/>
        <v>-</v>
      </c>
      <c r="BG90" s="1" t="str">
        <f t="shared" si="237"/>
        <v>-</v>
      </c>
      <c r="BH90" s="1" t="str">
        <f t="shared" si="237"/>
        <v>-</v>
      </c>
      <c r="BI90" s="1" t="str">
        <f t="shared" si="237"/>
        <v>-</v>
      </c>
      <c r="BJ90" s="1" t="str">
        <f t="shared" si="237"/>
        <v>-</v>
      </c>
      <c r="BK90" s="1" t="str">
        <f t="shared" si="237"/>
        <v>-</v>
      </c>
      <c r="BL90" s="1" t="str">
        <f t="shared" si="237"/>
        <v>-</v>
      </c>
      <c r="BM90" s="1" t="str">
        <f t="shared" si="237"/>
        <v>-</v>
      </c>
      <c r="BN90" s="1" t="str">
        <f t="shared" si="237"/>
        <v>-</v>
      </c>
      <c r="BO90" s="1" t="str">
        <f t="shared" si="237"/>
        <v>-</v>
      </c>
      <c r="BP90" s="1">
        <f t="shared" si="237"/>
        <v>1</v>
      </c>
      <c r="BQ90" s="1" t="e">
        <f t="shared" si="237"/>
        <v>#N/A</v>
      </c>
      <c r="BR90" s="1">
        <f t="shared" si="237"/>
        <v>1</v>
      </c>
      <c r="BS90" s="1">
        <f t="shared" ref="BS90:CP90" si="238">VLOOKUP(BS70,$C$3:$CR$20,BS$85,FALSE)</f>
        <v>1</v>
      </c>
      <c r="BT90" s="1">
        <f t="shared" si="238"/>
        <v>1</v>
      </c>
      <c r="BU90" s="1">
        <f t="shared" si="238"/>
        <v>1</v>
      </c>
      <c r="BV90" s="1">
        <f t="shared" si="238"/>
        <v>1</v>
      </c>
      <c r="BW90" s="1">
        <f t="shared" si="238"/>
        <v>1</v>
      </c>
      <c r="BX90" s="1">
        <f t="shared" si="238"/>
        <v>0</v>
      </c>
      <c r="BY90" s="1">
        <f t="shared" si="238"/>
        <v>0</v>
      </c>
      <c r="BZ90" s="1">
        <f t="shared" si="238"/>
        <v>0</v>
      </c>
      <c r="CA90" s="1">
        <f t="shared" si="238"/>
        <v>0</v>
      </c>
      <c r="CB90" s="1">
        <f t="shared" si="238"/>
        <v>0</v>
      </c>
      <c r="CC90" s="1">
        <f t="shared" si="238"/>
        <v>0</v>
      </c>
      <c r="CD90" s="1" t="str">
        <f t="shared" si="238"/>
        <v>-</v>
      </c>
      <c r="CE90" s="1" t="str">
        <f t="shared" si="238"/>
        <v>-</v>
      </c>
      <c r="CF90" s="1">
        <f t="shared" si="238"/>
        <v>0</v>
      </c>
      <c r="CG90" s="1" t="str">
        <f t="shared" si="238"/>
        <v>-</v>
      </c>
      <c r="CH90" s="1" t="str">
        <f t="shared" si="238"/>
        <v>-</v>
      </c>
      <c r="CI90" s="1" t="str">
        <f t="shared" si="238"/>
        <v>-</v>
      </c>
      <c r="CJ90" s="1" t="str">
        <f t="shared" si="238"/>
        <v>-</v>
      </c>
      <c r="CK90" s="1" t="str">
        <f t="shared" si="238"/>
        <v>-</v>
      </c>
      <c r="CL90" s="1" t="str">
        <f t="shared" si="238"/>
        <v>-</v>
      </c>
      <c r="CM90" s="1" t="str">
        <f t="shared" si="238"/>
        <v>-</v>
      </c>
      <c r="CN90" s="1" t="str">
        <f t="shared" si="238"/>
        <v>-</v>
      </c>
      <c r="CO90" s="1">
        <f t="shared" si="238"/>
        <v>1</v>
      </c>
      <c r="CP90" s="1" t="str">
        <f t="shared" si="238"/>
        <v>-</v>
      </c>
      <c r="CS90" s="425">
        <f t="shared" si="226"/>
        <v>0</v>
      </c>
      <c r="CV90" s="425">
        <f t="shared" si="227"/>
        <v>0</v>
      </c>
      <c r="CZ90" s="469" t="str">
        <f t="shared" si="228"/>
        <v>-</v>
      </c>
      <c r="DF90" s="831" t="str">
        <f t="shared" si="229"/>
        <v/>
      </c>
    </row>
    <row r="91" spans="3:110" x14ac:dyDescent="0.15">
      <c r="D91" s="1" t="e">
        <f t="shared" si="230"/>
        <v>#N/A</v>
      </c>
      <c r="E91" s="1">
        <f t="shared" si="230"/>
        <v>0</v>
      </c>
      <c r="F91" s="1">
        <f t="shared" si="230"/>
        <v>0</v>
      </c>
      <c r="G91" s="1">
        <f t="shared" ref="G91:BR91" si="239">VLOOKUP(G71,$C$3:$CR$20,G$85,FALSE)</f>
        <v>0</v>
      </c>
      <c r="H91" s="1">
        <f t="shared" si="239"/>
        <v>0</v>
      </c>
      <c r="I91" s="1">
        <f t="shared" si="239"/>
        <v>0</v>
      </c>
      <c r="J91" s="1">
        <f t="shared" si="239"/>
        <v>0</v>
      </c>
      <c r="K91" s="1">
        <f t="shared" si="239"/>
        <v>0</v>
      </c>
      <c r="L91" s="1">
        <f t="shared" si="239"/>
        <v>0</v>
      </c>
      <c r="M91" s="1">
        <f t="shared" si="239"/>
        <v>0</v>
      </c>
      <c r="N91" s="1">
        <f t="shared" si="239"/>
        <v>0</v>
      </c>
      <c r="O91" s="1">
        <f t="shared" si="239"/>
        <v>0</v>
      </c>
      <c r="P91" s="1">
        <f t="shared" si="239"/>
        <v>0</v>
      </c>
      <c r="Q91" s="1">
        <f t="shared" si="239"/>
        <v>0</v>
      </c>
      <c r="R91" s="1">
        <f t="shared" si="239"/>
        <v>0</v>
      </c>
      <c r="S91" s="1">
        <f t="shared" si="239"/>
        <v>0</v>
      </c>
      <c r="T91" s="1">
        <f t="shared" si="239"/>
        <v>0</v>
      </c>
      <c r="U91" s="1">
        <f t="shared" si="239"/>
        <v>0</v>
      </c>
      <c r="V91" s="1">
        <f t="shared" si="239"/>
        <v>0</v>
      </c>
      <c r="W91" s="1">
        <f t="shared" si="239"/>
        <v>0</v>
      </c>
      <c r="X91" s="1">
        <f t="shared" si="239"/>
        <v>0</v>
      </c>
      <c r="Y91" s="1">
        <f t="shared" si="239"/>
        <v>0</v>
      </c>
      <c r="Z91" s="1">
        <f t="shared" si="239"/>
        <v>0</v>
      </c>
      <c r="AA91" s="1">
        <f t="shared" si="239"/>
        <v>0</v>
      </c>
      <c r="AB91" s="1"/>
      <c r="AC91" s="1">
        <f t="shared" si="239"/>
        <v>0</v>
      </c>
      <c r="AD91" s="1">
        <f t="shared" si="239"/>
        <v>0</v>
      </c>
      <c r="AE91" s="1">
        <f t="shared" si="239"/>
        <v>0</v>
      </c>
      <c r="AF91" s="1" t="str">
        <f t="shared" si="239"/>
        <v>-</v>
      </c>
      <c r="AG91" s="1">
        <f t="shared" si="239"/>
        <v>0</v>
      </c>
      <c r="AH91" s="1">
        <f t="shared" si="239"/>
        <v>0</v>
      </c>
      <c r="AI91" s="1">
        <f t="shared" si="239"/>
        <v>0</v>
      </c>
      <c r="AJ91" s="1">
        <f t="shared" si="239"/>
        <v>0</v>
      </c>
      <c r="AK91" s="1">
        <f t="shared" si="239"/>
        <v>0</v>
      </c>
      <c r="AL91" s="1">
        <f t="shared" si="239"/>
        <v>0</v>
      </c>
      <c r="AM91" s="1">
        <f t="shared" si="239"/>
        <v>0</v>
      </c>
      <c r="AN91" s="1">
        <f t="shared" si="239"/>
        <v>0</v>
      </c>
      <c r="AO91" s="1">
        <f t="shared" si="239"/>
        <v>0</v>
      </c>
      <c r="AP91" s="1">
        <f t="shared" si="239"/>
        <v>0</v>
      </c>
      <c r="AQ91" s="1">
        <f t="shared" si="239"/>
        <v>0</v>
      </c>
      <c r="AR91" s="1">
        <f t="shared" si="239"/>
        <v>0</v>
      </c>
      <c r="AS91" s="1">
        <f t="shared" si="239"/>
        <v>0</v>
      </c>
      <c r="AT91" s="1">
        <f t="shared" si="239"/>
        <v>0</v>
      </c>
      <c r="AU91" s="1">
        <f t="shared" si="239"/>
        <v>0</v>
      </c>
      <c r="AV91" s="1">
        <f t="shared" si="239"/>
        <v>0</v>
      </c>
      <c r="AW91" s="1">
        <f t="shared" si="239"/>
        <v>0</v>
      </c>
      <c r="AX91" s="1">
        <f t="shared" si="239"/>
        <v>0</v>
      </c>
      <c r="AY91" s="1">
        <f t="shared" si="239"/>
        <v>0</v>
      </c>
      <c r="AZ91" s="1">
        <f t="shared" si="239"/>
        <v>0</v>
      </c>
      <c r="BA91" s="1">
        <f t="shared" si="239"/>
        <v>0</v>
      </c>
      <c r="BB91" s="1">
        <f t="shared" si="239"/>
        <v>0</v>
      </c>
      <c r="BC91" s="1" t="str">
        <f t="shared" si="239"/>
        <v>-</v>
      </c>
      <c r="BD91" s="1" t="str">
        <f t="shared" si="239"/>
        <v>-</v>
      </c>
      <c r="BE91" s="1" t="str">
        <f t="shared" si="239"/>
        <v>-</v>
      </c>
      <c r="BF91" s="1" t="str">
        <f t="shared" si="239"/>
        <v>-</v>
      </c>
      <c r="BG91" s="1" t="str">
        <f t="shared" si="239"/>
        <v>-</v>
      </c>
      <c r="BH91" s="1" t="str">
        <f t="shared" si="239"/>
        <v>-</v>
      </c>
      <c r="BI91" s="1" t="str">
        <f t="shared" si="239"/>
        <v>-</v>
      </c>
      <c r="BJ91" s="1" t="str">
        <f t="shared" si="239"/>
        <v>-</v>
      </c>
      <c r="BK91" s="1" t="str">
        <f t="shared" si="239"/>
        <v>-</v>
      </c>
      <c r="BL91" s="1" t="str">
        <f t="shared" si="239"/>
        <v>-</v>
      </c>
      <c r="BM91" s="1" t="str">
        <f t="shared" si="239"/>
        <v>-</v>
      </c>
      <c r="BN91" s="1" t="str">
        <f t="shared" si="239"/>
        <v>-</v>
      </c>
      <c r="BO91" s="1" t="str">
        <f t="shared" si="239"/>
        <v>-</v>
      </c>
      <c r="BP91" s="1">
        <f t="shared" si="239"/>
        <v>1</v>
      </c>
      <c r="BQ91" s="1" t="e">
        <f t="shared" si="239"/>
        <v>#N/A</v>
      </c>
      <c r="BR91" s="1">
        <f t="shared" si="239"/>
        <v>1</v>
      </c>
      <c r="BS91" s="1">
        <f t="shared" ref="BS91:CP91" si="240">VLOOKUP(BS71,$C$3:$CR$20,BS$85,FALSE)</f>
        <v>1</v>
      </c>
      <c r="BT91" s="1">
        <f t="shared" si="240"/>
        <v>1</v>
      </c>
      <c r="BU91" s="1">
        <f t="shared" si="240"/>
        <v>1</v>
      </c>
      <c r="BV91" s="1">
        <f t="shared" si="240"/>
        <v>1</v>
      </c>
      <c r="BW91" s="1">
        <f t="shared" si="240"/>
        <v>1</v>
      </c>
      <c r="BX91" s="1">
        <f t="shared" si="240"/>
        <v>0</v>
      </c>
      <c r="BY91" s="1">
        <f t="shared" si="240"/>
        <v>0</v>
      </c>
      <c r="BZ91" s="1">
        <f t="shared" si="240"/>
        <v>0</v>
      </c>
      <c r="CA91" s="1">
        <f t="shared" si="240"/>
        <v>0</v>
      </c>
      <c r="CB91" s="1">
        <f t="shared" si="240"/>
        <v>0</v>
      </c>
      <c r="CC91" s="1">
        <f t="shared" si="240"/>
        <v>0</v>
      </c>
      <c r="CD91" s="1" t="str">
        <f t="shared" si="240"/>
        <v>-</v>
      </c>
      <c r="CE91" s="1" t="str">
        <f t="shared" si="240"/>
        <v>-</v>
      </c>
      <c r="CF91" s="1">
        <f t="shared" si="240"/>
        <v>0</v>
      </c>
      <c r="CG91" s="1" t="str">
        <f t="shared" si="240"/>
        <v>-</v>
      </c>
      <c r="CH91" s="1" t="str">
        <f t="shared" si="240"/>
        <v>-</v>
      </c>
      <c r="CI91" s="1" t="str">
        <f t="shared" si="240"/>
        <v>-</v>
      </c>
      <c r="CJ91" s="1" t="str">
        <f t="shared" si="240"/>
        <v>-</v>
      </c>
      <c r="CK91" s="1" t="str">
        <f t="shared" si="240"/>
        <v>-</v>
      </c>
      <c r="CL91" s="1" t="str">
        <f t="shared" si="240"/>
        <v>-</v>
      </c>
      <c r="CM91" s="1" t="str">
        <f t="shared" si="240"/>
        <v>-</v>
      </c>
      <c r="CN91" s="1" t="str">
        <f t="shared" si="240"/>
        <v>-</v>
      </c>
      <c r="CO91" s="1">
        <f t="shared" si="240"/>
        <v>1</v>
      </c>
      <c r="CP91" s="1" t="str">
        <f t="shared" si="240"/>
        <v>-</v>
      </c>
      <c r="CS91" s="425">
        <f t="shared" si="226"/>
        <v>0</v>
      </c>
      <c r="CV91" s="425">
        <f t="shared" si="227"/>
        <v>0</v>
      </c>
      <c r="CZ91" s="469" t="str">
        <f t="shared" si="228"/>
        <v>-</v>
      </c>
      <c r="DF91" s="831" t="str">
        <f t="shared" si="229"/>
        <v/>
      </c>
    </row>
    <row r="92" spans="3:110" x14ac:dyDescent="0.15">
      <c r="D92" s="1" t="e">
        <f t="shared" si="230"/>
        <v>#N/A</v>
      </c>
      <c r="E92" s="1">
        <f t="shared" si="230"/>
        <v>0</v>
      </c>
      <c r="F92" s="1">
        <f t="shared" si="230"/>
        <v>0</v>
      </c>
      <c r="G92" s="1">
        <f t="shared" ref="G92:BR92" si="241">VLOOKUP(G72,$C$3:$CR$20,G$85,FALSE)</f>
        <v>0</v>
      </c>
      <c r="H92" s="1">
        <f t="shared" si="241"/>
        <v>0</v>
      </c>
      <c r="I92" s="1">
        <f t="shared" si="241"/>
        <v>0</v>
      </c>
      <c r="J92" s="1">
        <f t="shared" si="241"/>
        <v>0</v>
      </c>
      <c r="K92" s="1">
        <f t="shared" si="241"/>
        <v>0</v>
      </c>
      <c r="L92" s="1">
        <f t="shared" si="241"/>
        <v>0</v>
      </c>
      <c r="M92" s="1">
        <f t="shared" si="241"/>
        <v>0</v>
      </c>
      <c r="N92" s="1">
        <f t="shared" si="241"/>
        <v>0</v>
      </c>
      <c r="O92" s="1">
        <f t="shared" si="241"/>
        <v>0</v>
      </c>
      <c r="P92" s="1">
        <f t="shared" si="241"/>
        <v>0</v>
      </c>
      <c r="Q92" s="1">
        <f t="shared" si="241"/>
        <v>0</v>
      </c>
      <c r="R92" s="1">
        <f t="shared" si="241"/>
        <v>0</v>
      </c>
      <c r="S92" s="1">
        <f t="shared" si="241"/>
        <v>0</v>
      </c>
      <c r="T92" s="1">
        <f t="shared" si="241"/>
        <v>0</v>
      </c>
      <c r="U92" s="1">
        <f t="shared" si="241"/>
        <v>0</v>
      </c>
      <c r="V92" s="1">
        <f t="shared" si="241"/>
        <v>0</v>
      </c>
      <c r="W92" s="1">
        <f t="shared" si="241"/>
        <v>0</v>
      </c>
      <c r="X92" s="1">
        <f t="shared" si="241"/>
        <v>0</v>
      </c>
      <c r="Y92" s="1">
        <f t="shared" si="241"/>
        <v>0</v>
      </c>
      <c r="Z92" s="1">
        <f t="shared" si="241"/>
        <v>0</v>
      </c>
      <c r="AA92" s="1">
        <f t="shared" si="241"/>
        <v>0</v>
      </c>
      <c r="AB92" s="1"/>
      <c r="AC92" s="1">
        <f t="shared" si="241"/>
        <v>0</v>
      </c>
      <c r="AD92" s="1">
        <f t="shared" si="241"/>
        <v>0</v>
      </c>
      <c r="AE92" s="1">
        <f t="shared" si="241"/>
        <v>0</v>
      </c>
      <c r="AF92" s="1" t="str">
        <f t="shared" si="241"/>
        <v>-</v>
      </c>
      <c r="AG92" s="1">
        <f t="shared" si="241"/>
        <v>0</v>
      </c>
      <c r="AH92" s="1">
        <f t="shared" si="241"/>
        <v>0</v>
      </c>
      <c r="AI92" s="1">
        <f t="shared" si="241"/>
        <v>0</v>
      </c>
      <c r="AJ92" s="1">
        <f t="shared" si="241"/>
        <v>0</v>
      </c>
      <c r="AK92" s="1">
        <f t="shared" si="241"/>
        <v>0</v>
      </c>
      <c r="AL92" s="1">
        <f t="shared" si="241"/>
        <v>0</v>
      </c>
      <c r="AM92" s="1">
        <f t="shared" si="241"/>
        <v>0</v>
      </c>
      <c r="AN92" s="1">
        <f t="shared" si="241"/>
        <v>0</v>
      </c>
      <c r="AO92" s="1">
        <f t="shared" si="241"/>
        <v>0</v>
      </c>
      <c r="AP92" s="1">
        <f t="shared" si="241"/>
        <v>0</v>
      </c>
      <c r="AQ92" s="1">
        <f t="shared" si="241"/>
        <v>0</v>
      </c>
      <c r="AR92" s="1">
        <f t="shared" si="241"/>
        <v>0</v>
      </c>
      <c r="AS92" s="1">
        <f t="shared" si="241"/>
        <v>0</v>
      </c>
      <c r="AT92" s="1">
        <f t="shared" si="241"/>
        <v>0</v>
      </c>
      <c r="AU92" s="1">
        <f t="shared" si="241"/>
        <v>0</v>
      </c>
      <c r="AV92" s="1">
        <f t="shared" si="241"/>
        <v>0</v>
      </c>
      <c r="AW92" s="1">
        <f t="shared" si="241"/>
        <v>0</v>
      </c>
      <c r="AX92" s="1">
        <f t="shared" si="241"/>
        <v>0</v>
      </c>
      <c r="AY92" s="1">
        <f t="shared" si="241"/>
        <v>0</v>
      </c>
      <c r="AZ92" s="1">
        <f t="shared" si="241"/>
        <v>0</v>
      </c>
      <c r="BA92" s="1">
        <f t="shared" si="241"/>
        <v>0</v>
      </c>
      <c r="BB92" s="1">
        <f t="shared" si="241"/>
        <v>0</v>
      </c>
      <c r="BC92" s="1" t="str">
        <f t="shared" si="241"/>
        <v>-</v>
      </c>
      <c r="BD92" s="1" t="str">
        <f t="shared" si="241"/>
        <v>-</v>
      </c>
      <c r="BE92" s="1" t="str">
        <f t="shared" si="241"/>
        <v>-</v>
      </c>
      <c r="BF92" s="1" t="str">
        <f t="shared" si="241"/>
        <v>-</v>
      </c>
      <c r="BG92" s="1" t="str">
        <f t="shared" si="241"/>
        <v>-</v>
      </c>
      <c r="BH92" s="1" t="str">
        <f t="shared" si="241"/>
        <v>-</v>
      </c>
      <c r="BI92" s="1" t="str">
        <f t="shared" si="241"/>
        <v>-</v>
      </c>
      <c r="BJ92" s="1" t="str">
        <f t="shared" si="241"/>
        <v>-</v>
      </c>
      <c r="BK92" s="1" t="str">
        <f t="shared" si="241"/>
        <v>-</v>
      </c>
      <c r="BL92" s="1" t="str">
        <f t="shared" si="241"/>
        <v>-</v>
      </c>
      <c r="BM92" s="1" t="str">
        <f t="shared" si="241"/>
        <v>-</v>
      </c>
      <c r="BN92" s="1" t="str">
        <f t="shared" si="241"/>
        <v>-</v>
      </c>
      <c r="BO92" s="1" t="str">
        <f t="shared" si="241"/>
        <v>-</v>
      </c>
      <c r="BP92" s="1">
        <f t="shared" si="241"/>
        <v>1</v>
      </c>
      <c r="BQ92" s="1" t="e">
        <f t="shared" si="241"/>
        <v>#N/A</v>
      </c>
      <c r="BR92" s="1">
        <f t="shared" si="241"/>
        <v>1</v>
      </c>
      <c r="BS92" s="1">
        <f t="shared" ref="BS92:CP92" si="242">VLOOKUP(BS72,$C$3:$CR$20,BS$85,FALSE)</f>
        <v>1</v>
      </c>
      <c r="BT92" s="1">
        <f t="shared" si="242"/>
        <v>1</v>
      </c>
      <c r="BU92" s="1">
        <f t="shared" si="242"/>
        <v>1</v>
      </c>
      <c r="BV92" s="1">
        <f t="shared" si="242"/>
        <v>1</v>
      </c>
      <c r="BW92" s="1">
        <f t="shared" si="242"/>
        <v>1</v>
      </c>
      <c r="BX92" s="1">
        <f t="shared" si="242"/>
        <v>0</v>
      </c>
      <c r="BY92" s="1">
        <f t="shared" si="242"/>
        <v>0</v>
      </c>
      <c r="BZ92" s="1">
        <f t="shared" si="242"/>
        <v>0</v>
      </c>
      <c r="CA92" s="1">
        <f t="shared" si="242"/>
        <v>0</v>
      </c>
      <c r="CB92" s="1">
        <f t="shared" si="242"/>
        <v>0</v>
      </c>
      <c r="CC92" s="1">
        <f t="shared" si="242"/>
        <v>0</v>
      </c>
      <c r="CD92" s="1" t="str">
        <f t="shared" si="242"/>
        <v>-</v>
      </c>
      <c r="CE92" s="1" t="str">
        <f t="shared" si="242"/>
        <v>-</v>
      </c>
      <c r="CF92" s="1">
        <f t="shared" si="242"/>
        <v>0</v>
      </c>
      <c r="CG92" s="1" t="str">
        <f t="shared" si="242"/>
        <v>-</v>
      </c>
      <c r="CH92" s="1" t="str">
        <f t="shared" si="242"/>
        <v>-</v>
      </c>
      <c r="CI92" s="1" t="str">
        <f t="shared" si="242"/>
        <v>-</v>
      </c>
      <c r="CJ92" s="1" t="str">
        <f t="shared" si="242"/>
        <v>-</v>
      </c>
      <c r="CK92" s="1" t="str">
        <f t="shared" si="242"/>
        <v>-</v>
      </c>
      <c r="CL92" s="1" t="str">
        <f t="shared" si="242"/>
        <v>-</v>
      </c>
      <c r="CM92" s="1" t="str">
        <f t="shared" si="242"/>
        <v>-</v>
      </c>
      <c r="CN92" s="1" t="str">
        <f t="shared" si="242"/>
        <v>-</v>
      </c>
      <c r="CO92" s="1">
        <f t="shared" si="242"/>
        <v>1</v>
      </c>
      <c r="CP92" s="1" t="str">
        <f t="shared" si="242"/>
        <v>-</v>
      </c>
      <c r="CS92" s="425">
        <f t="shared" si="226"/>
        <v>0</v>
      </c>
      <c r="CV92" s="425">
        <f t="shared" si="227"/>
        <v>0</v>
      </c>
      <c r="CZ92" s="469" t="str">
        <f t="shared" si="228"/>
        <v>-</v>
      </c>
      <c r="DF92" s="831" t="str">
        <f t="shared" si="229"/>
        <v/>
      </c>
    </row>
    <row r="93" spans="3:110" x14ac:dyDescent="0.15">
      <c r="D93" s="1" t="e">
        <f t="shared" si="230"/>
        <v>#N/A</v>
      </c>
      <c r="E93" s="1">
        <f t="shared" si="230"/>
        <v>0</v>
      </c>
      <c r="F93" s="1">
        <f t="shared" si="230"/>
        <v>0</v>
      </c>
      <c r="G93" s="1">
        <f t="shared" ref="G93:BR93" si="243">VLOOKUP(G73,$C$3:$CR$20,G$85,FALSE)</f>
        <v>0</v>
      </c>
      <c r="H93" s="1">
        <f t="shared" si="243"/>
        <v>0</v>
      </c>
      <c r="I93" s="1">
        <f t="shared" si="243"/>
        <v>0</v>
      </c>
      <c r="J93" s="1">
        <f t="shared" si="243"/>
        <v>0</v>
      </c>
      <c r="K93" s="1">
        <f t="shared" si="243"/>
        <v>0</v>
      </c>
      <c r="L93" s="1">
        <f t="shared" si="243"/>
        <v>0</v>
      </c>
      <c r="M93" s="1">
        <f t="shared" si="243"/>
        <v>0</v>
      </c>
      <c r="N93" s="1">
        <f t="shared" si="243"/>
        <v>0</v>
      </c>
      <c r="O93" s="1">
        <f t="shared" si="243"/>
        <v>0</v>
      </c>
      <c r="P93" s="1">
        <f t="shared" si="243"/>
        <v>0</v>
      </c>
      <c r="Q93" s="1">
        <f t="shared" si="243"/>
        <v>0</v>
      </c>
      <c r="R93" s="1">
        <f t="shared" si="243"/>
        <v>0</v>
      </c>
      <c r="S93" s="1">
        <f t="shared" si="243"/>
        <v>0</v>
      </c>
      <c r="T93" s="1">
        <f t="shared" si="243"/>
        <v>0</v>
      </c>
      <c r="U93" s="1">
        <f t="shared" si="243"/>
        <v>0</v>
      </c>
      <c r="V93" s="1">
        <f t="shared" si="243"/>
        <v>0</v>
      </c>
      <c r="W93" s="1">
        <f t="shared" si="243"/>
        <v>0</v>
      </c>
      <c r="X93" s="1">
        <f t="shared" si="243"/>
        <v>0</v>
      </c>
      <c r="Y93" s="1">
        <f t="shared" si="243"/>
        <v>0</v>
      </c>
      <c r="Z93" s="1">
        <f t="shared" si="243"/>
        <v>0</v>
      </c>
      <c r="AA93" s="1">
        <f t="shared" si="243"/>
        <v>0</v>
      </c>
      <c r="AB93" s="1"/>
      <c r="AC93" s="1">
        <f t="shared" si="243"/>
        <v>0</v>
      </c>
      <c r="AD93" s="1">
        <f t="shared" si="243"/>
        <v>0</v>
      </c>
      <c r="AE93" s="1">
        <f t="shared" si="243"/>
        <v>0</v>
      </c>
      <c r="AF93" s="1" t="str">
        <f t="shared" si="243"/>
        <v>-</v>
      </c>
      <c r="AG93" s="1">
        <f t="shared" si="243"/>
        <v>0</v>
      </c>
      <c r="AH93" s="1">
        <f t="shared" si="243"/>
        <v>0</v>
      </c>
      <c r="AI93" s="1">
        <f t="shared" si="243"/>
        <v>0</v>
      </c>
      <c r="AJ93" s="1">
        <f t="shared" si="243"/>
        <v>0</v>
      </c>
      <c r="AK93" s="1">
        <f t="shared" si="243"/>
        <v>0</v>
      </c>
      <c r="AL93" s="1">
        <f t="shared" si="243"/>
        <v>0</v>
      </c>
      <c r="AM93" s="1">
        <f t="shared" si="243"/>
        <v>0</v>
      </c>
      <c r="AN93" s="1">
        <f t="shared" si="243"/>
        <v>0</v>
      </c>
      <c r="AO93" s="1">
        <f t="shared" si="243"/>
        <v>0</v>
      </c>
      <c r="AP93" s="1">
        <f t="shared" si="243"/>
        <v>0</v>
      </c>
      <c r="AQ93" s="1">
        <f t="shared" si="243"/>
        <v>0</v>
      </c>
      <c r="AR93" s="1">
        <f t="shared" si="243"/>
        <v>0</v>
      </c>
      <c r="AS93" s="1">
        <f t="shared" si="243"/>
        <v>0</v>
      </c>
      <c r="AT93" s="1">
        <f t="shared" si="243"/>
        <v>0</v>
      </c>
      <c r="AU93" s="1">
        <f t="shared" si="243"/>
        <v>0</v>
      </c>
      <c r="AV93" s="1">
        <f t="shared" si="243"/>
        <v>0</v>
      </c>
      <c r="AW93" s="1">
        <f t="shared" si="243"/>
        <v>0</v>
      </c>
      <c r="AX93" s="1">
        <f t="shared" si="243"/>
        <v>0</v>
      </c>
      <c r="AY93" s="1">
        <f t="shared" si="243"/>
        <v>0</v>
      </c>
      <c r="AZ93" s="1">
        <f t="shared" si="243"/>
        <v>0</v>
      </c>
      <c r="BA93" s="1">
        <f t="shared" si="243"/>
        <v>0</v>
      </c>
      <c r="BB93" s="1">
        <f t="shared" si="243"/>
        <v>0</v>
      </c>
      <c r="BC93" s="1" t="str">
        <f t="shared" si="243"/>
        <v>-</v>
      </c>
      <c r="BD93" s="1" t="str">
        <f t="shared" si="243"/>
        <v>-</v>
      </c>
      <c r="BE93" s="1" t="str">
        <f t="shared" si="243"/>
        <v>-</v>
      </c>
      <c r="BF93" s="1" t="str">
        <f t="shared" si="243"/>
        <v>-</v>
      </c>
      <c r="BG93" s="1" t="str">
        <f t="shared" si="243"/>
        <v>-</v>
      </c>
      <c r="BH93" s="1" t="str">
        <f t="shared" si="243"/>
        <v>-</v>
      </c>
      <c r="BI93" s="1" t="str">
        <f t="shared" si="243"/>
        <v>-</v>
      </c>
      <c r="BJ93" s="1" t="str">
        <f t="shared" si="243"/>
        <v>-</v>
      </c>
      <c r="BK93" s="1" t="str">
        <f t="shared" si="243"/>
        <v>-</v>
      </c>
      <c r="BL93" s="1" t="str">
        <f t="shared" si="243"/>
        <v>-</v>
      </c>
      <c r="BM93" s="1" t="str">
        <f t="shared" si="243"/>
        <v>-</v>
      </c>
      <c r="BN93" s="1" t="str">
        <f t="shared" si="243"/>
        <v>-</v>
      </c>
      <c r="BO93" s="1" t="str">
        <f t="shared" si="243"/>
        <v>-</v>
      </c>
      <c r="BP93" s="1">
        <f t="shared" si="243"/>
        <v>1</v>
      </c>
      <c r="BQ93" s="1" t="e">
        <f t="shared" si="243"/>
        <v>#N/A</v>
      </c>
      <c r="BR93" s="1">
        <f t="shared" si="243"/>
        <v>1</v>
      </c>
      <c r="BS93" s="1">
        <f t="shared" ref="BS93:CP93" si="244">VLOOKUP(BS73,$C$3:$CR$20,BS$85,FALSE)</f>
        <v>1</v>
      </c>
      <c r="BT93" s="1">
        <f t="shared" si="244"/>
        <v>1</v>
      </c>
      <c r="BU93" s="1">
        <f t="shared" si="244"/>
        <v>1</v>
      </c>
      <c r="BV93" s="1">
        <f t="shared" si="244"/>
        <v>1</v>
      </c>
      <c r="BW93" s="1">
        <f t="shared" si="244"/>
        <v>1</v>
      </c>
      <c r="BX93" s="1">
        <f t="shared" si="244"/>
        <v>0</v>
      </c>
      <c r="BY93" s="1">
        <f t="shared" si="244"/>
        <v>0</v>
      </c>
      <c r="BZ93" s="1">
        <f t="shared" si="244"/>
        <v>0</v>
      </c>
      <c r="CA93" s="1">
        <f t="shared" si="244"/>
        <v>0</v>
      </c>
      <c r="CB93" s="1">
        <f t="shared" si="244"/>
        <v>0</v>
      </c>
      <c r="CC93" s="1">
        <f t="shared" si="244"/>
        <v>0</v>
      </c>
      <c r="CD93" s="1" t="str">
        <f t="shared" si="244"/>
        <v>-</v>
      </c>
      <c r="CE93" s="1" t="str">
        <f t="shared" si="244"/>
        <v>-</v>
      </c>
      <c r="CF93" s="1">
        <f t="shared" si="244"/>
        <v>0</v>
      </c>
      <c r="CG93" s="1" t="str">
        <f t="shared" si="244"/>
        <v>-</v>
      </c>
      <c r="CH93" s="1" t="str">
        <f t="shared" si="244"/>
        <v>-</v>
      </c>
      <c r="CI93" s="1" t="str">
        <f t="shared" si="244"/>
        <v>-</v>
      </c>
      <c r="CJ93" s="1" t="str">
        <f t="shared" si="244"/>
        <v>-</v>
      </c>
      <c r="CK93" s="1" t="str">
        <f t="shared" si="244"/>
        <v>-</v>
      </c>
      <c r="CL93" s="1" t="str">
        <f t="shared" si="244"/>
        <v>-</v>
      </c>
      <c r="CM93" s="1" t="str">
        <f t="shared" si="244"/>
        <v>-</v>
      </c>
      <c r="CN93" s="1" t="str">
        <f t="shared" si="244"/>
        <v>-</v>
      </c>
      <c r="CO93" s="1">
        <f t="shared" si="244"/>
        <v>1</v>
      </c>
      <c r="CP93" s="1" t="str">
        <f t="shared" si="244"/>
        <v>-</v>
      </c>
      <c r="CS93" s="425">
        <f t="shared" si="226"/>
        <v>0</v>
      </c>
      <c r="CV93" s="425">
        <f t="shared" si="227"/>
        <v>0</v>
      </c>
      <c r="CZ93" s="469" t="str">
        <f t="shared" si="228"/>
        <v>-</v>
      </c>
      <c r="DF93" s="831" t="str">
        <f t="shared" si="229"/>
        <v/>
      </c>
    </row>
    <row r="94" spans="3:110" x14ac:dyDescent="0.15">
      <c r="D94" s="1" t="e">
        <f t="shared" si="230"/>
        <v>#N/A</v>
      </c>
      <c r="E94" s="1">
        <f t="shared" si="230"/>
        <v>0</v>
      </c>
      <c r="F94" s="1">
        <f t="shared" si="230"/>
        <v>0</v>
      </c>
      <c r="G94" s="1">
        <f t="shared" ref="G94:BR94" si="245">VLOOKUP(G74,$C$3:$CR$20,G$85,FALSE)</f>
        <v>0</v>
      </c>
      <c r="H94" s="1">
        <f t="shared" si="245"/>
        <v>0</v>
      </c>
      <c r="I94" s="1">
        <f t="shared" si="245"/>
        <v>0</v>
      </c>
      <c r="J94" s="1">
        <f t="shared" si="245"/>
        <v>0</v>
      </c>
      <c r="K94" s="1">
        <f t="shared" si="245"/>
        <v>0</v>
      </c>
      <c r="L94" s="1">
        <f t="shared" si="245"/>
        <v>0</v>
      </c>
      <c r="M94" s="1">
        <f t="shared" si="245"/>
        <v>0</v>
      </c>
      <c r="N94" s="1">
        <f t="shared" si="245"/>
        <v>0</v>
      </c>
      <c r="O94" s="1">
        <f t="shared" si="245"/>
        <v>0</v>
      </c>
      <c r="P94" s="1">
        <f t="shared" si="245"/>
        <v>0</v>
      </c>
      <c r="Q94" s="1">
        <f t="shared" si="245"/>
        <v>0</v>
      </c>
      <c r="R94" s="1">
        <f t="shared" si="245"/>
        <v>0</v>
      </c>
      <c r="S94" s="1">
        <f t="shared" si="245"/>
        <v>0</v>
      </c>
      <c r="T94" s="1">
        <f t="shared" si="245"/>
        <v>0</v>
      </c>
      <c r="U94" s="1">
        <f t="shared" si="245"/>
        <v>0</v>
      </c>
      <c r="V94" s="1">
        <f t="shared" si="245"/>
        <v>0</v>
      </c>
      <c r="W94" s="1">
        <f t="shared" si="245"/>
        <v>0</v>
      </c>
      <c r="X94" s="1">
        <f t="shared" si="245"/>
        <v>0</v>
      </c>
      <c r="Y94" s="1">
        <f t="shared" si="245"/>
        <v>0</v>
      </c>
      <c r="Z94" s="1">
        <f t="shared" si="245"/>
        <v>0</v>
      </c>
      <c r="AA94" s="1">
        <f t="shared" si="245"/>
        <v>0</v>
      </c>
      <c r="AB94" s="1"/>
      <c r="AC94" s="1">
        <f t="shared" si="245"/>
        <v>0</v>
      </c>
      <c r="AD94" s="1">
        <f t="shared" si="245"/>
        <v>0</v>
      </c>
      <c r="AE94" s="1">
        <f t="shared" si="245"/>
        <v>0</v>
      </c>
      <c r="AF94" s="1" t="str">
        <f t="shared" si="245"/>
        <v>-</v>
      </c>
      <c r="AG94" s="1">
        <f t="shared" si="245"/>
        <v>0</v>
      </c>
      <c r="AH94" s="1">
        <f t="shared" si="245"/>
        <v>0</v>
      </c>
      <c r="AI94" s="1">
        <f t="shared" si="245"/>
        <v>0</v>
      </c>
      <c r="AJ94" s="1">
        <f t="shared" si="245"/>
        <v>0</v>
      </c>
      <c r="AK94" s="1">
        <f t="shared" si="245"/>
        <v>0</v>
      </c>
      <c r="AL94" s="1">
        <f t="shared" si="245"/>
        <v>0</v>
      </c>
      <c r="AM94" s="1">
        <f t="shared" si="245"/>
        <v>0</v>
      </c>
      <c r="AN94" s="1">
        <f t="shared" si="245"/>
        <v>0</v>
      </c>
      <c r="AO94" s="1">
        <f t="shared" si="245"/>
        <v>0</v>
      </c>
      <c r="AP94" s="1">
        <f t="shared" si="245"/>
        <v>0</v>
      </c>
      <c r="AQ94" s="1">
        <f t="shared" si="245"/>
        <v>0</v>
      </c>
      <c r="AR94" s="1">
        <f t="shared" si="245"/>
        <v>0</v>
      </c>
      <c r="AS94" s="1">
        <f t="shared" si="245"/>
        <v>0</v>
      </c>
      <c r="AT94" s="1">
        <f t="shared" si="245"/>
        <v>0</v>
      </c>
      <c r="AU94" s="1">
        <f t="shared" si="245"/>
        <v>0</v>
      </c>
      <c r="AV94" s="1">
        <f t="shared" si="245"/>
        <v>0</v>
      </c>
      <c r="AW94" s="1">
        <f t="shared" si="245"/>
        <v>0</v>
      </c>
      <c r="AX94" s="1">
        <f t="shared" si="245"/>
        <v>0</v>
      </c>
      <c r="AY94" s="1">
        <f t="shared" si="245"/>
        <v>0</v>
      </c>
      <c r="AZ94" s="1">
        <f t="shared" si="245"/>
        <v>0</v>
      </c>
      <c r="BA94" s="1">
        <f t="shared" si="245"/>
        <v>0</v>
      </c>
      <c r="BB94" s="1">
        <f t="shared" si="245"/>
        <v>0</v>
      </c>
      <c r="BC94" s="1" t="str">
        <f t="shared" si="245"/>
        <v>-</v>
      </c>
      <c r="BD94" s="1" t="str">
        <f t="shared" si="245"/>
        <v>-</v>
      </c>
      <c r="BE94" s="1" t="str">
        <f t="shared" si="245"/>
        <v>-</v>
      </c>
      <c r="BF94" s="1" t="str">
        <f t="shared" si="245"/>
        <v>-</v>
      </c>
      <c r="BG94" s="1" t="str">
        <f t="shared" si="245"/>
        <v>-</v>
      </c>
      <c r="BH94" s="1" t="str">
        <f t="shared" si="245"/>
        <v>-</v>
      </c>
      <c r="BI94" s="1" t="str">
        <f t="shared" si="245"/>
        <v>-</v>
      </c>
      <c r="BJ94" s="1" t="str">
        <f t="shared" si="245"/>
        <v>-</v>
      </c>
      <c r="BK94" s="1" t="str">
        <f t="shared" si="245"/>
        <v>-</v>
      </c>
      <c r="BL94" s="1" t="str">
        <f t="shared" si="245"/>
        <v>-</v>
      </c>
      <c r="BM94" s="1" t="str">
        <f t="shared" si="245"/>
        <v>-</v>
      </c>
      <c r="BN94" s="1" t="str">
        <f t="shared" si="245"/>
        <v>-</v>
      </c>
      <c r="BO94" s="1" t="str">
        <f t="shared" si="245"/>
        <v>-</v>
      </c>
      <c r="BP94" s="1">
        <f t="shared" si="245"/>
        <v>1</v>
      </c>
      <c r="BQ94" s="1" t="e">
        <f t="shared" si="245"/>
        <v>#N/A</v>
      </c>
      <c r="BR94" s="1">
        <f t="shared" si="245"/>
        <v>1</v>
      </c>
      <c r="BS94" s="1">
        <f t="shared" ref="BS94:CP94" si="246">VLOOKUP(BS74,$C$3:$CR$20,BS$85,FALSE)</f>
        <v>1</v>
      </c>
      <c r="BT94" s="1">
        <f t="shared" si="246"/>
        <v>1</v>
      </c>
      <c r="BU94" s="1">
        <f t="shared" si="246"/>
        <v>1</v>
      </c>
      <c r="BV94" s="1">
        <f t="shared" si="246"/>
        <v>1</v>
      </c>
      <c r="BW94" s="1">
        <f t="shared" si="246"/>
        <v>1</v>
      </c>
      <c r="BX94" s="1">
        <f t="shared" si="246"/>
        <v>0</v>
      </c>
      <c r="BY94" s="1">
        <f t="shared" si="246"/>
        <v>0</v>
      </c>
      <c r="BZ94" s="1">
        <f t="shared" si="246"/>
        <v>0</v>
      </c>
      <c r="CA94" s="1">
        <f t="shared" si="246"/>
        <v>0</v>
      </c>
      <c r="CB94" s="1">
        <f t="shared" si="246"/>
        <v>0</v>
      </c>
      <c r="CC94" s="1">
        <f t="shared" si="246"/>
        <v>0</v>
      </c>
      <c r="CD94" s="1" t="str">
        <f t="shared" si="246"/>
        <v>-</v>
      </c>
      <c r="CE94" s="1" t="str">
        <f t="shared" si="246"/>
        <v>-</v>
      </c>
      <c r="CF94" s="1">
        <f t="shared" si="246"/>
        <v>0</v>
      </c>
      <c r="CG94" s="1" t="str">
        <f t="shared" si="246"/>
        <v>-</v>
      </c>
      <c r="CH94" s="1" t="str">
        <f t="shared" si="246"/>
        <v>-</v>
      </c>
      <c r="CI94" s="1" t="str">
        <f t="shared" si="246"/>
        <v>-</v>
      </c>
      <c r="CJ94" s="1" t="str">
        <f t="shared" si="246"/>
        <v>-</v>
      </c>
      <c r="CK94" s="1" t="str">
        <f t="shared" si="246"/>
        <v>-</v>
      </c>
      <c r="CL94" s="1" t="str">
        <f t="shared" si="246"/>
        <v>-</v>
      </c>
      <c r="CM94" s="1" t="str">
        <f t="shared" si="246"/>
        <v>-</v>
      </c>
      <c r="CN94" s="1" t="str">
        <f t="shared" si="246"/>
        <v>-</v>
      </c>
      <c r="CO94" s="1">
        <f t="shared" si="246"/>
        <v>1</v>
      </c>
      <c r="CP94" s="1" t="str">
        <f t="shared" si="246"/>
        <v>-</v>
      </c>
      <c r="CS94" s="425">
        <f t="shared" si="226"/>
        <v>0</v>
      </c>
      <c r="CV94" s="425">
        <f t="shared" si="227"/>
        <v>0</v>
      </c>
      <c r="CZ94" s="469" t="str">
        <f t="shared" si="228"/>
        <v>-</v>
      </c>
      <c r="DF94" s="831" t="str">
        <f t="shared" si="229"/>
        <v/>
      </c>
    </row>
    <row r="95" spans="3:110" x14ac:dyDescent="0.15">
      <c r="D95" s="1" t="e">
        <f t="shared" si="230"/>
        <v>#N/A</v>
      </c>
      <c r="E95" s="1">
        <f t="shared" si="230"/>
        <v>0</v>
      </c>
      <c r="F95" s="1">
        <f t="shared" si="230"/>
        <v>0</v>
      </c>
      <c r="G95" s="1">
        <f t="shared" ref="G95:BR95" si="247">VLOOKUP(G75,$C$3:$CR$20,G$85,FALSE)</f>
        <v>0</v>
      </c>
      <c r="H95" s="1">
        <f t="shared" si="247"/>
        <v>0</v>
      </c>
      <c r="I95" s="1">
        <f t="shared" si="247"/>
        <v>0</v>
      </c>
      <c r="J95" s="1">
        <f t="shared" si="247"/>
        <v>0</v>
      </c>
      <c r="K95" s="1">
        <f t="shared" si="247"/>
        <v>0</v>
      </c>
      <c r="L95" s="1">
        <f t="shared" si="247"/>
        <v>0</v>
      </c>
      <c r="M95" s="1">
        <f t="shared" si="247"/>
        <v>0</v>
      </c>
      <c r="N95" s="1">
        <f t="shared" si="247"/>
        <v>0</v>
      </c>
      <c r="O95" s="1">
        <f t="shared" si="247"/>
        <v>0</v>
      </c>
      <c r="P95" s="1">
        <f t="shared" si="247"/>
        <v>0</v>
      </c>
      <c r="Q95" s="1">
        <f t="shared" si="247"/>
        <v>0</v>
      </c>
      <c r="R95" s="1">
        <f t="shared" si="247"/>
        <v>0</v>
      </c>
      <c r="S95" s="1">
        <f t="shared" si="247"/>
        <v>0</v>
      </c>
      <c r="T95" s="1">
        <f t="shared" si="247"/>
        <v>0</v>
      </c>
      <c r="U95" s="1">
        <f t="shared" si="247"/>
        <v>0</v>
      </c>
      <c r="V95" s="1">
        <f t="shared" si="247"/>
        <v>0</v>
      </c>
      <c r="W95" s="1">
        <f t="shared" si="247"/>
        <v>0</v>
      </c>
      <c r="X95" s="1">
        <f t="shared" si="247"/>
        <v>0</v>
      </c>
      <c r="Y95" s="1">
        <f t="shared" si="247"/>
        <v>0</v>
      </c>
      <c r="Z95" s="1">
        <f t="shared" si="247"/>
        <v>0</v>
      </c>
      <c r="AA95" s="1">
        <f t="shared" si="247"/>
        <v>0</v>
      </c>
      <c r="AB95" s="1"/>
      <c r="AC95" s="1">
        <f t="shared" si="247"/>
        <v>0</v>
      </c>
      <c r="AD95" s="1">
        <f t="shared" si="247"/>
        <v>0</v>
      </c>
      <c r="AE95" s="1">
        <f t="shared" si="247"/>
        <v>0</v>
      </c>
      <c r="AF95" s="1" t="str">
        <f t="shared" si="247"/>
        <v>-</v>
      </c>
      <c r="AG95" s="1">
        <f t="shared" si="247"/>
        <v>0</v>
      </c>
      <c r="AH95" s="1">
        <f t="shared" si="247"/>
        <v>0</v>
      </c>
      <c r="AI95" s="1">
        <f t="shared" si="247"/>
        <v>0</v>
      </c>
      <c r="AJ95" s="1">
        <f t="shared" si="247"/>
        <v>0</v>
      </c>
      <c r="AK95" s="1">
        <f t="shared" si="247"/>
        <v>0</v>
      </c>
      <c r="AL95" s="1">
        <f t="shared" si="247"/>
        <v>0</v>
      </c>
      <c r="AM95" s="1">
        <f t="shared" si="247"/>
        <v>0</v>
      </c>
      <c r="AN95" s="1">
        <f t="shared" si="247"/>
        <v>0</v>
      </c>
      <c r="AO95" s="1">
        <f t="shared" si="247"/>
        <v>0</v>
      </c>
      <c r="AP95" s="1">
        <f t="shared" si="247"/>
        <v>0</v>
      </c>
      <c r="AQ95" s="1">
        <f t="shared" si="247"/>
        <v>0</v>
      </c>
      <c r="AR95" s="1">
        <f t="shared" si="247"/>
        <v>0</v>
      </c>
      <c r="AS95" s="1">
        <f t="shared" si="247"/>
        <v>0</v>
      </c>
      <c r="AT95" s="1">
        <f t="shared" si="247"/>
        <v>0</v>
      </c>
      <c r="AU95" s="1">
        <f t="shared" si="247"/>
        <v>0</v>
      </c>
      <c r="AV95" s="1">
        <f t="shared" si="247"/>
        <v>0</v>
      </c>
      <c r="AW95" s="1">
        <f t="shared" si="247"/>
        <v>0</v>
      </c>
      <c r="AX95" s="1">
        <f t="shared" si="247"/>
        <v>0</v>
      </c>
      <c r="AY95" s="1">
        <f t="shared" si="247"/>
        <v>0</v>
      </c>
      <c r="AZ95" s="1">
        <f t="shared" si="247"/>
        <v>0</v>
      </c>
      <c r="BA95" s="1">
        <f t="shared" si="247"/>
        <v>0</v>
      </c>
      <c r="BB95" s="1">
        <f t="shared" si="247"/>
        <v>0</v>
      </c>
      <c r="BC95" s="1" t="str">
        <f t="shared" si="247"/>
        <v>-</v>
      </c>
      <c r="BD95" s="1" t="str">
        <f t="shared" si="247"/>
        <v>-</v>
      </c>
      <c r="BE95" s="1" t="str">
        <f t="shared" si="247"/>
        <v>-</v>
      </c>
      <c r="BF95" s="1" t="str">
        <f t="shared" si="247"/>
        <v>-</v>
      </c>
      <c r="BG95" s="1" t="str">
        <f t="shared" si="247"/>
        <v>-</v>
      </c>
      <c r="BH95" s="1" t="str">
        <f t="shared" si="247"/>
        <v>-</v>
      </c>
      <c r="BI95" s="1" t="str">
        <f t="shared" si="247"/>
        <v>-</v>
      </c>
      <c r="BJ95" s="1" t="str">
        <f t="shared" si="247"/>
        <v>-</v>
      </c>
      <c r="BK95" s="1" t="str">
        <f t="shared" si="247"/>
        <v>-</v>
      </c>
      <c r="BL95" s="1" t="str">
        <f t="shared" si="247"/>
        <v>-</v>
      </c>
      <c r="BM95" s="1" t="str">
        <f t="shared" si="247"/>
        <v>-</v>
      </c>
      <c r="BN95" s="1" t="str">
        <f t="shared" si="247"/>
        <v>-</v>
      </c>
      <c r="BO95" s="1" t="str">
        <f t="shared" si="247"/>
        <v>-</v>
      </c>
      <c r="BP95" s="1">
        <f t="shared" si="247"/>
        <v>1</v>
      </c>
      <c r="BQ95" s="1" t="e">
        <f t="shared" si="247"/>
        <v>#N/A</v>
      </c>
      <c r="BR95" s="1">
        <f t="shared" si="247"/>
        <v>1</v>
      </c>
      <c r="BS95" s="1">
        <f t="shared" ref="BS95:CP95" si="248">VLOOKUP(BS75,$C$3:$CR$20,BS$85,FALSE)</f>
        <v>1</v>
      </c>
      <c r="BT95" s="1">
        <f t="shared" si="248"/>
        <v>1</v>
      </c>
      <c r="BU95" s="1">
        <f t="shared" si="248"/>
        <v>1</v>
      </c>
      <c r="BV95" s="1">
        <f t="shared" si="248"/>
        <v>1</v>
      </c>
      <c r="BW95" s="1">
        <f t="shared" si="248"/>
        <v>1</v>
      </c>
      <c r="BX95" s="1">
        <f t="shared" si="248"/>
        <v>0</v>
      </c>
      <c r="BY95" s="1">
        <f t="shared" si="248"/>
        <v>0</v>
      </c>
      <c r="BZ95" s="1">
        <f t="shared" si="248"/>
        <v>0</v>
      </c>
      <c r="CA95" s="1">
        <f t="shared" si="248"/>
        <v>0</v>
      </c>
      <c r="CB95" s="1">
        <f t="shared" si="248"/>
        <v>0</v>
      </c>
      <c r="CC95" s="1">
        <f t="shared" si="248"/>
        <v>0</v>
      </c>
      <c r="CD95" s="1" t="str">
        <f t="shared" si="248"/>
        <v>-</v>
      </c>
      <c r="CE95" s="1" t="str">
        <f t="shared" si="248"/>
        <v>-</v>
      </c>
      <c r="CF95" s="1">
        <f t="shared" si="248"/>
        <v>0</v>
      </c>
      <c r="CG95" s="1" t="str">
        <f t="shared" si="248"/>
        <v>-</v>
      </c>
      <c r="CH95" s="1" t="str">
        <f t="shared" si="248"/>
        <v>-</v>
      </c>
      <c r="CI95" s="1" t="str">
        <f t="shared" si="248"/>
        <v>-</v>
      </c>
      <c r="CJ95" s="1" t="str">
        <f t="shared" si="248"/>
        <v>-</v>
      </c>
      <c r="CK95" s="1" t="str">
        <f t="shared" si="248"/>
        <v>-</v>
      </c>
      <c r="CL95" s="1" t="str">
        <f t="shared" si="248"/>
        <v>-</v>
      </c>
      <c r="CM95" s="1" t="str">
        <f t="shared" si="248"/>
        <v>-</v>
      </c>
      <c r="CN95" s="1" t="str">
        <f t="shared" si="248"/>
        <v>-</v>
      </c>
      <c r="CO95" s="1">
        <f t="shared" si="248"/>
        <v>1</v>
      </c>
      <c r="CP95" s="1" t="str">
        <f t="shared" si="248"/>
        <v>-</v>
      </c>
      <c r="CS95" s="425">
        <f t="shared" si="226"/>
        <v>0</v>
      </c>
      <c r="CV95" s="425">
        <f t="shared" si="227"/>
        <v>0</v>
      </c>
      <c r="CZ95" s="469" t="str">
        <f t="shared" si="228"/>
        <v>-</v>
      </c>
      <c r="DF95" s="831" t="str">
        <f t="shared" si="229"/>
        <v/>
      </c>
    </row>
    <row r="96" spans="3:110" x14ac:dyDescent="0.15">
      <c r="D96" s="1" t="e">
        <f t="shared" si="230"/>
        <v>#N/A</v>
      </c>
      <c r="E96" s="1">
        <f t="shared" si="230"/>
        <v>0</v>
      </c>
      <c r="F96" s="1">
        <f t="shared" si="230"/>
        <v>0</v>
      </c>
      <c r="G96" s="1">
        <f t="shared" ref="G96:BR96" si="249">VLOOKUP(G76,$C$3:$CR$20,G$85,FALSE)</f>
        <v>0</v>
      </c>
      <c r="H96" s="1">
        <f t="shared" si="249"/>
        <v>0</v>
      </c>
      <c r="I96" s="1">
        <f t="shared" si="249"/>
        <v>0</v>
      </c>
      <c r="J96" s="1">
        <f t="shared" si="249"/>
        <v>0</v>
      </c>
      <c r="K96" s="1">
        <f t="shared" si="249"/>
        <v>0</v>
      </c>
      <c r="L96" s="1">
        <f t="shared" si="249"/>
        <v>0</v>
      </c>
      <c r="M96" s="1">
        <f t="shared" si="249"/>
        <v>0</v>
      </c>
      <c r="N96" s="1">
        <f t="shared" si="249"/>
        <v>0</v>
      </c>
      <c r="O96" s="1">
        <f t="shared" si="249"/>
        <v>0</v>
      </c>
      <c r="P96" s="1">
        <f t="shared" si="249"/>
        <v>0</v>
      </c>
      <c r="Q96" s="1">
        <f t="shared" si="249"/>
        <v>0</v>
      </c>
      <c r="R96" s="1">
        <f t="shared" si="249"/>
        <v>0</v>
      </c>
      <c r="S96" s="1">
        <f t="shared" si="249"/>
        <v>0</v>
      </c>
      <c r="T96" s="1">
        <f t="shared" si="249"/>
        <v>0</v>
      </c>
      <c r="U96" s="1">
        <f t="shared" si="249"/>
        <v>0</v>
      </c>
      <c r="V96" s="1">
        <f t="shared" si="249"/>
        <v>0</v>
      </c>
      <c r="W96" s="1">
        <f t="shared" si="249"/>
        <v>0</v>
      </c>
      <c r="X96" s="1">
        <f t="shared" si="249"/>
        <v>0</v>
      </c>
      <c r="Y96" s="1">
        <f t="shared" si="249"/>
        <v>0</v>
      </c>
      <c r="Z96" s="1">
        <f t="shared" si="249"/>
        <v>0</v>
      </c>
      <c r="AA96" s="1">
        <f t="shared" si="249"/>
        <v>0</v>
      </c>
      <c r="AB96" s="1"/>
      <c r="AC96" s="1">
        <f t="shared" si="249"/>
        <v>0</v>
      </c>
      <c r="AD96" s="1">
        <f t="shared" si="249"/>
        <v>0</v>
      </c>
      <c r="AE96" s="1">
        <f t="shared" si="249"/>
        <v>0</v>
      </c>
      <c r="AF96" s="1" t="str">
        <f t="shared" si="249"/>
        <v>-</v>
      </c>
      <c r="AG96" s="1">
        <f t="shared" si="249"/>
        <v>0</v>
      </c>
      <c r="AH96" s="1">
        <f t="shared" si="249"/>
        <v>0</v>
      </c>
      <c r="AI96" s="1">
        <f t="shared" si="249"/>
        <v>0</v>
      </c>
      <c r="AJ96" s="1">
        <f t="shared" si="249"/>
        <v>0</v>
      </c>
      <c r="AK96" s="1">
        <f t="shared" si="249"/>
        <v>0</v>
      </c>
      <c r="AL96" s="1">
        <f t="shared" si="249"/>
        <v>0</v>
      </c>
      <c r="AM96" s="1">
        <f t="shared" si="249"/>
        <v>0</v>
      </c>
      <c r="AN96" s="1">
        <f t="shared" si="249"/>
        <v>0</v>
      </c>
      <c r="AO96" s="1">
        <f t="shared" si="249"/>
        <v>0</v>
      </c>
      <c r="AP96" s="1">
        <f t="shared" si="249"/>
        <v>0</v>
      </c>
      <c r="AQ96" s="1">
        <f t="shared" si="249"/>
        <v>0</v>
      </c>
      <c r="AR96" s="1">
        <f t="shared" si="249"/>
        <v>0</v>
      </c>
      <c r="AS96" s="1">
        <f t="shared" si="249"/>
        <v>0</v>
      </c>
      <c r="AT96" s="1">
        <f t="shared" si="249"/>
        <v>0</v>
      </c>
      <c r="AU96" s="1">
        <f t="shared" si="249"/>
        <v>0</v>
      </c>
      <c r="AV96" s="1">
        <f t="shared" si="249"/>
        <v>0</v>
      </c>
      <c r="AW96" s="1">
        <f t="shared" si="249"/>
        <v>0</v>
      </c>
      <c r="AX96" s="1">
        <f t="shared" si="249"/>
        <v>0</v>
      </c>
      <c r="AY96" s="1">
        <f t="shared" si="249"/>
        <v>0</v>
      </c>
      <c r="AZ96" s="1">
        <f t="shared" si="249"/>
        <v>0</v>
      </c>
      <c r="BA96" s="1">
        <f t="shared" si="249"/>
        <v>0</v>
      </c>
      <c r="BB96" s="1">
        <f t="shared" si="249"/>
        <v>0</v>
      </c>
      <c r="BC96" s="1" t="str">
        <f t="shared" si="249"/>
        <v>-</v>
      </c>
      <c r="BD96" s="1" t="str">
        <f t="shared" si="249"/>
        <v>-</v>
      </c>
      <c r="BE96" s="1" t="str">
        <f t="shared" si="249"/>
        <v>-</v>
      </c>
      <c r="BF96" s="1" t="str">
        <f t="shared" si="249"/>
        <v>-</v>
      </c>
      <c r="BG96" s="1" t="str">
        <f t="shared" si="249"/>
        <v>-</v>
      </c>
      <c r="BH96" s="1" t="str">
        <f t="shared" si="249"/>
        <v>-</v>
      </c>
      <c r="BI96" s="1" t="str">
        <f t="shared" si="249"/>
        <v>-</v>
      </c>
      <c r="BJ96" s="1" t="str">
        <f t="shared" si="249"/>
        <v>-</v>
      </c>
      <c r="BK96" s="1" t="str">
        <f t="shared" si="249"/>
        <v>-</v>
      </c>
      <c r="BL96" s="1" t="str">
        <f t="shared" si="249"/>
        <v>-</v>
      </c>
      <c r="BM96" s="1" t="str">
        <f t="shared" si="249"/>
        <v>-</v>
      </c>
      <c r="BN96" s="1" t="str">
        <f t="shared" si="249"/>
        <v>-</v>
      </c>
      <c r="BO96" s="1" t="str">
        <f t="shared" si="249"/>
        <v>-</v>
      </c>
      <c r="BP96" s="1">
        <f t="shared" si="249"/>
        <v>1</v>
      </c>
      <c r="BQ96" s="1" t="e">
        <f t="shared" si="249"/>
        <v>#N/A</v>
      </c>
      <c r="BR96" s="1">
        <f t="shared" si="249"/>
        <v>1</v>
      </c>
      <c r="BS96" s="1">
        <f t="shared" ref="BS96:CP96" si="250">VLOOKUP(BS76,$C$3:$CR$20,BS$85,FALSE)</f>
        <v>1</v>
      </c>
      <c r="BT96" s="1">
        <f t="shared" si="250"/>
        <v>1</v>
      </c>
      <c r="BU96" s="1">
        <f t="shared" si="250"/>
        <v>1</v>
      </c>
      <c r="BV96" s="1">
        <f t="shared" si="250"/>
        <v>1</v>
      </c>
      <c r="BW96" s="1">
        <f t="shared" si="250"/>
        <v>1</v>
      </c>
      <c r="BX96" s="1">
        <f t="shared" si="250"/>
        <v>0</v>
      </c>
      <c r="BY96" s="1">
        <f t="shared" si="250"/>
        <v>0</v>
      </c>
      <c r="BZ96" s="1">
        <f t="shared" si="250"/>
        <v>0</v>
      </c>
      <c r="CA96" s="1">
        <f t="shared" si="250"/>
        <v>0</v>
      </c>
      <c r="CB96" s="1">
        <f t="shared" si="250"/>
        <v>0</v>
      </c>
      <c r="CC96" s="1">
        <f t="shared" si="250"/>
        <v>0</v>
      </c>
      <c r="CD96" s="1" t="str">
        <f t="shared" si="250"/>
        <v>-</v>
      </c>
      <c r="CE96" s="1" t="str">
        <f t="shared" si="250"/>
        <v>-</v>
      </c>
      <c r="CF96" s="1">
        <f t="shared" si="250"/>
        <v>0</v>
      </c>
      <c r="CG96" s="1" t="str">
        <f t="shared" si="250"/>
        <v>-</v>
      </c>
      <c r="CH96" s="1" t="str">
        <f t="shared" si="250"/>
        <v>-</v>
      </c>
      <c r="CI96" s="1" t="str">
        <f t="shared" si="250"/>
        <v>-</v>
      </c>
      <c r="CJ96" s="1" t="str">
        <f t="shared" si="250"/>
        <v>-</v>
      </c>
      <c r="CK96" s="1" t="str">
        <f t="shared" si="250"/>
        <v>-</v>
      </c>
      <c r="CL96" s="1" t="str">
        <f t="shared" si="250"/>
        <v>-</v>
      </c>
      <c r="CM96" s="1" t="str">
        <f t="shared" si="250"/>
        <v>-</v>
      </c>
      <c r="CN96" s="1" t="str">
        <f t="shared" si="250"/>
        <v>-</v>
      </c>
      <c r="CO96" s="1">
        <f t="shared" si="250"/>
        <v>1</v>
      </c>
      <c r="CP96" s="1" t="str">
        <f t="shared" si="250"/>
        <v>-</v>
      </c>
      <c r="CS96" s="425">
        <f t="shared" si="226"/>
        <v>0</v>
      </c>
      <c r="CV96" s="425">
        <f t="shared" si="227"/>
        <v>0</v>
      </c>
      <c r="CZ96" s="469" t="str">
        <f t="shared" si="228"/>
        <v>-</v>
      </c>
      <c r="DF96" s="831" t="str">
        <f t="shared" si="229"/>
        <v/>
      </c>
    </row>
    <row r="97" spans="3:110" x14ac:dyDescent="0.15">
      <c r="D97" s="1" t="e">
        <f t="shared" si="230"/>
        <v>#N/A</v>
      </c>
      <c r="E97" s="1">
        <f t="shared" si="230"/>
        <v>0</v>
      </c>
      <c r="F97" s="1">
        <f t="shared" si="230"/>
        <v>0</v>
      </c>
      <c r="G97" s="1">
        <f t="shared" ref="G97:AA97" si="251">VLOOKUP(G77,$C$3:$CR$20,G$85,FALSE)</f>
        <v>0</v>
      </c>
      <c r="H97" s="1">
        <f t="shared" si="251"/>
        <v>0</v>
      </c>
      <c r="I97" s="1">
        <f t="shared" si="251"/>
        <v>0</v>
      </c>
      <c r="J97" s="1">
        <f t="shared" si="251"/>
        <v>0</v>
      </c>
      <c r="K97" s="1">
        <f t="shared" si="251"/>
        <v>0</v>
      </c>
      <c r="L97" s="1">
        <f t="shared" si="251"/>
        <v>0</v>
      </c>
      <c r="M97" s="1">
        <f t="shared" si="251"/>
        <v>0</v>
      </c>
      <c r="N97" s="1">
        <f t="shared" si="251"/>
        <v>0</v>
      </c>
      <c r="O97" s="1">
        <f t="shared" si="251"/>
        <v>0</v>
      </c>
      <c r="P97" s="1">
        <f t="shared" si="251"/>
        <v>0</v>
      </c>
      <c r="Q97" s="1">
        <f t="shared" si="251"/>
        <v>0</v>
      </c>
      <c r="R97" s="1">
        <f t="shared" si="251"/>
        <v>0</v>
      </c>
      <c r="S97" s="1">
        <f t="shared" si="251"/>
        <v>0</v>
      </c>
      <c r="T97" s="1">
        <f t="shared" si="251"/>
        <v>0</v>
      </c>
      <c r="U97" s="1">
        <f t="shared" si="251"/>
        <v>0</v>
      </c>
      <c r="V97" s="1">
        <f t="shared" si="251"/>
        <v>0</v>
      </c>
      <c r="W97" s="1">
        <f t="shared" si="251"/>
        <v>0</v>
      </c>
      <c r="X97" s="1">
        <f t="shared" si="251"/>
        <v>0</v>
      </c>
      <c r="Y97" s="1">
        <f t="shared" si="251"/>
        <v>0</v>
      </c>
      <c r="Z97" s="1">
        <f t="shared" si="251"/>
        <v>0</v>
      </c>
      <c r="AA97" s="1">
        <f t="shared" si="251"/>
        <v>0</v>
      </c>
      <c r="AB97" s="1"/>
      <c r="AC97" s="1">
        <f t="shared" ref="AC97:CN97" si="252">VLOOKUP(AC77,$C$3:$CR$20,AC$85,FALSE)</f>
        <v>0</v>
      </c>
      <c r="AD97" s="1">
        <f t="shared" si="252"/>
        <v>0</v>
      </c>
      <c r="AE97" s="1">
        <f t="shared" si="252"/>
        <v>0</v>
      </c>
      <c r="AF97" s="1" t="str">
        <f t="shared" si="252"/>
        <v>-</v>
      </c>
      <c r="AG97" s="1">
        <f t="shared" si="252"/>
        <v>0</v>
      </c>
      <c r="AH97" s="1">
        <f t="shared" si="252"/>
        <v>0</v>
      </c>
      <c r="AI97" s="1">
        <f t="shared" si="252"/>
        <v>0</v>
      </c>
      <c r="AJ97" s="1">
        <f t="shared" si="252"/>
        <v>0</v>
      </c>
      <c r="AK97" s="1">
        <f t="shared" si="252"/>
        <v>0</v>
      </c>
      <c r="AL97" s="1">
        <f t="shared" si="252"/>
        <v>0</v>
      </c>
      <c r="AM97" s="1">
        <f t="shared" si="252"/>
        <v>0</v>
      </c>
      <c r="AN97" s="1">
        <f t="shared" si="252"/>
        <v>0</v>
      </c>
      <c r="AO97" s="1">
        <f t="shared" si="252"/>
        <v>0</v>
      </c>
      <c r="AP97" s="1">
        <f t="shared" si="252"/>
        <v>0</v>
      </c>
      <c r="AQ97" s="1">
        <f t="shared" si="252"/>
        <v>0</v>
      </c>
      <c r="AR97" s="1">
        <f t="shared" si="252"/>
        <v>0</v>
      </c>
      <c r="AS97" s="1">
        <f t="shared" si="252"/>
        <v>0</v>
      </c>
      <c r="AT97" s="1">
        <f t="shared" si="252"/>
        <v>0</v>
      </c>
      <c r="AU97" s="1">
        <f t="shared" si="252"/>
        <v>0</v>
      </c>
      <c r="AV97" s="1">
        <f t="shared" si="252"/>
        <v>0</v>
      </c>
      <c r="AW97" s="1">
        <f t="shared" si="252"/>
        <v>0</v>
      </c>
      <c r="AX97" s="1">
        <f t="shared" si="252"/>
        <v>0</v>
      </c>
      <c r="AY97" s="1">
        <f t="shared" si="252"/>
        <v>0</v>
      </c>
      <c r="AZ97" s="1">
        <f t="shared" si="252"/>
        <v>0</v>
      </c>
      <c r="BA97" s="1">
        <f t="shared" si="252"/>
        <v>0</v>
      </c>
      <c r="BB97" s="1">
        <f t="shared" si="252"/>
        <v>0</v>
      </c>
      <c r="BC97" s="1" t="str">
        <f t="shared" si="252"/>
        <v>-</v>
      </c>
      <c r="BD97" s="1" t="str">
        <f t="shared" si="252"/>
        <v>-</v>
      </c>
      <c r="BE97" s="1" t="str">
        <f t="shared" si="252"/>
        <v>-</v>
      </c>
      <c r="BF97" s="1" t="str">
        <f t="shared" si="252"/>
        <v>-</v>
      </c>
      <c r="BG97" s="1" t="str">
        <f t="shared" si="252"/>
        <v>-</v>
      </c>
      <c r="BH97" s="1" t="str">
        <f t="shared" si="252"/>
        <v>-</v>
      </c>
      <c r="BI97" s="1" t="str">
        <f t="shared" si="252"/>
        <v>-</v>
      </c>
      <c r="BJ97" s="1" t="str">
        <f t="shared" si="252"/>
        <v>-</v>
      </c>
      <c r="BK97" s="1" t="str">
        <f t="shared" si="252"/>
        <v>-</v>
      </c>
      <c r="BL97" s="1" t="str">
        <f t="shared" si="252"/>
        <v>-</v>
      </c>
      <c r="BM97" s="1" t="str">
        <f t="shared" si="252"/>
        <v>-</v>
      </c>
      <c r="BN97" s="1" t="str">
        <f t="shared" si="252"/>
        <v>-</v>
      </c>
      <c r="BO97" s="1" t="str">
        <f t="shared" si="252"/>
        <v>-</v>
      </c>
      <c r="BP97" s="1">
        <f t="shared" si="252"/>
        <v>1</v>
      </c>
      <c r="BQ97" s="1" t="e">
        <f t="shared" si="252"/>
        <v>#N/A</v>
      </c>
      <c r="BR97" s="1">
        <f t="shared" si="252"/>
        <v>1</v>
      </c>
      <c r="BS97" s="1">
        <f t="shared" si="252"/>
        <v>1</v>
      </c>
      <c r="BT97" s="1">
        <f t="shared" si="252"/>
        <v>1</v>
      </c>
      <c r="BU97" s="1">
        <f t="shared" si="252"/>
        <v>1</v>
      </c>
      <c r="BV97" s="1">
        <f t="shared" si="252"/>
        <v>1</v>
      </c>
      <c r="BW97" s="1">
        <f t="shared" si="252"/>
        <v>1</v>
      </c>
      <c r="BX97" s="1">
        <f t="shared" si="252"/>
        <v>0</v>
      </c>
      <c r="BY97" s="1">
        <f t="shared" si="252"/>
        <v>0</v>
      </c>
      <c r="BZ97" s="1">
        <f t="shared" si="252"/>
        <v>0</v>
      </c>
      <c r="CA97" s="1">
        <f t="shared" si="252"/>
        <v>0</v>
      </c>
      <c r="CB97" s="1">
        <f t="shared" si="252"/>
        <v>0</v>
      </c>
      <c r="CC97" s="1">
        <f t="shared" si="252"/>
        <v>0</v>
      </c>
      <c r="CD97" s="1" t="str">
        <f t="shared" si="252"/>
        <v>-</v>
      </c>
      <c r="CE97" s="1" t="str">
        <f t="shared" si="252"/>
        <v>-</v>
      </c>
      <c r="CF97" s="1">
        <f t="shared" si="252"/>
        <v>0</v>
      </c>
      <c r="CG97" s="1" t="str">
        <f t="shared" si="252"/>
        <v>-</v>
      </c>
      <c r="CH97" s="1" t="str">
        <f t="shared" si="252"/>
        <v>-</v>
      </c>
      <c r="CI97" s="1" t="str">
        <f t="shared" si="252"/>
        <v>-</v>
      </c>
      <c r="CJ97" s="1" t="str">
        <f t="shared" si="252"/>
        <v>-</v>
      </c>
      <c r="CK97" s="1" t="str">
        <f t="shared" si="252"/>
        <v>-</v>
      </c>
      <c r="CL97" s="1" t="str">
        <f t="shared" si="252"/>
        <v>-</v>
      </c>
      <c r="CM97" s="1" t="str">
        <f t="shared" si="252"/>
        <v>-</v>
      </c>
      <c r="CN97" s="1" t="str">
        <f t="shared" si="252"/>
        <v>-</v>
      </c>
      <c r="CO97" s="1">
        <f t="shared" ref="CO97:CP102" si="253">VLOOKUP(CO77,$C$3:$CR$20,CO$85,FALSE)</f>
        <v>1</v>
      </c>
      <c r="CP97" s="1" t="str">
        <f t="shared" si="253"/>
        <v>-</v>
      </c>
      <c r="CS97" s="425">
        <f t="shared" si="226"/>
        <v>0</v>
      </c>
      <c r="CV97" s="425">
        <f t="shared" si="227"/>
        <v>0</v>
      </c>
      <c r="CZ97" s="469" t="str">
        <f t="shared" si="228"/>
        <v>-</v>
      </c>
      <c r="DF97" s="831" t="str">
        <f t="shared" si="229"/>
        <v/>
      </c>
    </row>
    <row r="98" spans="3:110" x14ac:dyDescent="0.15">
      <c r="D98" s="1" t="e">
        <f t="shared" si="230"/>
        <v>#N/A</v>
      </c>
      <c r="E98" s="1">
        <f t="shared" si="230"/>
        <v>0</v>
      </c>
      <c r="F98" s="1">
        <f t="shared" si="230"/>
        <v>0</v>
      </c>
      <c r="G98" s="1">
        <f t="shared" ref="G98:AA98" si="254">VLOOKUP(G78,$C$3:$CR$20,G$85,FALSE)</f>
        <v>0</v>
      </c>
      <c r="H98" s="1">
        <f t="shared" si="254"/>
        <v>0</v>
      </c>
      <c r="I98" s="1">
        <f t="shared" si="254"/>
        <v>0</v>
      </c>
      <c r="J98" s="1">
        <f t="shared" si="254"/>
        <v>0</v>
      </c>
      <c r="K98" s="1">
        <f t="shared" si="254"/>
        <v>0</v>
      </c>
      <c r="L98" s="1">
        <f t="shared" si="254"/>
        <v>0</v>
      </c>
      <c r="M98" s="1">
        <f t="shared" si="254"/>
        <v>0</v>
      </c>
      <c r="N98" s="1">
        <f t="shared" si="254"/>
        <v>0</v>
      </c>
      <c r="O98" s="1">
        <f t="shared" si="254"/>
        <v>0</v>
      </c>
      <c r="P98" s="1">
        <f t="shared" si="254"/>
        <v>0</v>
      </c>
      <c r="Q98" s="1">
        <f t="shared" si="254"/>
        <v>0</v>
      </c>
      <c r="R98" s="1">
        <f t="shared" si="254"/>
        <v>0</v>
      </c>
      <c r="S98" s="1">
        <f t="shared" si="254"/>
        <v>0</v>
      </c>
      <c r="T98" s="1">
        <f t="shared" si="254"/>
        <v>0</v>
      </c>
      <c r="U98" s="1">
        <f t="shared" si="254"/>
        <v>0</v>
      </c>
      <c r="V98" s="1">
        <f t="shared" si="254"/>
        <v>0</v>
      </c>
      <c r="W98" s="1">
        <f t="shared" si="254"/>
        <v>0</v>
      </c>
      <c r="X98" s="1">
        <f t="shared" si="254"/>
        <v>0</v>
      </c>
      <c r="Y98" s="1">
        <f t="shared" si="254"/>
        <v>0</v>
      </c>
      <c r="Z98" s="1">
        <f t="shared" si="254"/>
        <v>0</v>
      </c>
      <c r="AA98" s="1">
        <f t="shared" si="254"/>
        <v>0</v>
      </c>
      <c r="AB98" s="1"/>
      <c r="AC98" s="1">
        <f t="shared" ref="AC98:CN98" si="255">VLOOKUP(AC78,$C$3:$CR$20,AC$85,FALSE)</f>
        <v>0</v>
      </c>
      <c r="AD98" s="1">
        <f t="shared" si="255"/>
        <v>0</v>
      </c>
      <c r="AE98" s="1">
        <f t="shared" si="255"/>
        <v>0</v>
      </c>
      <c r="AF98" s="1" t="str">
        <f t="shared" si="255"/>
        <v>-</v>
      </c>
      <c r="AG98" s="1">
        <f t="shared" si="255"/>
        <v>0</v>
      </c>
      <c r="AH98" s="1">
        <f t="shared" si="255"/>
        <v>0</v>
      </c>
      <c r="AI98" s="1">
        <f t="shared" si="255"/>
        <v>0</v>
      </c>
      <c r="AJ98" s="1">
        <f t="shared" si="255"/>
        <v>0</v>
      </c>
      <c r="AK98" s="1">
        <f t="shared" si="255"/>
        <v>0</v>
      </c>
      <c r="AL98" s="1">
        <f t="shared" si="255"/>
        <v>0</v>
      </c>
      <c r="AM98" s="1">
        <f t="shared" si="255"/>
        <v>0</v>
      </c>
      <c r="AN98" s="1">
        <f t="shared" si="255"/>
        <v>0</v>
      </c>
      <c r="AO98" s="1">
        <f t="shared" si="255"/>
        <v>0</v>
      </c>
      <c r="AP98" s="1">
        <f t="shared" si="255"/>
        <v>0</v>
      </c>
      <c r="AQ98" s="1">
        <f t="shared" si="255"/>
        <v>0</v>
      </c>
      <c r="AR98" s="1">
        <f t="shared" si="255"/>
        <v>0</v>
      </c>
      <c r="AS98" s="1">
        <f t="shared" si="255"/>
        <v>0</v>
      </c>
      <c r="AT98" s="1">
        <f t="shared" si="255"/>
        <v>0</v>
      </c>
      <c r="AU98" s="1">
        <f t="shared" si="255"/>
        <v>0</v>
      </c>
      <c r="AV98" s="1">
        <f t="shared" si="255"/>
        <v>0</v>
      </c>
      <c r="AW98" s="1">
        <f t="shared" si="255"/>
        <v>0</v>
      </c>
      <c r="AX98" s="1">
        <f t="shared" si="255"/>
        <v>0</v>
      </c>
      <c r="AY98" s="1">
        <f t="shared" si="255"/>
        <v>0</v>
      </c>
      <c r="AZ98" s="1">
        <f t="shared" si="255"/>
        <v>0</v>
      </c>
      <c r="BA98" s="1">
        <f t="shared" si="255"/>
        <v>0</v>
      </c>
      <c r="BB98" s="1">
        <f t="shared" si="255"/>
        <v>0</v>
      </c>
      <c r="BC98" s="1" t="str">
        <f t="shared" si="255"/>
        <v>-</v>
      </c>
      <c r="BD98" s="1" t="str">
        <f t="shared" si="255"/>
        <v>-</v>
      </c>
      <c r="BE98" s="1" t="str">
        <f t="shared" si="255"/>
        <v>-</v>
      </c>
      <c r="BF98" s="1" t="str">
        <f t="shared" si="255"/>
        <v>-</v>
      </c>
      <c r="BG98" s="1" t="str">
        <f t="shared" si="255"/>
        <v>-</v>
      </c>
      <c r="BH98" s="1" t="str">
        <f t="shared" si="255"/>
        <v>-</v>
      </c>
      <c r="BI98" s="1" t="str">
        <f t="shared" si="255"/>
        <v>-</v>
      </c>
      <c r="BJ98" s="1" t="str">
        <f t="shared" si="255"/>
        <v>-</v>
      </c>
      <c r="BK98" s="1" t="str">
        <f t="shared" si="255"/>
        <v>-</v>
      </c>
      <c r="BL98" s="1" t="str">
        <f t="shared" si="255"/>
        <v>-</v>
      </c>
      <c r="BM98" s="1" t="str">
        <f t="shared" si="255"/>
        <v>-</v>
      </c>
      <c r="BN98" s="1" t="str">
        <f t="shared" si="255"/>
        <v>-</v>
      </c>
      <c r="BO98" s="1" t="str">
        <f t="shared" si="255"/>
        <v>-</v>
      </c>
      <c r="BP98" s="1">
        <f t="shared" si="255"/>
        <v>1</v>
      </c>
      <c r="BQ98" s="1" t="e">
        <f t="shared" si="255"/>
        <v>#N/A</v>
      </c>
      <c r="BR98" s="1">
        <f t="shared" si="255"/>
        <v>1</v>
      </c>
      <c r="BS98" s="1">
        <f t="shared" si="255"/>
        <v>1</v>
      </c>
      <c r="BT98" s="1">
        <f t="shared" si="255"/>
        <v>1</v>
      </c>
      <c r="BU98" s="1">
        <f t="shared" si="255"/>
        <v>1</v>
      </c>
      <c r="BV98" s="1">
        <f t="shared" si="255"/>
        <v>1</v>
      </c>
      <c r="BW98" s="1">
        <f t="shared" si="255"/>
        <v>1</v>
      </c>
      <c r="BX98" s="1">
        <f t="shared" si="255"/>
        <v>0</v>
      </c>
      <c r="BY98" s="1">
        <f t="shared" si="255"/>
        <v>0</v>
      </c>
      <c r="BZ98" s="1">
        <f t="shared" si="255"/>
        <v>0</v>
      </c>
      <c r="CA98" s="1">
        <f t="shared" si="255"/>
        <v>0</v>
      </c>
      <c r="CB98" s="1">
        <f t="shared" si="255"/>
        <v>0</v>
      </c>
      <c r="CC98" s="1">
        <f t="shared" si="255"/>
        <v>0</v>
      </c>
      <c r="CD98" s="1" t="str">
        <f t="shared" si="255"/>
        <v>-</v>
      </c>
      <c r="CE98" s="1" t="str">
        <f t="shared" si="255"/>
        <v>-</v>
      </c>
      <c r="CF98" s="1">
        <f t="shared" si="255"/>
        <v>0</v>
      </c>
      <c r="CG98" s="1" t="str">
        <f t="shared" si="255"/>
        <v>-</v>
      </c>
      <c r="CH98" s="1" t="str">
        <f t="shared" si="255"/>
        <v>-</v>
      </c>
      <c r="CI98" s="1" t="str">
        <f t="shared" si="255"/>
        <v>-</v>
      </c>
      <c r="CJ98" s="1" t="str">
        <f t="shared" si="255"/>
        <v>-</v>
      </c>
      <c r="CK98" s="1" t="str">
        <f t="shared" si="255"/>
        <v>-</v>
      </c>
      <c r="CL98" s="1" t="str">
        <f t="shared" si="255"/>
        <v>-</v>
      </c>
      <c r="CM98" s="1" t="str">
        <f t="shared" si="255"/>
        <v>-</v>
      </c>
      <c r="CN98" s="1" t="str">
        <f t="shared" si="255"/>
        <v>-</v>
      </c>
      <c r="CO98" s="1">
        <f t="shared" si="253"/>
        <v>1</v>
      </c>
      <c r="CP98" s="1" t="str">
        <f t="shared" si="253"/>
        <v>-</v>
      </c>
      <c r="CS98" s="425">
        <f t="shared" si="226"/>
        <v>0</v>
      </c>
      <c r="CV98" s="425">
        <f t="shared" si="227"/>
        <v>0</v>
      </c>
      <c r="CZ98" s="469" t="str">
        <f t="shared" si="228"/>
        <v>-</v>
      </c>
      <c r="DF98" s="831" t="str">
        <f t="shared" si="229"/>
        <v/>
      </c>
    </row>
    <row r="99" spans="3:110" x14ac:dyDescent="0.15">
      <c r="D99" s="1" t="e">
        <f t="shared" si="230"/>
        <v>#N/A</v>
      </c>
      <c r="E99" s="1">
        <f t="shared" si="230"/>
        <v>0</v>
      </c>
      <c r="F99" s="1">
        <f t="shared" si="230"/>
        <v>0</v>
      </c>
      <c r="G99" s="1">
        <f t="shared" ref="G99:AA99" si="256">VLOOKUP(G79,$C$3:$CR$20,G$85,FALSE)</f>
        <v>0</v>
      </c>
      <c r="H99" s="1">
        <f t="shared" si="256"/>
        <v>0</v>
      </c>
      <c r="I99" s="1">
        <f t="shared" si="256"/>
        <v>0</v>
      </c>
      <c r="J99" s="1">
        <f t="shared" si="256"/>
        <v>0</v>
      </c>
      <c r="K99" s="1">
        <f t="shared" si="256"/>
        <v>0</v>
      </c>
      <c r="L99" s="1">
        <f t="shared" si="256"/>
        <v>0</v>
      </c>
      <c r="M99" s="1">
        <f t="shared" si="256"/>
        <v>0</v>
      </c>
      <c r="N99" s="1">
        <f t="shared" si="256"/>
        <v>0</v>
      </c>
      <c r="O99" s="1">
        <f t="shared" si="256"/>
        <v>0</v>
      </c>
      <c r="P99" s="1">
        <f t="shared" si="256"/>
        <v>0</v>
      </c>
      <c r="Q99" s="1">
        <f t="shared" si="256"/>
        <v>0</v>
      </c>
      <c r="R99" s="1">
        <f t="shared" si="256"/>
        <v>0</v>
      </c>
      <c r="S99" s="1">
        <f t="shared" si="256"/>
        <v>0</v>
      </c>
      <c r="T99" s="1">
        <f t="shared" si="256"/>
        <v>0</v>
      </c>
      <c r="U99" s="1">
        <f t="shared" si="256"/>
        <v>0</v>
      </c>
      <c r="V99" s="1">
        <f t="shared" si="256"/>
        <v>0</v>
      </c>
      <c r="W99" s="1">
        <f t="shared" si="256"/>
        <v>0</v>
      </c>
      <c r="X99" s="1">
        <f t="shared" si="256"/>
        <v>0</v>
      </c>
      <c r="Y99" s="1">
        <f t="shared" si="256"/>
        <v>0</v>
      </c>
      <c r="Z99" s="1">
        <f t="shared" si="256"/>
        <v>0</v>
      </c>
      <c r="AA99" s="1">
        <f t="shared" si="256"/>
        <v>0</v>
      </c>
      <c r="AB99" s="1"/>
      <c r="AC99" s="1">
        <f t="shared" ref="AC99:CN99" si="257">VLOOKUP(AC79,$C$3:$CR$20,AC$85,FALSE)</f>
        <v>0</v>
      </c>
      <c r="AD99" s="1">
        <f t="shared" si="257"/>
        <v>0</v>
      </c>
      <c r="AE99" s="1">
        <f t="shared" si="257"/>
        <v>0</v>
      </c>
      <c r="AF99" s="1" t="str">
        <f t="shared" si="257"/>
        <v>-</v>
      </c>
      <c r="AG99" s="1">
        <f t="shared" si="257"/>
        <v>0</v>
      </c>
      <c r="AH99" s="1">
        <f t="shared" si="257"/>
        <v>0</v>
      </c>
      <c r="AI99" s="1">
        <f t="shared" si="257"/>
        <v>0</v>
      </c>
      <c r="AJ99" s="1">
        <f t="shared" si="257"/>
        <v>0</v>
      </c>
      <c r="AK99" s="1">
        <f t="shared" si="257"/>
        <v>0</v>
      </c>
      <c r="AL99" s="1">
        <f t="shared" si="257"/>
        <v>0</v>
      </c>
      <c r="AM99" s="1">
        <f t="shared" si="257"/>
        <v>0</v>
      </c>
      <c r="AN99" s="1">
        <f t="shared" si="257"/>
        <v>0</v>
      </c>
      <c r="AO99" s="1">
        <f t="shared" si="257"/>
        <v>0</v>
      </c>
      <c r="AP99" s="1">
        <f t="shared" si="257"/>
        <v>0</v>
      </c>
      <c r="AQ99" s="1">
        <f t="shared" si="257"/>
        <v>0</v>
      </c>
      <c r="AR99" s="1">
        <f t="shared" si="257"/>
        <v>0</v>
      </c>
      <c r="AS99" s="1">
        <f t="shared" si="257"/>
        <v>0</v>
      </c>
      <c r="AT99" s="1">
        <f t="shared" si="257"/>
        <v>0</v>
      </c>
      <c r="AU99" s="1">
        <f t="shared" si="257"/>
        <v>0</v>
      </c>
      <c r="AV99" s="1">
        <f t="shared" si="257"/>
        <v>0</v>
      </c>
      <c r="AW99" s="1">
        <f t="shared" si="257"/>
        <v>0</v>
      </c>
      <c r="AX99" s="1">
        <f t="shared" si="257"/>
        <v>0</v>
      </c>
      <c r="AY99" s="1">
        <f t="shared" si="257"/>
        <v>0</v>
      </c>
      <c r="AZ99" s="1">
        <f t="shared" si="257"/>
        <v>0</v>
      </c>
      <c r="BA99" s="1">
        <f t="shared" si="257"/>
        <v>0</v>
      </c>
      <c r="BB99" s="1">
        <f t="shared" si="257"/>
        <v>0</v>
      </c>
      <c r="BC99" s="1" t="str">
        <f t="shared" si="257"/>
        <v>-</v>
      </c>
      <c r="BD99" s="1" t="str">
        <f t="shared" si="257"/>
        <v>-</v>
      </c>
      <c r="BE99" s="1" t="str">
        <f t="shared" si="257"/>
        <v>-</v>
      </c>
      <c r="BF99" s="1" t="str">
        <f t="shared" si="257"/>
        <v>-</v>
      </c>
      <c r="BG99" s="1" t="str">
        <f t="shared" si="257"/>
        <v>-</v>
      </c>
      <c r="BH99" s="1" t="str">
        <f t="shared" si="257"/>
        <v>-</v>
      </c>
      <c r="BI99" s="1" t="str">
        <f t="shared" si="257"/>
        <v>-</v>
      </c>
      <c r="BJ99" s="1" t="str">
        <f t="shared" si="257"/>
        <v>-</v>
      </c>
      <c r="BK99" s="1" t="str">
        <f t="shared" si="257"/>
        <v>-</v>
      </c>
      <c r="BL99" s="1" t="str">
        <f t="shared" si="257"/>
        <v>-</v>
      </c>
      <c r="BM99" s="1" t="str">
        <f t="shared" si="257"/>
        <v>-</v>
      </c>
      <c r="BN99" s="1" t="str">
        <f t="shared" si="257"/>
        <v>-</v>
      </c>
      <c r="BO99" s="1" t="str">
        <f t="shared" si="257"/>
        <v>-</v>
      </c>
      <c r="BP99" s="1">
        <f t="shared" si="257"/>
        <v>1</v>
      </c>
      <c r="BQ99" s="1" t="e">
        <f t="shared" si="257"/>
        <v>#N/A</v>
      </c>
      <c r="BR99" s="1">
        <f t="shared" si="257"/>
        <v>1</v>
      </c>
      <c r="BS99" s="1">
        <f t="shared" si="257"/>
        <v>1</v>
      </c>
      <c r="BT99" s="1">
        <f t="shared" si="257"/>
        <v>1</v>
      </c>
      <c r="BU99" s="1">
        <f t="shared" si="257"/>
        <v>1</v>
      </c>
      <c r="BV99" s="1">
        <f t="shared" si="257"/>
        <v>1</v>
      </c>
      <c r="BW99" s="1">
        <f t="shared" si="257"/>
        <v>1</v>
      </c>
      <c r="BX99" s="1">
        <f t="shared" si="257"/>
        <v>0</v>
      </c>
      <c r="BY99" s="1">
        <f t="shared" si="257"/>
        <v>0</v>
      </c>
      <c r="BZ99" s="1">
        <f t="shared" si="257"/>
        <v>0</v>
      </c>
      <c r="CA99" s="1">
        <f t="shared" si="257"/>
        <v>0</v>
      </c>
      <c r="CB99" s="1">
        <f t="shared" si="257"/>
        <v>0</v>
      </c>
      <c r="CC99" s="1">
        <f t="shared" si="257"/>
        <v>0</v>
      </c>
      <c r="CD99" s="1" t="str">
        <f t="shared" si="257"/>
        <v>-</v>
      </c>
      <c r="CE99" s="1" t="str">
        <f t="shared" si="257"/>
        <v>-</v>
      </c>
      <c r="CF99" s="1">
        <f t="shared" si="257"/>
        <v>0</v>
      </c>
      <c r="CG99" s="1" t="str">
        <f t="shared" si="257"/>
        <v>-</v>
      </c>
      <c r="CH99" s="1" t="str">
        <f t="shared" si="257"/>
        <v>-</v>
      </c>
      <c r="CI99" s="1" t="str">
        <f t="shared" si="257"/>
        <v>-</v>
      </c>
      <c r="CJ99" s="1" t="str">
        <f t="shared" si="257"/>
        <v>-</v>
      </c>
      <c r="CK99" s="1" t="str">
        <f t="shared" si="257"/>
        <v>-</v>
      </c>
      <c r="CL99" s="1" t="str">
        <f t="shared" si="257"/>
        <v>-</v>
      </c>
      <c r="CM99" s="1" t="str">
        <f t="shared" si="257"/>
        <v>-</v>
      </c>
      <c r="CN99" s="1" t="str">
        <f t="shared" si="257"/>
        <v>-</v>
      </c>
      <c r="CO99" s="1">
        <f t="shared" si="253"/>
        <v>1</v>
      </c>
      <c r="CP99" s="1" t="str">
        <f t="shared" si="253"/>
        <v>-</v>
      </c>
      <c r="CS99" s="425">
        <f t="shared" si="226"/>
        <v>0</v>
      </c>
      <c r="CV99" s="425">
        <f t="shared" si="227"/>
        <v>0</v>
      </c>
      <c r="CZ99" s="469" t="str">
        <f t="shared" si="228"/>
        <v>-</v>
      </c>
      <c r="DF99" s="831" t="str">
        <f t="shared" si="229"/>
        <v/>
      </c>
    </row>
    <row r="100" spans="3:110" x14ac:dyDescent="0.15">
      <c r="D100" s="1" t="e">
        <f t="shared" si="230"/>
        <v>#N/A</v>
      </c>
      <c r="E100" s="1">
        <f t="shared" si="230"/>
        <v>0</v>
      </c>
      <c r="F100" s="1">
        <f t="shared" si="230"/>
        <v>0</v>
      </c>
      <c r="G100" s="1">
        <f t="shared" ref="G100:AA100" si="258">VLOOKUP(G80,$C$3:$CR$20,G$85,FALSE)</f>
        <v>0</v>
      </c>
      <c r="H100" s="1">
        <f t="shared" si="258"/>
        <v>0</v>
      </c>
      <c r="I100" s="1">
        <f t="shared" si="258"/>
        <v>0</v>
      </c>
      <c r="J100" s="1">
        <f t="shared" si="258"/>
        <v>0</v>
      </c>
      <c r="K100" s="1">
        <f t="shared" si="258"/>
        <v>0</v>
      </c>
      <c r="L100" s="1">
        <f t="shared" si="258"/>
        <v>0</v>
      </c>
      <c r="M100" s="1">
        <f t="shared" si="258"/>
        <v>0</v>
      </c>
      <c r="N100" s="1">
        <f t="shared" si="258"/>
        <v>0</v>
      </c>
      <c r="O100" s="1">
        <f t="shared" si="258"/>
        <v>0</v>
      </c>
      <c r="P100" s="1">
        <f t="shared" si="258"/>
        <v>0</v>
      </c>
      <c r="Q100" s="1">
        <f t="shared" si="258"/>
        <v>0</v>
      </c>
      <c r="R100" s="1">
        <f t="shared" si="258"/>
        <v>0</v>
      </c>
      <c r="S100" s="1">
        <f t="shared" si="258"/>
        <v>0</v>
      </c>
      <c r="T100" s="1">
        <f t="shared" si="258"/>
        <v>0</v>
      </c>
      <c r="U100" s="1">
        <f t="shared" si="258"/>
        <v>0</v>
      </c>
      <c r="V100" s="1">
        <f t="shared" si="258"/>
        <v>0</v>
      </c>
      <c r="W100" s="1">
        <f t="shared" si="258"/>
        <v>0</v>
      </c>
      <c r="X100" s="1">
        <f t="shared" si="258"/>
        <v>0</v>
      </c>
      <c r="Y100" s="1">
        <f t="shared" si="258"/>
        <v>0</v>
      </c>
      <c r="Z100" s="1">
        <f t="shared" si="258"/>
        <v>0</v>
      </c>
      <c r="AA100" s="1">
        <f t="shared" si="258"/>
        <v>0</v>
      </c>
      <c r="AB100" s="1"/>
      <c r="AC100" s="1">
        <f t="shared" ref="AC100:CN100" si="259">VLOOKUP(AC80,$C$3:$CR$20,AC$85,FALSE)</f>
        <v>0</v>
      </c>
      <c r="AD100" s="1">
        <f t="shared" si="259"/>
        <v>0</v>
      </c>
      <c r="AE100" s="1">
        <f t="shared" si="259"/>
        <v>0</v>
      </c>
      <c r="AF100" s="1" t="str">
        <f t="shared" si="259"/>
        <v>-</v>
      </c>
      <c r="AG100" s="1">
        <f t="shared" si="259"/>
        <v>0</v>
      </c>
      <c r="AH100" s="1">
        <f t="shared" si="259"/>
        <v>0</v>
      </c>
      <c r="AI100" s="1">
        <f t="shared" si="259"/>
        <v>0</v>
      </c>
      <c r="AJ100" s="1">
        <f t="shared" si="259"/>
        <v>0</v>
      </c>
      <c r="AK100" s="1">
        <f t="shared" si="259"/>
        <v>0</v>
      </c>
      <c r="AL100" s="1">
        <f t="shared" si="259"/>
        <v>0</v>
      </c>
      <c r="AM100" s="1">
        <f t="shared" si="259"/>
        <v>0</v>
      </c>
      <c r="AN100" s="1">
        <f t="shared" si="259"/>
        <v>0</v>
      </c>
      <c r="AO100" s="1">
        <f t="shared" si="259"/>
        <v>0</v>
      </c>
      <c r="AP100" s="1">
        <f t="shared" si="259"/>
        <v>0</v>
      </c>
      <c r="AQ100" s="1">
        <f t="shared" si="259"/>
        <v>0</v>
      </c>
      <c r="AR100" s="1">
        <f t="shared" si="259"/>
        <v>0</v>
      </c>
      <c r="AS100" s="1">
        <f t="shared" si="259"/>
        <v>0</v>
      </c>
      <c r="AT100" s="1">
        <f t="shared" si="259"/>
        <v>0</v>
      </c>
      <c r="AU100" s="1">
        <f t="shared" si="259"/>
        <v>0</v>
      </c>
      <c r="AV100" s="1">
        <f t="shared" si="259"/>
        <v>0</v>
      </c>
      <c r="AW100" s="1">
        <f t="shared" si="259"/>
        <v>0</v>
      </c>
      <c r="AX100" s="1">
        <f t="shared" si="259"/>
        <v>0</v>
      </c>
      <c r="AY100" s="1">
        <f t="shared" si="259"/>
        <v>0</v>
      </c>
      <c r="AZ100" s="1">
        <f t="shared" si="259"/>
        <v>0</v>
      </c>
      <c r="BA100" s="1">
        <f t="shared" si="259"/>
        <v>0</v>
      </c>
      <c r="BB100" s="1">
        <f t="shared" si="259"/>
        <v>0</v>
      </c>
      <c r="BC100" s="1" t="str">
        <f t="shared" si="259"/>
        <v>-</v>
      </c>
      <c r="BD100" s="1" t="str">
        <f t="shared" si="259"/>
        <v>-</v>
      </c>
      <c r="BE100" s="1" t="str">
        <f t="shared" si="259"/>
        <v>-</v>
      </c>
      <c r="BF100" s="1" t="str">
        <f t="shared" si="259"/>
        <v>-</v>
      </c>
      <c r="BG100" s="1" t="str">
        <f t="shared" si="259"/>
        <v>-</v>
      </c>
      <c r="BH100" s="1" t="str">
        <f t="shared" si="259"/>
        <v>-</v>
      </c>
      <c r="BI100" s="1" t="str">
        <f t="shared" si="259"/>
        <v>-</v>
      </c>
      <c r="BJ100" s="1" t="str">
        <f t="shared" si="259"/>
        <v>-</v>
      </c>
      <c r="BK100" s="1" t="str">
        <f t="shared" si="259"/>
        <v>-</v>
      </c>
      <c r="BL100" s="1" t="str">
        <f t="shared" si="259"/>
        <v>-</v>
      </c>
      <c r="BM100" s="1" t="str">
        <f t="shared" si="259"/>
        <v>-</v>
      </c>
      <c r="BN100" s="1" t="str">
        <f t="shared" si="259"/>
        <v>-</v>
      </c>
      <c r="BO100" s="1" t="str">
        <f t="shared" si="259"/>
        <v>-</v>
      </c>
      <c r="BP100" s="1">
        <f t="shared" si="259"/>
        <v>1</v>
      </c>
      <c r="BQ100" s="1" t="e">
        <f t="shared" si="259"/>
        <v>#N/A</v>
      </c>
      <c r="BR100" s="1">
        <f t="shared" si="259"/>
        <v>1</v>
      </c>
      <c r="BS100" s="1">
        <f t="shared" si="259"/>
        <v>1</v>
      </c>
      <c r="BT100" s="1">
        <f t="shared" si="259"/>
        <v>1</v>
      </c>
      <c r="BU100" s="1">
        <f t="shared" si="259"/>
        <v>1</v>
      </c>
      <c r="BV100" s="1">
        <f t="shared" si="259"/>
        <v>1</v>
      </c>
      <c r="BW100" s="1">
        <f t="shared" si="259"/>
        <v>1</v>
      </c>
      <c r="BX100" s="1">
        <f t="shared" si="259"/>
        <v>0</v>
      </c>
      <c r="BY100" s="1">
        <f t="shared" si="259"/>
        <v>0</v>
      </c>
      <c r="BZ100" s="1">
        <f t="shared" si="259"/>
        <v>0</v>
      </c>
      <c r="CA100" s="1">
        <f t="shared" si="259"/>
        <v>0</v>
      </c>
      <c r="CB100" s="1">
        <f t="shared" si="259"/>
        <v>0</v>
      </c>
      <c r="CC100" s="1">
        <f t="shared" si="259"/>
        <v>0</v>
      </c>
      <c r="CD100" s="1" t="str">
        <f t="shared" si="259"/>
        <v>-</v>
      </c>
      <c r="CE100" s="1" t="str">
        <f t="shared" si="259"/>
        <v>-</v>
      </c>
      <c r="CF100" s="1">
        <f t="shared" si="259"/>
        <v>0</v>
      </c>
      <c r="CG100" s="1" t="str">
        <f t="shared" si="259"/>
        <v>-</v>
      </c>
      <c r="CH100" s="1" t="str">
        <f t="shared" si="259"/>
        <v>-</v>
      </c>
      <c r="CI100" s="1" t="str">
        <f t="shared" si="259"/>
        <v>-</v>
      </c>
      <c r="CJ100" s="1" t="str">
        <f t="shared" si="259"/>
        <v>-</v>
      </c>
      <c r="CK100" s="1" t="str">
        <f t="shared" si="259"/>
        <v>-</v>
      </c>
      <c r="CL100" s="1" t="str">
        <f t="shared" si="259"/>
        <v>-</v>
      </c>
      <c r="CM100" s="1" t="str">
        <f t="shared" si="259"/>
        <v>-</v>
      </c>
      <c r="CN100" s="1" t="str">
        <f t="shared" si="259"/>
        <v>-</v>
      </c>
      <c r="CO100" s="1">
        <f t="shared" si="253"/>
        <v>1</v>
      </c>
      <c r="CP100" s="1" t="str">
        <f t="shared" si="253"/>
        <v>-</v>
      </c>
      <c r="CS100" s="425">
        <f t="shared" si="226"/>
        <v>0</v>
      </c>
      <c r="CV100" s="425">
        <f t="shared" si="227"/>
        <v>0</v>
      </c>
      <c r="CZ100" s="469" t="str">
        <f t="shared" si="228"/>
        <v>-</v>
      </c>
      <c r="DF100" s="831" t="str">
        <f t="shared" si="229"/>
        <v/>
      </c>
    </row>
    <row r="101" spans="3:110" x14ac:dyDescent="0.15">
      <c r="D101" s="1" t="e">
        <f t="shared" si="230"/>
        <v>#N/A</v>
      </c>
      <c r="E101" s="1">
        <f t="shared" si="230"/>
        <v>0</v>
      </c>
      <c r="F101" s="1">
        <f t="shared" si="230"/>
        <v>0</v>
      </c>
      <c r="G101" s="1">
        <f t="shared" ref="G101:AA101" si="260">VLOOKUP(G81,$C$3:$CR$20,G$85,FALSE)</f>
        <v>0</v>
      </c>
      <c r="H101" s="1">
        <f t="shared" si="260"/>
        <v>0</v>
      </c>
      <c r="I101" s="1">
        <f t="shared" si="260"/>
        <v>0</v>
      </c>
      <c r="J101" s="1">
        <f t="shared" si="260"/>
        <v>0</v>
      </c>
      <c r="K101" s="1">
        <f t="shared" si="260"/>
        <v>0</v>
      </c>
      <c r="L101" s="1">
        <f t="shared" si="260"/>
        <v>0</v>
      </c>
      <c r="M101" s="1">
        <f t="shared" si="260"/>
        <v>0</v>
      </c>
      <c r="N101" s="1">
        <f t="shared" si="260"/>
        <v>0</v>
      </c>
      <c r="O101" s="1">
        <f t="shared" si="260"/>
        <v>0</v>
      </c>
      <c r="P101" s="1">
        <f t="shared" si="260"/>
        <v>0</v>
      </c>
      <c r="Q101" s="1">
        <f t="shared" si="260"/>
        <v>0</v>
      </c>
      <c r="R101" s="1">
        <f t="shared" si="260"/>
        <v>0</v>
      </c>
      <c r="S101" s="1">
        <f t="shared" si="260"/>
        <v>0</v>
      </c>
      <c r="T101" s="1">
        <f t="shared" si="260"/>
        <v>0</v>
      </c>
      <c r="U101" s="1">
        <f t="shared" si="260"/>
        <v>0</v>
      </c>
      <c r="V101" s="1">
        <f t="shared" si="260"/>
        <v>0</v>
      </c>
      <c r="W101" s="1">
        <f t="shared" si="260"/>
        <v>0</v>
      </c>
      <c r="X101" s="1">
        <f t="shared" si="260"/>
        <v>0</v>
      </c>
      <c r="Y101" s="1">
        <f t="shared" si="260"/>
        <v>0</v>
      </c>
      <c r="Z101" s="1">
        <f t="shared" si="260"/>
        <v>0</v>
      </c>
      <c r="AA101" s="1">
        <f t="shared" si="260"/>
        <v>0</v>
      </c>
      <c r="AB101" s="1"/>
      <c r="AC101" s="1">
        <f t="shared" ref="AC101:CN101" si="261">VLOOKUP(AC81,$C$3:$CR$20,AC$85,FALSE)</f>
        <v>0</v>
      </c>
      <c r="AD101" s="1">
        <f t="shared" si="261"/>
        <v>0</v>
      </c>
      <c r="AE101" s="1">
        <f t="shared" si="261"/>
        <v>0</v>
      </c>
      <c r="AF101" s="1" t="str">
        <f t="shared" si="261"/>
        <v>-</v>
      </c>
      <c r="AG101" s="1">
        <f t="shared" si="261"/>
        <v>0</v>
      </c>
      <c r="AH101" s="1">
        <f t="shared" si="261"/>
        <v>0</v>
      </c>
      <c r="AI101" s="1">
        <f t="shared" si="261"/>
        <v>0</v>
      </c>
      <c r="AJ101" s="1">
        <f t="shared" si="261"/>
        <v>0</v>
      </c>
      <c r="AK101" s="1">
        <f t="shared" si="261"/>
        <v>0</v>
      </c>
      <c r="AL101" s="1">
        <f t="shared" si="261"/>
        <v>0</v>
      </c>
      <c r="AM101" s="1">
        <f t="shared" si="261"/>
        <v>0</v>
      </c>
      <c r="AN101" s="1">
        <f t="shared" si="261"/>
        <v>0</v>
      </c>
      <c r="AO101" s="1">
        <f t="shared" si="261"/>
        <v>0</v>
      </c>
      <c r="AP101" s="1">
        <f t="shared" si="261"/>
        <v>0</v>
      </c>
      <c r="AQ101" s="1">
        <f t="shared" si="261"/>
        <v>0</v>
      </c>
      <c r="AR101" s="1">
        <f t="shared" si="261"/>
        <v>0</v>
      </c>
      <c r="AS101" s="1">
        <f t="shared" si="261"/>
        <v>0</v>
      </c>
      <c r="AT101" s="1">
        <f t="shared" si="261"/>
        <v>0</v>
      </c>
      <c r="AU101" s="1">
        <f t="shared" si="261"/>
        <v>0</v>
      </c>
      <c r="AV101" s="1">
        <f t="shared" si="261"/>
        <v>0</v>
      </c>
      <c r="AW101" s="1">
        <f t="shared" si="261"/>
        <v>0</v>
      </c>
      <c r="AX101" s="1">
        <f t="shared" si="261"/>
        <v>0</v>
      </c>
      <c r="AY101" s="1">
        <f t="shared" si="261"/>
        <v>0</v>
      </c>
      <c r="AZ101" s="1">
        <f t="shared" si="261"/>
        <v>0</v>
      </c>
      <c r="BA101" s="1">
        <f t="shared" si="261"/>
        <v>0</v>
      </c>
      <c r="BB101" s="1">
        <f t="shared" si="261"/>
        <v>0</v>
      </c>
      <c r="BC101" s="1" t="str">
        <f t="shared" si="261"/>
        <v>-</v>
      </c>
      <c r="BD101" s="1" t="str">
        <f t="shared" si="261"/>
        <v>-</v>
      </c>
      <c r="BE101" s="1" t="str">
        <f t="shared" si="261"/>
        <v>-</v>
      </c>
      <c r="BF101" s="1" t="str">
        <f t="shared" si="261"/>
        <v>-</v>
      </c>
      <c r="BG101" s="1" t="str">
        <f t="shared" si="261"/>
        <v>-</v>
      </c>
      <c r="BH101" s="1" t="str">
        <f t="shared" si="261"/>
        <v>-</v>
      </c>
      <c r="BI101" s="1" t="str">
        <f t="shared" si="261"/>
        <v>-</v>
      </c>
      <c r="BJ101" s="1" t="str">
        <f t="shared" si="261"/>
        <v>-</v>
      </c>
      <c r="BK101" s="1" t="str">
        <f t="shared" si="261"/>
        <v>-</v>
      </c>
      <c r="BL101" s="1" t="str">
        <f t="shared" si="261"/>
        <v>-</v>
      </c>
      <c r="BM101" s="1" t="str">
        <f t="shared" si="261"/>
        <v>-</v>
      </c>
      <c r="BN101" s="1" t="str">
        <f t="shared" si="261"/>
        <v>-</v>
      </c>
      <c r="BO101" s="1" t="str">
        <f t="shared" si="261"/>
        <v>-</v>
      </c>
      <c r="BP101" s="1">
        <f t="shared" si="261"/>
        <v>1</v>
      </c>
      <c r="BQ101" s="1" t="e">
        <f t="shared" si="261"/>
        <v>#N/A</v>
      </c>
      <c r="BR101" s="1">
        <f t="shared" si="261"/>
        <v>1</v>
      </c>
      <c r="BS101" s="1">
        <f t="shared" si="261"/>
        <v>1</v>
      </c>
      <c r="BT101" s="1">
        <f t="shared" si="261"/>
        <v>1</v>
      </c>
      <c r="BU101" s="1">
        <f t="shared" si="261"/>
        <v>1</v>
      </c>
      <c r="BV101" s="1">
        <f t="shared" si="261"/>
        <v>1</v>
      </c>
      <c r="BW101" s="1">
        <f t="shared" si="261"/>
        <v>1</v>
      </c>
      <c r="BX101" s="1">
        <f t="shared" si="261"/>
        <v>0</v>
      </c>
      <c r="BY101" s="1">
        <f t="shared" si="261"/>
        <v>0</v>
      </c>
      <c r="BZ101" s="1">
        <f t="shared" si="261"/>
        <v>0</v>
      </c>
      <c r="CA101" s="1">
        <f t="shared" si="261"/>
        <v>0</v>
      </c>
      <c r="CB101" s="1">
        <f t="shared" si="261"/>
        <v>0</v>
      </c>
      <c r="CC101" s="1">
        <f t="shared" si="261"/>
        <v>0</v>
      </c>
      <c r="CD101" s="1" t="str">
        <f t="shared" si="261"/>
        <v>-</v>
      </c>
      <c r="CE101" s="1" t="str">
        <f t="shared" si="261"/>
        <v>-</v>
      </c>
      <c r="CF101" s="1">
        <f t="shared" si="261"/>
        <v>0</v>
      </c>
      <c r="CG101" s="1" t="str">
        <f t="shared" si="261"/>
        <v>-</v>
      </c>
      <c r="CH101" s="1" t="str">
        <f t="shared" si="261"/>
        <v>-</v>
      </c>
      <c r="CI101" s="1" t="str">
        <f t="shared" si="261"/>
        <v>-</v>
      </c>
      <c r="CJ101" s="1" t="str">
        <f t="shared" si="261"/>
        <v>-</v>
      </c>
      <c r="CK101" s="1" t="str">
        <f t="shared" si="261"/>
        <v>-</v>
      </c>
      <c r="CL101" s="1" t="str">
        <f t="shared" si="261"/>
        <v>-</v>
      </c>
      <c r="CM101" s="1" t="str">
        <f t="shared" si="261"/>
        <v>-</v>
      </c>
      <c r="CN101" s="1" t="str">
        <f t="shared" si="261"/>
        <v>-</v>
      </c>
      <c r="CO101" s="1">
        <f t="shared" si="253"/>
        <v>1</v>
      </c>
      <c r="CP101" s="1" t="str">
        <f t="shared" si="253"/>
        <v>-</v>
      </c>
      <c r="CS101" s="425">
        <f t="shared" si="226"/>
        <v>0</v>
      </c>
      <c r="CV101" s="425">
        <f t="shared" si="227"/>
        <v>0</v>
      </c>
      <c r="CZ101" s="469" t="str">
        <f t="shared" si="228"/>
        <v>-</v>
      </c>
      <c r="DF101" s="831" t="str">
        <f t="shared" si="229"/>
        <v/>
      </c>
    </row>
    <row r="102" spans="3:110" x14ac:dyDescent="0.15">
      <c r="D102" s="1" t="e">
        <f t="shared" si="230"/>
        <v>#N/A</v>
      </c>
      <c r="E102" s="1">
        <f t="shared" si="230"/>
        <v>0</v>
      </c>
      <c r="F102" s="1">
        <f t="shared" si="230"/>
        <v>0</v>
      </c>
      <c r="G102" s="1">
        <f t="shared" ref="G102:AA102" si="262">VLOOKUP(G82,$C$3:$CR$20,G$85,FALSE)</f>
        <v>0</v>
      </c>
      <c r="H102" s="1">
        <f t="shared" si="262"/>
        <v>0</v>
      </c>
      <c r="I102" s="1">
        <f t="shared" si="262"/>
        <v>0</v>
      </c>
      <c r="J102" s="1">
        <f t="shared" si="262"/>
        <v>0</v>
      </c>
      <c r="K102" s="1">
        <f t="shared" si="262"/>
        <v>0</v>
      </c>
      <c r="L102" s="1">
        <f t="shared" si="262"/>
        <v>0</v>
      </c>
      <c r="M102" s="1">
        <f t="shared" si="262"/>
        <v>0</v>
      </c>
      <c r="N102" s="1">
        <f t="shared" si="262"/>
        <v>0</v>
      </c>
      <c r="O102" s="1">
        <f t="shared" si="262"/>
        <v>0</v>
      </c>
      <c r="P102" s="1">
        <f t="shared" si="262"/>
        <v>0</v>
      </c>
      <c r="Q102" s="1">
        <f t="shared" si="262"/>
        <v>0</v>
      </c>
      <c r="R102" s="1">
        <f t="shared" si="262"/>
        <v>0</v>
      </c>
      <c r="S102" s="1">
        <f t="shared" si="262"/>
        <v>0</v>
      </c>
      <c r="T102" s="1">
        <f t="shared" si="262"/>
        <v>0</v>
      </c>
      <c r="U102" s="1">
        <f t="shared" si="262"/>
        <v>0</v>
      </c>
      <c r="V102" s="1">
        <f t="shared" si="262"/>
        <v>0</v>
      </c>
      <c r="W102" s="1">
        <f t="shared" si="262"/>
        <v>0</v>
      </c>
      <c r="X102" s="1">
        <f t="shared" si="262"/>
        <v>0</v>
      </c>
      <c r="Y102" s="1">
        <f t="shared" si="262"/>
        <v>0</v>
      </c>
      <c r="Z102" s="1">
        <f t="shared" si="262"/>
        <v>0</v>
      </c>
      <c r="AA102" s="1">
        <f t="shared" si="262"/>
        <v>0</v>
      </c>
      <c r="AB102" s="1"/>
      <c r="AC102" s="1">
        <f t="shared" ref="AC102:CN102" si="263">VLOOKUP(AC82,$C$3:$CR$20,AC$85,FALSE)</f>
        <v>0</v>
      </c>
      <c r="AD102" s="1">
        <f t="shared" si="263"/>
        <v>0</v>
      </c>
      <c r="AE102" s="1">
        <f t="shared" si="263"/>
        <v>0</v>
      </c>
      <c r="AF102" s="1" t="str">
        <f t="shared" si="263"/>
        <v>-</v>
      </c>
      <c r="AG102" s="1">
        <f t="shared" si="263"/>
        <v>0</v>
      </c>
      <c r="AH102" s="1">
        <f t="shared" si="263"/>
        <v>0</v>
      </c>
      <c r="AI102" s="1">
        <f t="shared" si="263"/>
        <v>0</v>
      </c>
      <c r="AJ102" s="1">
        <f t="shared" si="263"/>
        <v>0</v>
      </c>
      <c r="AK102" s="1">
        <f t="shared" si="263"/>
        <v>0</v>
      </c>
      <c r="AL102" s="1">
        <f t="shared" si="263"/>
        <v>0</v>
      </c>
      <c r="AM102" s="1">
        <f t="shared" si="263"/>
        <v>0</v>
      </c>
      <c r="AN102" s="1">
        <f t="shared" si="263"/>
        <v>0</v>
      </c>
      <c r="AO102" s="1">
        <f t="shared" si="263"/>
        <v>0</v>
      </c>
      <c r="AP102" s="1">
        <f t="shared" si="263"/>
        <v>0</v>
      </c>
      <c r="AQ102" s="1">
        <f t="shared" si="263"/>
        <v>0</v>
      </c>
      <c r="AR102" s="1">
        <f t="shared" si="263"/>
        <v>0</v>
      </c>
      <c r="AS102" s="1">
        <f t="shared" si="263"/>
        <v>0</v>
      </c>
      <c r="AT102" s="1">
        <f t="shared" si="263"/>
        <v>0</v>
      </c>
      <c r="AU102" s="1">
        <f t="shared" si="263"/>
        <v>0</v>
      </c>
      <c r="AV102" s="1">
        <f t="shared" si="263"/>
        <v>0</v>
      </c>
      <c r="AW102" s="1">
        <f t="shared" si="263"/>
        <v>0</v>
      </c>
      <c r="AX102" s="1">
        <f t="shared" si="263"/>
        <v>0</v>
      </c>
      <c r="AY102" s="1">
        <f t="shared" si="263"/>
        <v>0</v>
      </c>
      <c r="AZ102" s="1">
        <f t="shared" si="263"/>
        <v>0</v>
      </c>
      <c r="BA102" s="1">
        <f t="shared" si="263"/>
        <v>0</v>
      </c>
      <c r="BB102" s="1">
        <f t="shared" si="263"/>
        <v>0</v>
      </c>
      <c r="BC102" s="1" t="str">
        <f t="shared" si="263"/>
        <v>-</v>
      </c>
      <c r="BD102" s="1" t="str">
        <f t="shared" si="263"/>
        <v>-</v>
      </c>
      <c r="BE102" s="1" t="str">
        <f t="shared" si="263"/>
        <v>-</v>
      </c>
      <c r="BF102" s="1" t="str">
        <f t="shared" si="263"/>
        <v>-</v>
      </c>
      <c r="BG102" s="1" t="str">
        <f t="shared" si="263"/>
        <v>-</v>
      </c>
      <c r="BH102" s="1" t="str">
        <f t="shared" si="263"/>
        <v>-</v>
      </c>
      <c r="BI102" s="1" t="str">
        <f t="shared" si="263"/>
        <v>-</v>
      </c>
      <c r="BJ102" s="1" t="str">
        <f t="shared" si="263"/>
        <v>-</v>
      </c>
      <c r="BK102" s="1" t="str">
        <f t="shared" si="263"/>
        <v>-</v>
      </c>
      <c r="BL102" s="1" t="str">
        <f t="shared" si="263"/>
        <v>-</v>
      </c>
      <c r="BM102" s="1" t="str">
        <f t="shared" si="263"/>
        <v>-</v>
      </c>
      <c r="BN102" s="1" t="str">
        <f t="shared" si="263"/>
        <v>-</v>
      </c>
      <c r="BO102" s="1" t="str">
        <f t="shared" si="263"/>
        <v>-</v>
      </c>
      <c r="BP102" s="1">
        <f t="shared" si="263"/>
        <v>1</v>
      </c>
      <c r="BQ102" s="1" t="e">
        <f t="shared" si="263"/>
        <v>#N/A</v>
      </c>
      <c r="BR102" s="1">
        <f t="shared" si="263"/>
        <v>1</v>
      </c>
      <c r="BS102" s="1">
        <f t="shared" si="263"/>
        <v>1</v>
      </c>
      <c r="BT102" s="1">
        <f t="shared" si="263"/>
        <v>1</v>
      </c>
      <c r="BU102" s="1">
        <f t="shared" si="263"/>
        <v>1</v>
      </c>
      <c r="BV102" s="1">
        <f t="shared" si="263"/>
        <v>1</v>
      </c>
      <c r="BW102" s="1">
        <f t="shared" si="263"/>
        <v>1</v>
      </c>
      <c r="BX102" s="1">
        <f t="shared" si="263"/>
        <v>0</v>
      </c>
      <c r="BY102" s="1">
        <f t="shared" si="263"/>
        <v>0</v>
      </c>
      <c r="BZ102" s="1">
        <f t="shared" si="263"/>
        <v>0</v>
      </c>
      <c r="CA102" s="1">
        <f t="shared" si="263"/>
        <v>0</v>
      </c>
      <c r="CB102" s="1">
        <f t="shared" si="263"/>
        <v>0</v>
      </c>
      <c r="CC102" s="1">
        <f t="shared" si="263"/>
        <v>0</v>
      </c>
      <c r="CD102" s="1" t="str">
        <f t="shared" si="263"/>
        <v>-</v>
      </c>
      <c r="CE102" s="1" t="str">
        <f t="shared" si="263"/>
        <v>-</v>
      </c>
      <c r="CF102" s="1">
        <f t="shared" si="263"/>
        <v>0</v>
      </c>
      <c r="CG102" s="1" t="str">
        <f t="shared" si="263"/>
        <v>-</v>
      </c>
      <c r="CH102" s="1" t="str">
        <f t="shared" si="263"/>
        <v>-</v>
      </c>
      <c r="CI102" s="1" t="str">
        <f t="shared" si="263"/>
        <v>-</v>
      </c>
      <c r="CJ102" s="1" t="str">
        <f t="shared" si="263"/>
        <v>-</v>
      </c>
      <c r="CK102" s="1" t="str">
        <f t="shared" si="263"/>
        <v>-</v>
      </c>
      <c r="CL102" s="1" t="str">
        <f t="shared" si="263"/>
        <v>-</v>
      </c>
      <c r="CM102" s="1" t="str">
        <f t="shared" si="263"/>
        <v>-</v>
      </c>
      <c r="CN102" s="1" t="str">
        <f t="shared" si="263"/>
        <v>-</v>
      </c>
      <c r="CO102" s="1">
        <f t="shared" si="253"/>
        <v>1</v>
      </c>
      <c r="CP102" s="1" t="str">
        <f t="shared" si="253"/>
        <v>-</v>
      </c>
      <c r="CS102" s="425">
        <f t="shared" si="226"/>
        <v>0</v>
      </c>
      <c r="CV102" s="425">
        <f t="shared" si="227"/>
        <v>0</v>
      </c>
      <c r="CZ102" s="469" t="str">
        <f t="shared" si="228"/>
        <v>-</v>
      </c>
      <c r="DF102" s="831" t="str">
        <f t="shared" si="229"/>
        <v/>
      </c>
    </row>
    <row r="103" spans="3:110" x14ac:dyDescent="0.15">
      <c r="D103" s="1" t="e">
        <f t="shared" si="230"/>
        <v>#N/A</v>
      </c>
      <c r="E103" s="1">
        <f t="shared" si="230"/>
        <v>0</v>
      </c>
      <c r="F103" s="1">
        <f t="shared" si="230"/>
        <v>0</v>
      </c>
      <c r="G103" s="1">
        <f t="shared" ref="G103:BR103" si="264">VLOOKUP(G83,$C$3:$CR$20,G$85,FALSE)</f>
        <v>0</v>
      </c>
      <c r="H103" s="1">
        <f t="shared" si="264"/>
        <v>0</v>
      </c>
      <c r="I103" s="1">
        <f t="shared" si="264"/>
        <v>0</v>
      </c>
      <c r="J103" s="1">
        <f t="shared" si="264"/>
        <v>0</v>
      </c>
      <c r="K103" s="1">
        <f t="shared" si="264"/>
        <v>0</v>
      </c>
      <c r="L103" s="1">
        <f t="shared" si="264"/>
        <v>0</v>
      </c>
      <c r="M103" s="1">
        <f t="shared" si="264"/>
        <v>0</v>
      </c>
      <c r="N103" s="1">
        <f t="shared" si="264"/>
        <v>0</v>
      </c>
      <c r="O103" s="1">
        <f t="shared" si="264"/>
        <v>0</v>
      </c>
      <c r="P103" s="1">
        <f t="shared" si="264"/>
        <v>0</v>
      </c>
      <c r="Q103" s="1">
        <f t="shared" si="264"/>
        <v>0</v>
      </c>
      <c r="R103" s="1">
        <f t="shared" si="264"/>
        <v>0</v>
      </c>
      <c r="S103" s="1">
        <f t="shared" si="264"/>
        <v>0</v>
      </c>
      <c r="T103" s="1">
        <f t="shared" si="264"/>
        <v>0</v>
      </c>
      <c r="U103" s="1">
        <f t="shared" si="264"/>
        <v>0</v>
      </c>
      <c r="V103" s="1">
        <f t="shared" si="264"/>
        <v>0</v>
      </c>
      <c r="W103" s="1">
        <f t="shared" si="264"/>
        <v>0</v>
      </c>
      <c r="X103" s="1">
        <f t="shared" si="264"/>
        <v>0</v>
      </c>
      <c r="Y103" s="1">
        <f t="shared" si="264"/>
        <v>0</v>
      </c>
      <c r="Z103" s="1">
        <f t="shared" si="264"/>
        <v>0</v>
      </c>
      <c r="AA103" s="1">
        <f t="shared" si="264"/>
        <v>0</v>
      </c>
      <c r="AB103" s="1"/>
      <c r="AC103" s="1">
        <f t="shared" si="264"/>
        <v>0</v>
      </c>
      <c r="AD103" s="1">
        <f t="shared" si="264"/>
        <v>0</v>
      </c>
      <c r="AE103" s="1">
        <f t="shared" si="264"/>
        <v>0</v>
      </c>
      <c r="AF103" s="1" t="str">
        <f t="shared" si="264"/>
        <v>-</v>
      </c>
      <c r="AG103" s="1">
        <f t="shared" si="264"/>
        <v>0</v>
      </c>
      <c r="AH103" s="1">
        <f t="shared" si="264"/>
        <v>0</v>
      </c>
      <c r="AI103" s="1">
        <f t="shared" si="264"/>
        <v>0</v>
      </c>
      <c r="AJ103" s="1">
        <f t="shared" si="264"/>
        <v>0</v>
      </c>
      <c r="AK103" s="1">
        <f t="shared" si="264"/>
        <v>0</v>
      </c>
      <c r="AL103" s="1">
        <f t="shared" si="264"/>
        <v>0</v>
      </c>
      <c r="AM103" s="1">
        <f t="shared" si="264"/>
        <v>0</v>
      </c>
      <c r="AN103" s="1">
        <f t="shared" si="264"/>
        <v>0</v>
      </c>
      <c r="AO103" s="1">
        <f t="shared" si="264"/>
        <v>0</v>
      </c>
      <c r="AP103" s="1">
        <f t="shared" si="264"/>
        <v>0</v>
      </c>
      <c r="AQ103" s="1">
        <f t="shared" si="264"/>
        <v>0</v>
      </c>
      <c r="AR103" s="1">
        <f t="shared" si="264"/>
        <v>0</v>
      </c>
      <c r="AS103" s="1">
        <f t="shared" si="264"/>
        <v>0</v>
      </c>
      <c r="AT103" s="1">
        <f t="shared" si="264"/>
        <v>0</v>
      </c>
      <c r="AU103" s="1">
        <f t="shared" si="264"/>
        <v>0</v>
      </c>
      <c r="AV103" s="1">
        <f t="shared" si="264"/>
        <v>0</v>
      </c>
      <c r="AW103" s="1">
        <f t="shared" si="264"/>
        <v>0</v>
      </c>
      <c r="AX103" s="1">
        <f t="shared" si="264"/>
        <v>0</v>
      </c>
      <c r="AY103" s="1">
        <f t="shared" si="264"/>
        <v>0</v>
      </c>
      <c r="AZ103" s="1">
        <f t="shared" si="264"/>
        <v>0</v>
      </c>
      <c r="BA103" s="1">
        <f t="shared" si="264"/>
        <v>0</v>
      </c>
      <c r="BB103" s="1">
        <f t="shared" si="264"/>
        <v>0</v>
      </c>
      <c r="BC103" s="1" t="str">
        <f t="shared" si="264"/>
        <v>-</v>
      </c>
      <c r="BD103" s="1" t="str">
        <f t="shared" si="264"/>
        <v>-</v>
      </c>
      <c r="BE103" s="1" t="str">
        <f t="shared" si="264"/>
        <v>-</v>
      </c>
      <c r="BF103" s="1" t="str">
        <f t="shared" si="264"/>
        <v>-</v>
      </c>
      <c r="BG103" s="1" t="str">
        <f t="shared" si="264"/>
        <v>-</v>
      </c>
      <c r="BH103" s="1" t="str">
        <f t="shared" si="264"/>
        <v>-</v>
      </c>
      <c r="BI103" s="1" t="str">
        <f t="shared" si="264"/>
        <v>-</v>
      </c>
      <c r="BJ103" s="1" t="str">
        <f t="shared" si="264"/>
        <v>-</v>
      </c>
      <c r="BK103" s="1" t="str">
        <f t="shared" si="264"/>
        <v>-</v>
      </c>
      <c r="BL103" s="1" t="str">
        <f t="shared" si="264"/>
        <v>-</v>
      </c>
      <c r="BM103" s="1" t="str">
        <f t="shared" si="264"/>
        <v>-</v>
      </c>
      <c r="BN103" s="1" t="str">
        <f t="shared" si="264"/>
        <v>-</v>
      </c>
      <c r="BO103" s="1" t="str">
        <f t="shared" si="264"/>
        <v>-</v>
      </c>
      <c r="BP103" s="1">
        <f t="shared" si="264"/>
        <v>1</v>
      </c>
      <c r="BQ103" s="1" t="e">
        <f t="shared" si="264"/>
        <v>#N/A</v>
      </c>
      <c r="BR103" s="1">
        <f t="shared" si="264"/>
        <v>1</v>
      </c>
      <c r="BS103" s="1">
        <f t="shared" ref="BS103:CP103" si="265">VLOOKUP(BS83,$C$3:$CR$20,BS$85,FALSE)</f>
        <v>1</v>
      </c>
      <c r="BT103" s="1">
        <f t="shared" si="265"/>
        <v>1</v>
      </c>
      <c r="BU103" s="1">
        <f t="shared" si="265"/>
        <v>1</v>
      </c>
      <c r="BV103" s="1">
        <f t="shared" si="265"/>
        <v>1</v>
      </c>
      <c r="BW103" s="1">
        <f t="shared" si="265"/>
        <v>1</v>
      </c>
      <c r="BX103" s="1">
        <f t="shared" si="265"/>
        <v>0</v>
      </c>
      <c r="BY103" s="1">
        <f t="shared" si="265"/>
        <v>0</v>
      </c>
      <c r="BZ103" s="1">
        <f t="shared" si="265"/>
        <v>0</v>
      </c>
      <c r="CA103" s="1">
        <f t="shared" si="265"/>
        <v>0</v>
      </c>
      <c r="CB103" s="1">
        <f t="shared" si="265"/>
        <v>0</v>
      </c>
      <c r="CC103" s="1">
        <f t="shared" si="265"/>
        <v>0</v>
      </c>
      <c r="CD103" s="1" t="str">
        <f t="shared" si="265"/>
        <v>-</v>
      </c>
      <c r="CE103" s="1" t="str">
        <f t="shared" si="265"/>
        <v>-</v>
      </c>
      <c r="CF103" s="1">
        <f t="shared" si="265"/>
        <v>0</v>
      </c>
      <c r="CG103" s="1" t="str">
        <f t="shared" si="265"/>
        <v>-</v>
      </c>
      <c r="CH103" s="1" t="str">
        <f t="shared" si="265"/>
        <v>-</v>
      </c>
      <c r="CI103" s="1" t="str">
        <f t="shared" si="265"/>
        <v>-</v>
      </c>
      <c r="CJ103" s="1" t="str">
        <f t="shared" si="265"/>
        <v>-</v>
      </c>
      <c r="CK103" s="1" t="str">
        <f t="shared" si="265"/>
        <v>-</v>
      </c>
      <c r="CL103" s="1" t="str">
        <f t="shared" si="265"/>
        <v>-</v>
      </c>
      <c r="CM103" s="1" t="str">
        <f t="shared" si="265"/>
        <v>-</v>
      </c>
      <c r="CN103" s="1" t="str">
        <f t="shared" si="265"/>
        <v>-</v>
      </c>
      <c r="CO103" s="1">
        <f t="shared" si="265"/>
        <v>1</v>
      </c>
      <c r="CP103" s="1" t="str">
        <f t="shared" si="265"/>
        <v>-</v>
      </c>
      <c r="CS103" s="425">
        <f t="shared" si="226"/>
        <v>0</v>
      </c>
      <c r="CV103" s="425">
        <f t="shared" si="227"/>
        <v>0</v>
      </c>
      <c r="CZ103" s="469" t="str">
        <f t="shared" si="228"/>
        <v>-</v>
      </c>
      <c r="DF103" s="831" t="str">
        <f t="shared" si="229"/>
        <v/>
      </c>
    </row>
    <row r="106" spans="3:110" x14ac:dyDescent="0.15">
      <c r="C106" s="168" t="s">
        <v>192</v>
      </c>
    </row>
    <row r="108" spans="3:110" x14ac:dyDescent="0.15">
      <c r="C108" t="str">
        <f>'Stats - All'!I1</f>
        <v>Total Record</v>
      </c>
      <c r="F108" t="str">
        <f>'Stats - All'!L1</f>
        <v>Total Tourney</v>
      </c>
      <c r="I108" t="str">
        <f>'Stats - All'!O1</f>
        <v>Pool Play</v>
      </c>
      <c r="L108" t="str">
        <f>'Stats - All'!R1</f>
        <v>Bracket Play</v>
      </c>
      <c r="O108" t="str">
        <f>'Stats - All'!U1</f>
        <v>Scrimmages Play</v>
      </c>
      <c r="R108" t="str">
        <f>'Stats - All'!X1</f>
        <v>When game &lt;=3 runs</v>
      </c>
      <c r="U108" t="s">
        <v>319</v>
      </c>
    </row>
    <row r="109" spans="3:110" x14ac:dyDescent="0.15">
      <c r="C109" t="str">
        <f>'Stats - All'!I2</f>
        <v>Wins:</v>
      </c>
      <c r="D109">
        <f>'Stats - All'!J2</f>
        <v>0</v>
      </c>
      <c r="F109" t="str">
        <f>'Stats - All'!L2</f>
        <v>Wins:</v>
      </c>
      <c r="G109">
        <f>'Stats - All'!M2</f>
        <v>0</v>
      </c>
      <c r="I109" t="str">
        <f>'Stats - All'!O2</f>
        <v>Wins:</v>
      </c>
      <c r="J109">
        <f>'Stats - All'!P2</f>
        <v>0</v>
      </c>
      <c r="L109" t="str">
        <f>'Stats - All'!R2</f>
        <v>Wins:</v>
      </c>
      <c r="M109">
        <f>'Stats - All'!S2</f>
        <v>0</v>
      </c>
      <c r="O109" t="str">
        <f>'Stats - All'!U2</f>
        <v>Wins:</v>
      </c>
      <c r="P109">
        <f>'Stats - All'!V2</f>
        <v>0</v>
      </c>
      <c r="R109" t="str">
        <f>'Stats - All'!X2</f>
        <v>Wins:</v>
      </c>
      <c r="S109">
        <f>'Stats - All'!Y2</f>
        <v>0</v>
      </c>
      <c r="U109" s="13" t="s">
        <v>111</v>
      </c>
      <c r="V109">
        <f>'Stats - All'!AE1</f>
        <v>0</v>
      </c>
    </row>
    <row r="110" spans="3:110" x14ac:dyDescent="0.15">
      <c r="C110" t="str">
        <f>'Stats - All'!I3</f>
        <v>Loss:</v>
      </c>
      <c r="D110">
        <f>'Stats - All'!J3</f>
        <v>0</v>
      </c>
      <c r="F110" t="str">
        <f>'Stats - All'!L3</f>
        <v>Loss:</v>
      </c>
      <c r="G110">
        <f>'Stats - All'!M3</f>
        <v>0</v>
      </c>
      <c r="I110" t="str">
        <f>'Stats - All'!O3</f>
        <v>Loss:</v>
      </c>
      <c r="J110">
        <f>'Stats - All'!P3</f>
        <v>0</v>
      </c>
      <c r="L110" t="str">
        <f>'Stats - All'!R3</f>
        <v>Loss:</v>
      </c>
      <c r="M110">
        <f>'Stats - All'!S3</f>
        <v>0</v>
      </c>
      <c r="O110" t="str">
        <f>'Stats - All'!U3</f>
        <v>Loss:</v>
      </c>
      <c r="P110">
        <f>'Stats - All'!V3</f>
        <v>0</v>
      </c>
      <c r="R110" t="str">
        <f>'Stats - All'!X3</f>
        <v>Loss:</v>
      </c>
      <c r="S110">
        <f>'Stats - All'!Y3</f>
        <v>0</v>
      </c>
      <c r="U110" s="13" t="s">
        <v>321</v>
      </c>
      <c r="V110">
        <f>'Stats - All'!AE2</f>
        <v>0</v>
      </c>
    </row>
    <row r="111" spans="3:110" x14ac:dyDescent="0.15">
      <c r="C111" t="str">
        <f>'Stats - All'!I4</f>
        <v>Ties:</v>
      </c>
      <c r="D111">
        <f>'Stats - All'!J4</f>
        <v>0</v>
      </c>
      <c r="F111" t="str">
        <f>'Stats - All'!L4</f>
        <v>Ties:</v>
      </c>
      <c r="G111">
        <f>'Stats - All'!M4</f>
        <v>0</v>
      </c>
      <c r="I111" t="str">
        <f>'Stats - All'!O4</f>
        <v>Ties:</v>
      </c>
      <c r="J111">
        <f>'Stats - All'!P4</f>
        <v>0</v>
      </c>
      <c r="L111" t="str">
        <f>'Stats - All'!R4</f>
        <v>Ties:</v>
      </c>
      <c r="M111">
        <f>'Stats - All'!S4</f>
        <v>0</v>
      </c>
      <c r="O111" t="str">
        <f>'Stats - All'!U4</f>
        <v>Ties:</v>
      </c>
      <c r="P111">
        <f>'Stats - All'!V4</f>
        <v>0</v>
      </c>
      <c r="R111" t="str">
        <f>'Stats - All'!X4</f>
        <v xml:space="preserve"> </v>
      </c>
      <c r="U111" s="13" t="s">
        <v>322</v>
      </c>
      <c r="V111">
        <f>'Stats - All'!AE3</f>
        <v>0</v>
      </c>
    </row>
    <row r="114" spans="3:3" x14ac:dyDescent="0.15">
      <c r="C114" s="168" t="s">
        <v>90</v>
      </c>
    </row>
    <row r="117" spans="3:3" x14ac:dyDescent="0.15">
      <c r="C117" t="e">
        <f>CONCATENATE(#REF!,#REF!)</f>
        <v>#REF!</v>
      </c>
    </row>
  </sheetData>
  <mergeCells count="5">
    <mergeCell ref="CO1:CP1"/>
    <mergeCell ref="BR1:BW1"/>
    <mergeCell ref="BX1:CC1"/>
    <mergeCell ref="CD1:CE1"/>
    <mergeCell ref="CG1:CM1"/>
  </mergeCells>
  <phoneticPr fontId="2"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65"/>
  <sheetViews>
    <sheetView topLeftCell="A16" workbookViewId="0">
      <selection activeCell="C27" sqref="C27"/>
    </sheetView>
  </sheetViews>
  <sheetFormatPr baseColWidth="10" defaultColWidth="8.83203125" defaultRowHeight="23" x14ac:dyDescent="0.25"/>
  <cols>
    <col min="1" max="1" width="99.6640625" style="710" bestFit="1" customWidth="1"/>
    <col min="2" max="2" width="23.5" style="710" bestFit="1" customWidth="1"/>
    <col min="3" max="3" width="28.83203125" style="716" bestFit="1" customWidth="1"/>
    <col min="4" max="4" width="29.33203125" style="716" bestFit="1" customWidth="1"/>
    <col min="5" max="16384" width="8.83203125" style="710"/>
  </cols>
  <sheetData>
    <row r="1" spans="1:4" ht="45" customHeight="1" x14ac:dyDescent="0.25">
      <c r="A1" s="709" t="str">
        <f>Input!A1</f>
        <v>Rochester Junior Legion Patriots</v>
      </c>
      <c r="B1" s="709"/>
      <c r="C1" s="718"/>
      <c r="D1" s="718"/>
    </row>
    <row r="2" spans="1:4" ht="45" customHeight="1" x14ac:dyDescent="0.25"/>
    <row r="3" spans="1:4" ht="45" customHeight="1" x14ac:dyDescent="0.25">
      <c r="A3" s="709" t="str">
        <f>CONCATENATE("Season Record: ", 'Stats - Top'!X36, " - ", 'Stats - Top'!X37, " - ", 'Stats - Top'!X38)</f>
        <v>Season Record: 0 - 0 - 0</v>
      </c>
      <c r="B3" s="709"/>
      <c r="C3" s="717" t="s">
        <v>9</v>
      </c>
      <c r="D3" s="717" t="s">
        <v>8</v>
      </c>
    </row>
    <row r="4" spans="1:4" ht="45" customHeight="1" x14ac:dyDescent="0.25"/>
    <row r="5" spans="1:4" ht="45" customHeight="1" x14ac:dyDescent="0.3">
      <c r="A5" s="710" t="s">
        <v>376</v>
      </c>
      <c r="B5" s="711"/>
      <c r="C5" s="719">
        <f>'Stats - All'!D3</f>
        <v>0</v>
      </c>
      <c r="D5" s="719">
        <f>'Stats - All'!D2</f>
        <v>0</v>
      </c>
    </row>
    <row r="6" spans="1:4" ht="45" customHeight="1" x14ac:dyDescent="0.3">
      <c r="C6" s="719"/>
      <c r="D6" s="719"/>
    </row>
    <row r="7" spans="1:4" ht="45" customHeight="1" x14ac:dyDescent="0.3">
      <c r="A7" s="710" t="s">
        <v>377</v>
      </c>
      <c r="B7" s="711"/>
      <c r="C7" s="719">
        <f>'Stats - All'!E3</f>
        <v>0</v>
      </c>
      <c r="D7" s="719">
        <f>'Stats - All'!E2</f>
        <v>0</v>
      </c>
    </row>
    <row r="8" spans="1:4" ht="45" customHeight="1" x14ac:dyDescent="0.3">
      <c r="C8" s="719"/>
      <c r="D8" s="719"/>
    </row>
    <row r="9" spans="1:4" ht="45" customHeight="1" x14ac:dyDescent="0.3">
      <c r="A9" s="710" t="s">
        <v>378</v>
      </c>
      <c r="B9" s="711"/>
      <c r="C9" s="719">
        <f>'Stats - All'!I46</f>
        <v>0</v>
      </c>
      <c r="D9" s="719">
        <f>'Stats - All'!P25</f>
        <v>0</v>
      </c>
    </row>
    <row r="10" spans="1:4" ht="45" customHeight="1" x14ac:dyDescent="0.3">
      <c r="A10" s="710" t="s">
        <v>379</v>
      </c>
      <c r="B10" s="711"/>
      <c r="C10" s="719">
        <f>'Stats - All'!J46</f>
        <v>0</v>
      </c>
      <c r="D10" s="719">
        <f>'Stats - All'!Q25</f>
        <v>0</v>
      </c>
    </row>
    <row r="11" spans="1:4" ht="45" customHeight="1" x14ac:dyDescent="0.3">
      <c r="C11" s="719"/>
      <c r="D11" s="719"/>
    </row>
    <row r="12" spans="1:4" ht="45" customHeight="1" x14ac:dyDescent="0.3">
      <c r="A12" s="710" t="s">
        <v>380</v>
      </c>
      <c r="B12" s="711"/>
      <c r="C12" s="719">
        <f>'Stats - All'!H46</f>
        <v>0</v>
      </c>
      <c r="D12" s="719">
        <f>'Stats - All'!R25</f>
        <v>0</v>
      </c>
    </row>
    <row r="13" spans="1:4" ht="45" customHeight="1" x14ac:dyDescent="0.3">
      <c r="C13" s="719"/>
      <c r="D13" s="719"/>
    </row>
    <row r="14" spans="1:4" ht="45" customHeight="1" x14ac:dyDescent="0.3">
      <c r="A14" s="710" t="s">
        <v>381</v>
      </c>
      <c r="B14" s="711"/>
      <c r="C14" s="719">
        <f>'Stats - All'!F3</f>
        <v>0</v>
      </c>
      <c r="D14" s="719">
        <f>'Stats - All'!F2</f>
        <v>0</v>
      </c>
    </row>
    <row r="15" spans="1:4" ht="45" customHeight="1" x14ac:dyDescent="0.3">
      <c r="C15" s="719"/>
      <c r="D15" s="719"/>
    </row>
    <row r="16" spans="1:4" ht="45" customHeight="1" x14ac:dyDescent="0.3">
      <c r="A16" s="710" t="s">
        <v>382</v>
      </c>
      <c r="B16" s="711"/>
      <c r="C16" s="719"/>
      <c r="D16" s="719">
        <f>SUM('Stats - All'!J25:L25)</f>
        <v>0</v>
      </c>
    </row>
    <row r="17" spans="1:4" ht="45" customHeight="1" x14ac:dyDescent="0.3">
      <c r="C17" s="719"/>
      <c r="D17" s="719"/>
    </row>
    <row r="18" spans="1:4" ht="45" customHeight="1" x14ac:dyDescent="0.3">
      <c r="A18" s="710" t="s">
        <v>0</v>
      </c>
      <c r="B18" s="711"/>
      <c r="C18" s="719"/>
      <c r="D18" s="719">
        <f>'Stats - All'!M25</f>
        <v>0</v>
      </c>
    </row>
    <row r="19" spans="1:4" ht="45" customHeight="1" x14ac:dyDescent="0.3">
      <c r="C19" s="719"/>
      <c r="D19" s="719"/>
    </row>
    <row r="20" spans="1:4" ht="45" customHeight="1" x14ac:dyDescent="0.3">
      <c r="A20" s="710" t="s">
        <v>1</v>
      </c>
      <c r="B20" s="711"/>
      <c r="C20" s="720" t="str">
        <f>'Stats - All'!AE46</f>
        <v>-</v>
      </c>
      <c r="D20" s="720">
        <f>'Stats - All'!X25</f>
        <v>0</v>
      </c>
    </row>
    <row r="21" spans="1:4" ht="45" customHeight="1" x14ac:dyDescent="0.3">
      <c r="C21" s="719"/>
      <c r="D21" s="720"/>
    </row>
    <row r="22" spans="1:4" ht="45" customHeight="1" x14ac:dyDescent="0.3">
      <c r="A22" s="710" t="s">
        <v>2</v>
      </c>
      <c r="B22" s="711"/>
      <c r="C22" s="720" t="str">
        <f>'Stats - All'!AF46</f>
        <v>-</v>
      </c>
      <c r="D22" s="720">
        <f>'Stats - All'!Y25</f>
        <v>0</v>
      </c>
    </row>
    <row r="23" spans="1:4" ht="45" customHeight="1" x14ac:dyDescent="0.3">
      <c r="C23" s="719"/>
      <c r="D23" s="719"/>
    </row>
    <row r="24" spans="1:4" ht="45" customHeight="1" x14ac:dyDescent="0.3">
      <c r="A24" s="710" t="s">
        <v>3</v>
      </c>
      <c r="B24" s="711"/>
      <c r="C24" s="720" t="str">
        <f>'Stats - All'!AH46</f>
        <v>-</v>
      </c>
      <c r="D24" s="720" t="str">
        <f>'Stats - All'!AA25</f>
        <v>-</v>
      </c>
    </row>
    <row r="25" spans="1:4" ht="45" customHeight="1" x14ac:dyDescent="0.3">
      <c r="C25" s="719"/>
      <c r="D25" s="719"/>
    </row>
    <row r="26" spans="1:4" ht="45" customHeight="1" x14ac:dyDescent="0.3">
      <c r="A26" s="710" t="s">
        <v>4</v>
      </c>
      <c r="B26" s="711"/>
      <c r="C26" s="719"/>
      <c r="D26" s="719">
        <f>'Stats - All'!O68</f>
        <v>0</v>
      </c>
    </row>
    <row r="27" spans="1:4" ht="45" customHeight="1" x14ac:dyDescent="0.3">
      <c r="C27" s="719"/>
      <c r="D27" s="719"/>
    </row>
    <row r="28" spans="1:4" ht="45" customHeight="1" x14ac:dyDescent="0.3">
      <c r="A28" s="710" t="s">
        <v>5</v>
      </c>
      <c r="B28" s="711"/>
      <c r="C28" s="719"/>
      <c r="D28" s="721">
        <f>'Stats - All'!V46+'Stats - All'!W46</f>
        <v>0</v>
      </c>
    </row>
    <row r="29" spans="1:4" ht="45" customHeight="1" x14ac:dyDescent="0.3">
      <c r="C29" s="719"/>
      <c r="D29" s="719"/>
    </row>
    <row r="30" spans="1:4" ht="45" customHeight="1" x14ac:dyDescent="0.3">
      <c r="A30" s="710" t="s">
        <v>7</v>
      </c>
      <c r="B30" s="711"/>
      <c r="C30" s="719"/>
      <c r="D30" s="722" t="e">
        <f>'Stats - All'!AK46</f>
        <v>#DIV/0!</v>
      </c>
    </row>
    <row r="31" spans="1:4" ht="45" customHeight="1" x14ac:dyDescent="0.25"/>
    <row r="32" spans="1:4" ht="45" customHeight="1" x14ac:dyDescent="0.25"/>
    <row r="33" spans="1:3" ht="45" customHeight="1" x14ac:dyDescent="0.25"/>
    <row r="34" spans="1:3" ht="45" customHeight="1" x14ac:dyDescent="0.25">
      <c r="A34" s="715" t="str">
        <f>A1</f>
        <v>Rochester Junior Legion Patriots</v>
      </c>
      <c r="B34" s="709" t="s">
        <v>11</v>
      </c>
      <c r="C34" s="717"/>
    </row>
    <row r="35" spans="1:3" ht="45" customHeight="1" x14ac:dyDescent="0.25"/>
    <row r="36" spans="1:3" ht="45" customHeight="1" x14ac:dyDescent="0.25">
      <c r="A36" s="709" t="str">
        <f>A3</f>
        <v>Season Record: 0 - 0 - 0</v>
      </c>
      <c r="B36" s="709" t="s">
        <v>12</v>
      </c>
      <c r="C36" s="717"/>
    </row>
    <row r="37" spans="1:3" ht="45" customHeight="1" x14ac:dyDescent="0.25"/>
    <row r="38" spans="1:3" ht="45" customHeight="1" x14ac:dyDescent="0.25">
      <c r="A38" s="710" t="str">
        <f>A5</f>
        <v>How many runs did our team score?</v>
      </c>
      <c r="B38" s="711"/>
    </row>
    <row r="39" spans="1:3" ht="45" customHeight="1" x14ac:dyDescent="0.25"/>
    <row r="40" spans="1:3" ht="45" customHeight="1" x14ac:dyDescent="0.25">
      <c r="A40" s="710" t="str">
        <f>A7</f>
        <v>How many hits did our team have?</v>
      </c>
      <c r="B40" s="711"/>
    </row>
    <row r="41" spans="1:3" ht="45" customHeight="1" x14ac:dyDescent="0.25"/>
    <row r="42" spans="1:3" ht="45" customHeight="1" x14ac:dyDescent="0.25">
      <c r="A42" s="710" t="str">
        <f>A9</f>
        <v>How many times did our team walk to get on base?</v>
      </c>
      <c r="B42" s="711"/>
    </row>
    <row r="43" spans="1:3" ht="45" customHeight="1" x14ac:dyDescent="0.25">
      <c r="A43" s="710" t="str">
        <f>A10</f>
        <v>How many of these walks ended up scoring?</v>
      </c>
      <c r="B43" s="711"/>
    </row>
    <row r="44" spans="1:3" ht="45" customHeight="1" x14ac:dyDescent="0.25"/>
    <row r="45" spans="1:3" ht="45" customHeight="1" x14ac:dyDescent="0.25">
      <c r="A45" s="710" t="str">
        <f>A12</f>
        <v>How many times did our team strikeout?</v>
      </c>
      <c r="B45" s="711"/>
    </row>
    <row r="46" spans="1:3" ht="45" customHeight="1" x14ac:dyDescent="0.25"/>
    <row r="47" spans="1:3" ht="45" customHeight="1" x14ac:dyDescent="0.25">
      <c r="A47" s="710" t="str">
        <f>A14</f>
        <v>How many defensive errors did we have?</v>
      </c>
      <c r="B47" s="711"/>
    </row>
    <row r="48" spans="1:3" ht="45" customHeight="1" x14ac:dyDescent="0.25"/>
    <row r="49" spans="1:2" ht="45" customHeight="1" x14ac:dyDescent="0.25">
      <c r="A49" s="710" t="str">
        <f>A16</f>
        <v>How many extra base hits did our team have?</v>
      </c>
      <c r="B49" s="711"/>
    </row>
    <row r="50" spans="1:2" ht="45" customHeight="1" x14ac:dyDescent="0.25"/>
    <row r="51" spans="1:2" ht="45" customHeight="1" x14ac:dyDescent="0.25">
      <c r="A51" s="710" t="str">
        <f>A18</f>
        <v>How many stolen bases did our team have?</v>
      </c>
      <c r="B51" s="711"/>
    </row>
    <row r="52" spans="1:2" ht="45" customHeight="1" x14ac:dyDescent="0.25"/>
    <row r="53" spans="1:2" ht="45" customHeight="1" x14ac:dyDescent="0.25">
      <c r="A53" s="710" t="str">
        <f>A20</f>
        <v>What was our teams batting average?</v>
      </c>
      <c r="B53" s="711"/>
    </row>
    <row r="54" spans="1:2" ht="45" customHeight="1" x14ac:dyDescent="0.25"/>
    <row r="55" spans="1:2" ht="45" customHeight="1" x14ac:dyDescent="0.25">
      <c r="A55" s="710" t="str">
        <f>A22</f>
        <v>What was our teams on base average?</v>
      </c>
      <c r="B55" s="711"/>
    </row>
    <row r="56" spans="1:2" ht="45" customHeight="1" x14ac:dyDescent="0.25"/>
    <row r="57" spans="1:2" ht="45" customHeight="1" x14ac:dyDescent="0.25">
      <c r="A57" s="710" t="str">
        <f>A24</f>
        <v>What was our teams batting average with 2 strikes?</v>
      </c>
      <c r="B57" s="711"/>
    </row>
    <row r="58" spans="1:2" ht="45" customHeight="1" x14ac:dyDescent="0.25"/>
    <row r="59" spans="1:2" ht="45" customHeight="1" x14ac:dyDescent="0.25">
      <c r="A59" s="710" t="str">
        <f>A26</f>
        <v>How many innings did we play?</v>
      </c>
      <c r="B59" s="711"/>
    </row>
    <row r="60" spans="1:2" ht="45" customHeight="1" x14ac:dyDescent="0.25"/>
    <row r="61" spans="1:2" ht="45" customHeight="1" x14ac:dyDescent="0.25">
      <c r="A61" s="710" t="str">
        <f>A28</f>
        <v>How many pitches did our team throw all year?</v>
      </c>
      <c r="B61" s="711"/>
    </row>
    <row r="62" spans="1:2" ht="45" customHeight="1" x14ac:dyDescent="0.25"/>
    <row r="63" spans="1:2" ht="45" customHeight="1" x14ac:dyDescent="0.25">
      <c r="A63" s="710" t="str">
        <f>A30</f>
        <v>What percent of batters did we throw a strike on the 1st pitch?</v>
      </c>
      <c r="B63" s="711"/>
    </row>
    <row r="64" spans="1:2" ht="45" customHeight="1" x14ac:dyDescent="0.25"/>
    <row r="65" spans="1:1" ht="45" customHeight="1" x14ac:dyDescent="0.25">
      <c r="A65" s="709" t="s">
        <v>10</v>
      </c>
    </row>
  </sheetData>
  <phoneticPr fontId="2" type="noConversion"/>
  <pageMargins left="0.75" right="0.75" top="1" bottom="1" header="0.5" footer="0.5"/>
  <pageSetup scale="43" fitToHeight="2" orientation="portrait" horizontalDpi="4294967293" r:id="rId1"/>
  <headerFooter alignWithMargins="0"/>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A77"/>
  <sheetViews>
    <sheetView zoomScale="80" workbookViewId="0">
      <selection activeCell="D26" sqref="D26"/>
    </sheetView>
  </sheetViews>
  <sheetFormatPr baseColWidth="10" defaultColWidth="8.83203125" defaultRowHeight="13" x14ac:dyDescent="0.15"/>
  <cols>
    <col min="1" max="1" width="7" customWidth="1"/>
    <col min="2" max="2" width="15.6640625" bestFit="1" customWidth="1"/>
    <col min="3" max="3" width="1.5" customWidth="1"/>
    <col min="4" max="4" width="6" bestFit="1" customWidth="1"/>
    <col min="5" max="5" width="15.6640625" bestFit="1" customWidth="1"/>
    <col min="6" max="6" width="1.5" customWidth="1"/>
    <col min="7" max="7" width="6.6640625" bestFit="1" customWidth="1"/>
    <col min="8" max="8" width="15.6640625" bestFit="1" customWidth="1"/>
    <col min="9" max="9" width="1.5" customWidth="1"/>
    <col min="10" max="10" width="6.6640625" bestFit="1" customWidth="1"/>
    <col min="11" max="11" width="15.6640625" bestFit="1" customWidth="1"/>
    <col min="12" max="12" width="1.5" customWidth="1"/>
    <col min="13" max="13" width="6.6640625" bestFit="1" customWidth="1"/>
    <col min="14" max="14" width="15.6640625" bestFit="1" customWidth="1"/>
    <col min="15" max="15" width="1.5" customWidth="1"/>
    <col min="16" max="16" width="6.6640625" bestFit="1" customWidth="1"/>
    <col min="17" max="17" width="15.6640625" bestFit="1" customWidth="1"/>
    <col min="18" max="18" width="1.5" customWidth="1"/>
    <col min="19" max="19" width="6.6640625" bestFit="1" customWidth="1"/>
    <col min="20" max="20" width="15.5" bestFit="1" customWidth="1"/>
    <col min="21" max="21" width="1.83203125" customWidth="1"/>
    <col min="22" max="22" width="9.5" customWidth="1"/>
    <col min="23" max="23" width="15.6640625" bestFit="1" customWidth="1"/>
    <col min="24" max="24" width="6.33203125" customWidth="1"/>
    <col min="25" max="25" width="5.6640625" customWidth="1"/>
    <col min="26" max="26" width="4.83203125" customWidth="1"/>
    <col min="27" max="27" width="5.33203125" bestFit="1" customWidth="1"/>
  </cols>
  <sheetData>
    <row r="1" spans="1:24" ht="14" thickBot="1" x14ac:dyDescent="0.2">
      <c r="A1" s="390" t="s">
        <v>141</v>
      </c>
      <c r="B1" s="447"/>
      <c r="C1" s="390"/>
      <c r="D1" s="390" t="s">
        <v>142</v>
      </c>
      <c r="E1" s="447" t="s">
        <v>21</v>
      </c>
      <c r="F1" s="390"/>
      <c r="G1" s="390" t="s">
        <v>143</v>
      </c>
      <c r="H1" s="447" t="s">
        <v>21</v>
      </c>
      <c r="J1" s="426"/>
      <c r="K1" s="427"/>
      <c r="L1" s="2"/>
      <c r="M1" s="426"/>
      <c r="N1" s="427"/>
      <c r="P1" s="426"/>
      <c r="Q1" s="427"/>
      <c r="S1" s="2"/>
      <c r="T1" s="2"/>
      <c r="U1" s="2"/>
      <c r="V1" s="2"/>
      <c r="W1" s="712">
        <f>Input!A22</f>
        <v>0</v>
      </c>
    </row>
    <row r="2" spans="1:24" ht="17" thickBot="1" x14ac:dyDescent="0.25">
      <c r="A2" s="1036" t="s">
        <v>209</v>
      </c>
      <c r="B2" s="1037"/>
      <c r="D2" s="1036" t="s">
        <v>208</v>
      </c>
      <c r="E2" s="1037"/>
      <c r="G2" s="1036" t="s">
        <v>207</v>
      </c>
      <c r="H2" s="1037"/>
      <c r="J2" s="1036" t="s">
        <v>229</v>
      </c>
      <c r="K2" s="1037"/>
      <c r="M2" s="1036" t="s">
        <v>223</v>
      </c>
      <c r="N2" s="1037"/>
      <c r="P2" s="1036" t="s">
        <v>224</v>
      </c>
      <c r="Q2" s="1037"/>
      <c r="S2" s="1040" t="str">
        <f>CONCATENATE(Input!A1," vs. Opponents")</f>
        <v>Rochester Junior Legion Patriots vs. Opponents</v>
      </c>
      <c r="T2" s="1041"/>
      <c r="U2" s="1041"/>
      <c r="V2" s="1042"/>
    </row>
    <row r="3" spans="1:24" x14ac:dyDescent="0.15">
      <c r="A3" s="165">
        <f>RAW!Y86</f>
        <v>0</v>
      </c>
      <c r="B3" s="70">
        <f>RAW!Y66</f>
        <v>0</v>
      </c>
      <c r="D3" s="165">
        <f>RAW!Z86</f>
        <v>0</v>
      </c>
      <c r="E3" s="70">
        <f>RAW!Z66</f>
        <v>0</v>
      </c>
      <c r="G3" s="165">
        <f>RAW!AA86</f>
        <v>0</v>
      </c>
      <c r="H3" s="70">
        <f>RAW!AA66</f>
        <v>0</v>
      </c>
      <c r="J3" s="414">
        <f>RAW!AC86</f>
        <v>0</v>
      </c>
      <c r="K3" s="70">
        <f>RAW!AC66</f>
        <v>0</v>
      </c>
      <c r="M3" s="417" t="str">
        <f>RAW!AF86</f>
        <v>-</v>
      </c>
      <c r="N3" s="70">
        <f>RAW!AF66</f>
        <v>0</v>
      </c>
      <c r="P3" s="412">
        <f>RAW!T86</f>
        <v>0</v>
      </c>
      <c r="Q3" s="70">
        <f>RAW!T66</f>
        <v>0</v>
      </c>
      <c r="S3" s="428">
        <f>RAW!P109</f>
        <v>0</v>
      </c>
      <c r="T3" s="84" t="s">
        <v>184</v>
      </c>
      <c r="U3" s="8">
        <f>RAW!P111</f>
        <v>0</v>
      </c>
      <c r="V3" s="70">
        <f>RAW!P110</f>
        <v>0</v>
      </c>
      <c r="W3" s="476" t="s">
        <v>109</v>
      </c>
      <c r="X3" s="431"/>
    </row>
    <row r="4" spans="1:24" x14ac:dyDescent="0.15">
      <c r="A4" s="165">
        <f>RAW!Y87</f>
        <v>0</v>
      </c>
      <c r="B4" s="70">
        <f>RAW!Y67</f>
        <v>0</v>
      </c>
      <c r="D4" s="165">
        <f>RAW!Z87</f>
        <v>0</v>
      </c>
      <c r="E4" s="70">
        <f>RAW!Z67</f>
        <v>0</v>
      </c>
      <c r="G4" s="165">
        <f>RAW!AA87</f>
        <v>0</v>
      </c>
      <c r="H4" s="70">
        <f>RAW!AA67</f>
        <v>0</v>
      </c>
      <c r="J4" s="414">
        <f>RAW!AC87</f>
        <v>0</v>
      </c>
      <c r="K4" s="70">
        <f>RAW!AC67</f>
        <v>0</v>
      </c>
      <c r="M4" s="417" t="str">
        <f>RAW!AF87</f>
        <v>-</v>
      </c>
      <c r="N4" s="70">
        <f>RAW!AF67</f>
        <v>0</v>
      </c>
      <c r="P4" s="412">
        <f>RAW!T87</f>
        <v>0</v>
      </c>
      <c r="Q4" s="70">
        <f>RAW!T67</f>
        <v>0</v>
      </c>
      <c r="S4" s="428">
        <f>RAW!J109</f>
        <v>0</v>
      </c>
      <c r="T4" s="84" t="s">
        <v>133</v>
      </c>
      <c r="U4" s="8">
        <f>RAW!J111</f>
        <v>0</v>
      </c>
      <c r="V4" s="70">
        <f>RAW!J110</f>
        <v>0</v>
      </c>
      <c r="W4" s="265" t="s">
        <v>111</v>
      </c>
      <c r="X4" s="70">
        <f>'Stats - All'!AI53</f>
        <v>0</v>
      </c>
    </row>
    <row r="5" spans="1:24" x14ac:dyDescent="0.15">
      <c r="A5" s="165">
        <f>RAW!Y88</f>
        <v>0</v>
      </c>
      <c r="B5" s="70">
        <f>RAW!Y68</f>
        <v>0</v>
      </c>
      <c r="D5" s="165">
        <f>RAW!Z88</f>
        <v>0</v>
      </c>
      <c r="E5" s="70">
        <f>RAW!Z68</f>
        <v>0</v>
      </c>
      <c r="G5" s="165">
        <f>RAW!AA88</f>
        <v>0</v>
      </c>
      <c r="H5" s="70">
        <f>RAW!AA68</f>
        <v>0</v>
      </c>
      <c r="J5" s="414">
        <f>RAW!AC88</f>
        <v>0</v>
      </c>
      <c r="K5" s="70">
        <f>RAW!AC68</f>
        <v>0</v>
      </c>
      <c r="M5" s="417" t="str">
        <f>RAW!AF88</f>
        <v>-</v>
      </c>
      <c r="N5" s="70">
        <f>RAW!AF68</f>
        <v>0</v>
      </c>
      <c r="P5" s="412">
        <f>RAW!T88</f>
        <v>0</v>
      </c>
      <c r="Q5" s="70">
        <f>RAW!T68</f>
        <v>0</v>
      </c>
      <c r="S5" s="428">
        <f>RAW!M109</f>
        <v>0</v>
      </c>
      <c r="T5" s="84" t="s">
        <v>169</v>
      </c>
      <c r="U5" s="8">
        <f>RAW!M111</f>
        <v>0</v>
      </c>
      <c r="V5" s="70">
        <f>RAW!M110</f>
        <v>0</v>
      </c>
      <c r="W5" s="265" t="s">
        <v>112</v>
      </c>
      <c r="X5" s="70">
        <f>'Stats - All'!AI54</f>
        <v>0</v>
      </c>
    </row>
    <row r="6" spans="1:24" ht="14" thickBot="1" x14ac:dyDescent="0.2">
      <c r="A6" s="165">
        <f>RAW!Y89</f>
        <v>0</v>
      </c>
      <c r="B6" s="70">
        <f>RAW!Y69</f>
        <v>0</v>
      </c>
      <c r="D6" s="165">
        <f>RAW!Z89</f>
        <v>0</v>
      </c>
      <c r="E6" s="70">
        <f>RAW!Z69</f>
        <v>0</v>
      </c>
      <c r="G6" s="165">
        <f>RAW!AA89</f>
        <v>0</v>
      </c>
      <c r="H6" s="70">
        <f>RAW!AA69</f>
        <v>0</v>
      </c>
      <c r="J6" s="414">
        <f>RAW!AC89</f>
        <v>0</v>
      </c>
      <c r="K6" s="70">
        <f>RAW!AC69</f>
        <v>0</v>
      </c>
      <c r="M6" s="417" t="str">
        <f>RAW!AF89</f>
        <v>-</v>
      </c>
      <c r="N6" s="70">
        <f>RAW!AF69</f>
        <v>0</v>
      </c>
      <c r="P6" s="412">
        <f>RAW!T89</f>
        <v>0</v>
      </c>
      <c r="Q6" s="70">
        <f>RAW!T69</f>
        <v>0</v>
      </c>
      <c r="S6" s="457">
        <f>RAW!V109</f>
        <v>0</v>
      </c>
      <c r="T6" s="456" t="s">
        <v>319</v>
      </c>
      <c r="U6" s="458">
        <f>RAW!V111</f>
        <v>0</v>
      </c>
      <c r="V6" s="459">
        <f>RAW!V110</f>
        <v>0</v>
      </c>
      <c r="W6" s="267" t="s">
        <v>322</v>
      </c>
      <c r="X6" s="71">
        <f>'Stats - All'!AI55</f>
        <v>0</v>
      </c>
    </row>
    <row r="7" spans="1:24" ht="14" thickTop="1" x14ac:dyDescent="0.15">
      <c r="A7" s="165">
        <f>RAW!Y90</f>
        <v>0</v>
      </c>
      <c r="B7" s="70" t="str">
        <f>RAW!Y70</f>
        <v>Player 14</v>
      </c>
      <c r="D7" s="165">
        <f>RAW!Z90</f>
        <v>0</v>
      </c>
      <c r="E7" s="70" t="str">
        <f>RAW!Z70</f>
        <v>Player 14</v>
      </c>
      <c r="G7" s="165">
        <f>RAW!AA90</f>
        <v>0</v>
      </c>
      <c r="H7" s="70" t="str">
        <f>RAW!AA70</f>
        <v>Player 14</v>
      </c>
      <c r="J7" s="414">
        <f>RAW!AC90</f>
        <v>0</v>
      </c>
      <c r="K7" s="70" t="str">
        <f>RAW!AC70</f>
        <v>Player 14</v>
      </c>
      <c r="M7" s="417" t="str">
        <f>RAW!AF90</f>
        <v>-</v>
      </c>
      <c r="N7" s="70" t="str">
        <f>RAW!AF70</f>
        <v>Player 14</v>
      </c>
      <c r="P7" s="412">
        <f>RAW!T90</f>
        <v>0</v>
      </c>
      <c r="Q7" s="70" t="str">
        <f>RAW!T70</f>
        <v>Player 14</v>
      </c>
      <c r="S7" s="428">
        <f>RAW!S109</f>
        <v>0</v>
      </c>
      <c r="T7" s="84" t="s">
        <v>191</v>
      </c>
      <c r="U7" s="8"/>
      <c r="V7" s="8">
        <f>RAW!S110</f>
        <v>0</v>
      </c>
      <c r="W7" s="477" t="s">
        <v>346</v>
      </c>
      <c r="X7" s="431"/>
    </row>
    <row r="8" spans="1:24" ht="14" thickBot="1" x14ac:dyDescent="0.2">
      <c r="A8" s="165">
        <f>RAW!Y91</f>
        <v>0</v>
      </c>
      <c r="B8" s="70" t="str">
        <f>RAW!Y71</f>
        <v>Player 13</v>
      </c>
      <c r="D8" s="165">
        <f>RAW!Z91</f>
        <v>0</v>
      </c>
      <c r="E8" s="70" t="str">
        <f>RAW!Z71</f>
        <v>Player 13</v>
      </c>
      <c r="G8" s="165">
        <f>RAW!AA91</f>
        <v>0</v>
      </c>
      <c r="H8" s="70" t="str">
        <f>RAW!AA71</f>
        <v>Player 13</v>
      </c>
      <c r="J8" s="414">
        <f>RAW!AC91</f>
        <v>0</v>
      </c>
      <c r="K8" s="70" t="str">
        <f>RAW!AC71</f>
        <v>Player 13</v>
      </c>
      <c r="M8" s="417" t="str">
        <f>RAW!AF91</f>
        <v>-</v>
      </c>
      <c r="N8" s="70" t="str">
        <f>RAW!AF71</f>
        <v>Player 13</v>
      </c>
      <c r="P8" s="412">
        <f>RAW!T91</f>
        <v>0</v>
      </c>
      <c r="Q8" s="70" t="str">
        <f>RAW!T71</f>
        <v>Player 13</v>
      </c>
      <c r="S8" s="429">
        <f>RAW!D109</f>
        <v>0</v>
      </c>
      <c r="T8" s="430" t="s">
        <v>190</v>
      </c>
      <c r="U8" s="430">
        <f>RAW!D111</f>
        <v>0</v>
      </c>
      <c r="V8" s="430">
        <f>RAW!D110</f>
        <v>0</v>
      </c>
      <c r="W8" s="265" t="s">
        <v>111</v>
      </c>
      <c r="X8" s="70">
        <f>'Stats - All'!AI50</f>
        <v>0</v>
      </c>
    </row>
    <row r="9" spans="1:24" ht="14" thickBot="1" x14ac:dyDescent="0.2">
      <c r="A9" s="165">
        <f>RAW!Y92</f>
        <v>0</v>
      </c>
      <c r="B9" s="70" t="str">
        <f>RAW!Y72</f>
        <v>Player 12</v>
      </c>
      <c r="D9" s="165">
        <f>RAW!Z92</f>
        <v>0</v>
      </c>
      <c r="E9" s="70" t="str">
        <f>RAW!Z72</f>
        <v>Player 12</v>
      </c>
      <c r="G9" s="165">
        <f>RAW!AA92</f>
        <v>0</v>
      </c>
      <c r="H9" s="70" t="str">
        <f>RAW!AA72</f>
        <v>Player 12</v>
      </c>
      <c r="J9" s="414">
        <f>RAW!AC92</f>
        <v>0</v>
      </c>
      <c r="K9" s="70" t="str">
        <f>RAW!AC72</f>
        <v>Player 12</v>
      </c>
      <c r="M9" s="417" t="str">
        <f>RAW!AF92</f>
        <v>-</v>
      </c>
      <c r="N9" s="70" t="str">
        <f>RAW!AF72</f>
        <v>Player 12</v>
      </c>
      <c r="P9" s="412">
        <f>RAW!T92</f>
        <v>0</v>
      </c>
      <c r="Q9" s="70" t="str">
        <f>RAW!T72</f>
        <v>Player 12</v>
      </c>
      <c r="W9" s="265" t="s">
        <v>112</v>
      </c>
      <c r="X9" s="70">
        <f>'Stats - All'!AI51</f>
        <v>0</v>
      </c>
    </row>
    <row r="10" spans="1:24" ht="14" thickBot="1" x14ac:dyDescent="0.2">
      <c r="A10" s="165">
        <f>RAW!Y93</f>
        <v>0</v>
      </c>
      <c r="B10" s="70" t="str">
        <f>RAW!Y73</f>
        <v>Player 11</v>
      </c>
      <c r="D10" s="165">
        <f>RAW!Z93</f>
        <v>0</v>
      </c>
      <c r="E10" s="70" t="str">
        <f>RAW!Z73</f>
        <v>Player 11</v>
      </c>
      <c r="G10" s="165">
        <f>RAW!AA93</f>
        <v>0</v>
      </c>
      <c r="H10" s="70" t="str">
        <f>RAW!AA73</f>
        <v>Player 11</v>
      </c>
      <c r="J10" s="414">
        <f>RAW!AC93</f>
        <v>0</v>
      </c>
      <c r="K10" s="70" t="str">
        <f>RAW!AC73</f>
        <v>Player 11</v>
      </c>
      <c r="M10" s="417" t="str">
        <f>RAW!AF93</f>
        <v>-</v>
      </c>
      <c r="N10" s="70" t="str">
        <f>RAW!AF73</f>
        <v>Player 11</v>
      </c>
      <c r="P10" s="412">
        <f>RAW!T93</f>
        <v>0</v>
      </c>
      <c r="Q10" s="70" t="str">
        <f>RAW!T73</f>
        <v>Player 11</v>
      </c>
      <c r="S10" s="1040" t="s">
        <v>199</v>
      </c>
      <c r="T10" s="1041"/>
      <c r="U10" s="1041"/>
      <c r="V10" s="1041"/>
      <c r="W10" s="267" t="s">
        <v>322</v>
      </c>
      <c r="X10" s="71">
        <f>'Stats - All'!AI52</f>
        <v>0</v>
      </c>
    </row>
    <row r="11" spans="1:24" x14ac:dyDescent="0.15">
      <c r="A11" s="165">
        <f>RAW!Y94</f>
        <v>0</v>
      </c>
      <c r="B11" s="70" t="str">
        <f>RAW!Y74</f>
        <v>Player 10</v>
      </c>
      <c r="D11" s="165">
        <f>RAW!Z94</f>
        <v>0</v>
      </c>
      <c r="E11" s="70" t="str">
        <f>RAW!Z74</f>
        <v>Player 10</v>
      </c>
      <c r="G11" s="165">
        <f>RAW!AA94</f>
        <v>0</v>
      </c>
      <c r="H11" s="70" t="str">
        <f>RAW!AA74</f>
        <v>Player 10</v>
      </c>
      <c r="J11" s="414">
        <f>RAW!AC94</f>
        <v>0</v>
      </c>
      <c r="K11" s="70" t="str">
        <f>RAW!AC74</f>
        <v>Player 10</v>
      </c>
      <c r="M11" s="417" t="str">
        <f>RAW!AF94</f>
        <v>-</v>
      </c>
      <c r="N11" s="70" t="str">
        <f>RAW!AF74</f>
        <v>Player 10</v>
      </c>
      <c r="P11" s="412">
        <f>RAW!T94</f>
        <v>0</v>
      </c>
      <c r="Q11" s="70" t="str">
        <f>RAW!T74</f>
        <v>Player 10</v>
      </c>
      <c r="S11" s="414">
        <f>RAW!Y21</f>
        <v>0</v>
      </c>
      <c r="T11" s="25" t="s">
        <v>195</v>
      </c>
      <c r="U11" s="8"/>
      <c r="V11" s="415" t="str">
        <f>RAW!BH21</f>
        <v>-</v>
      </c>
      <c r="W11" s="478" t="s">
        <v>23</v>
      </c>
      <c r="X11" s="431"/>
    </row>
    <row r="12" spans="1:24" x14ac:dyDescent="0.15">
      <c r="A12" s="165">
        <f>RAW!Y95</f>
        <v>0</v>
      </c>
      <c r="B12" s="70" t="str">
        <f>RAW!Y75</f>
        <v>Player 9</v>
      </c>
      <c r="D12" s="165">
        <f>RAW!Z95</f>
        <v>0</v>
      </c>
      <c r="E12" s="70" t="str">
        <f>RAW!Z75</f>
        <v>Player 9</v>
      </c>
      <c r="G12" s="165">
        <f>RAW!AA95</f>
        <v>0</v>
      </c>
      <c r="H12" s="70" t="str">
        <f>RAW!AA75</f>
        <v>Player 9</v>
      </c>
      <c r="J12" s="414">
        <f>RAW!AC95</f>
        <v>0</v>
      </c>
      <c r="K12" s="70" t="str">
        <f>RAW!AC75</f>
        <v>Player 9</v>
      </c>
      <c r="M12" s="417" t="str">
        <f>RAW!AF95</f>
        <v>-</v>
      </c>
      <c r="N12" s="70" t="str">
        <f>RAW!AF75</f>
        <v>Player 9</v>
      </c>
      <c r="P12" s="412">
        <f>RAW!T95</f>
        <v>0</v>
      </c>
      <c r="Q12" s="70" t="str">
        <f>RAW!T75</f>
        <v>Player 9</v>
      </c>
      <c r="S12" s="414">
        <f>RAW!Z21</f>
        <v>0</v>
      </c>
      <c r="T12" s="25" t="s">
        <v>203</v>
      </c>
      <c r="U12" s="8"/>
      <c r="V12" s="415" t="str">
        <f>RAW!BI21</f>
        <v>-</v>
      </c>
      <c r="W12" s="265" t="s">
        <v>111</v>
      </c>
      <c r="X12" s="70">
        <f>'Stats - All'!AI56</f>
        <v>0</v>
      </c>
    </row>
    <row r="13" spans="1:24" x14ac:dyDescent="0.15">
      <c r="A13" s="165">
        <f>RAW!Y96</f>
        <v>0</v>
      </c>
      <c r="B13" s="70" t="str">
        <f>RAW!Y76</f>
        <v>Player 8</v>
      </c>
      <c r="D13" s="165">
        <f>RAW!Z96</f>
        <v>0</v>
      </c>
      <c r="E13" s="70" t="str">
        <f>RAW!Z76</f>
        <v>Player 8</v>
      </c>
      <c r="G13" s="165">
        <f>RAW!AA96</f>
        <v>0</v>
      </c>
      <c r="H13" s="70" t="str">
        <f>RAW!AA76</f>
        <v>Player 8</v>
      </c>
      <c r="J13" s="414">
        <f>RAW!AC96</f>
        <v>0</v>
      </c>
      <c r="K13" s="70" t="str">
        <f>RAW!AC76</f>
        <v>Player 8</v>
      </c>
      <c r="M13" s="417" t="str">
        <f>RAW!AF96</f>
        <v>-</v>
      </c>
      <c r="N13" s="70" t="str">
        <f>RAW!AF76</f>
        <v>Player 8</v>
      </c>
      <c r="P13" s="412">
        <f>RAW!T96</f>
        <v>0</v>
      </c>
      <c r="Q13" s="70" t="str">
        <f>RAW!T76</f>
        <v>Player 8</v>
      </c>
      <c r="S13" s="414">
        <f>RAW!AA21</f>
        <v>0</v>
      </c>
      <c r="T13" s="25" t="s">
        <v>202</v>
      </c>
      <c r="U13" s="8"/>
      <c r="V13" s="415"/>
      <c r="W13" s="265" t="s">
        <v>112</v>
      </c>
      <c r="X13" s="70">
        <f>'Stats - All'!AI57</f>
        <v>0</v>
      </c>
    </row>
    <row r="14" spans="1:24" ht="14" thickBot="1" x14ac:dyDescent="0.2">
      <c r="A14" s="165">
        <f>RAW!Y97</f>
        <v>0</v>
      </c>
      <c r="B14" s="70" t="str">
        <f>RAW!Y77</f>
        <v>Player 7</v>
      </c>
      <c r="D14" s="165">
        <f>RAW!Z97</f>
        <v>0</v>
      </c>
      <c r="E14" s="70" t="str">
        <f>RAW!Z77</f>
        <v>Player 7</v>
      </c>
      <c r="G14" s="165">
        <f>RAW!AA97</f>
        <v>0</v>
      </c>
      <c r="H14" s="70" t="str">
        <f>RAW!AA77</f>
        <v>Player 7</v>
      </c>
      <c r="J14" s="414">
        <f>RAW!AC97</f>
        <v>0</v>
      </c>
      <c r="K14" s="70" t="str">
        <f>RAW!AC77</f>
        <v>Player 7</v>
      </c>
      <c r="M14" s="417" t="str">
        <f>RAW!AF97</f>
        <v>-</v>
      </c>
      <c r="N14" s="70" t="str">
        <f>RAW!AF77</f>
        <v>Player 7</v>
      </c>
      <c r="P14" s="412">
        <f>RAW!T97</f>
        <v>0</v>
      </c>
      <c r="Q14" s="70" t="str">
        <f>RAW!T77</f>
        <v>Player 7</v>
      </c>
      <c r="S14" s="412">
        <f>RAW!F21</f>
        <v>0</v>
      </c>
      <c r="T14" s="25" t="s">
        <v>99</v>
      </c>
      <c r="U14" s="8"/>
      <c r="V14" s="416">
        <f>RAW!AP21</f>
        <v>0</v>
      </c>
      <c r="W14" s="267" t="s">
        <v>322</v>
      </c>
      <c r="X14" s="71">
        <f>'Stats - All'!AI58</f>
        <v>0</v>
      </c>
    </row>
    <row r="15" spans="1:24" x14ac:dyDescent="0.15">
      <c r="A15" s="165">
        <f>RAW!Y98</f>
        <v>0</v>
      </c>
      <c r="B15" s="70" t="str">
        <f>RAW!Y78</f>
        <v>Player 6</v>
      </c>
      <c r="D15" s="165">
        <f>RAW!Z98</f>
        <v>0</v>
      </c>
      <c r="E15" s="70" t="str">
        <f>RAW!Z78</f>
        <v>Player 6</v>
      </c>
      <c r="G15" s="165">
        <f>RAW!AA98</f>
        <v>0</v>
      </c>
      <c r="H15" s="70" t="str">
        <f>RAW!AA78</f>
        <v>Player 6</v>
      </c>
      <c r="J15" s="414">
        <f>RAW!AC98</f>
        <v>0</v>
      </c>
      <c r="K15" s="70" t="str">
        <f>RAW!AC78</f>
        <v>Player 6</v>
      </c>
      <c r="M15" s="417" t="str">
        <f>RAW!AF98</f>
        <v>-</v>
      </c>
      <c r="N15" s="70" t="str">
        <f>RAW!AF78</f>
        <v>Player 6</v>
      </c>
      <c r="P15" s="412">
        <f>RAW!T98</f>
        <v>0</v>
      </c>
      <c r="Q15" s="70" t="str">
        <f>RAW!T78</f>
        <v>Player 6</v>
      </c>
      <c r="S15" s="412">
        <f>RAW!G21</f>
        <v>0</v>
      </c>
      <c r="T15" s="25" t="s">
        <v>131</v>
      </c>
      <c r="U15" s="8"/>
      <c r="V15" s="416">
        <f>RAW!AO21</f>
        <v>0</v>
      </c>
      <c r="W15" s="479" t="s">
        <v>184</v>
      </c>
      <c r="X15" s="480"/>
    </row>
    <row r="16" spans="1:24" x14ac:dyDescent="0.15">
      <c r="A16" s="165">
        <f>RAW!Y99</f>
        <v>0</v>
      </c>
      <c r="B16" s="70" t="str">
        <f>RAW!Y79</f>
        <v>Player 5</v>
      </c>
      <c r="D16" s="165">
        <f>RAW!Z99</f>
        <v>0</v>
      </c>
      <c r="E16" s="70" t="str">
        <f>RAW!Z79</f>
        <v>Player 5</v>
      </c>
      <c r="G16" s="165">
        <f>RAW!AA99</f>
        <v>0</v>
      </c>
      <c r="H16" s="70" t="str">
        <f>RAW!AA79</f>
        <v>Player 5</v>
      </c>
      <c r="J16" s="414">
        <f>RAW!AC99</f>
        <v>0</v>
      </c>
      <c r="K16" s="70" t="str">
        <f>RAW!AC79</f>
        <v>Player 5</v>
      </c>
      <c r="M16" s="417" t="str">
        <f>RAW!AF99</f>
        <v>-</v>
      </c>
      <c r="N16" s="70" t="str">
        <f>RAW!AF79</f>
        <v>Player 5</v>
      </c>
      <c r="P16" s="412">
        <f>RAW!T99</f>
        <v>0</v>
      </c>
      <c r="Q16" s="70" t="str">
        <f>RAW!T79</f>
        <v>Player 5</v>
      </c>
      <c r="S16" s="412">
        <f>RAW!Q21</f>
        <v>0</v>
      </c>
      <c r="T16" s="25" t="s">
        <v>43</v>
      </c>
      <c r="U16" s="8"/>
      <c r="V16" s="416">
        <f>RAW!AM21</f>
        <v>0</v>
      </c>
      <c r="W16" s="265" t="s">
        <v>111</v>
      </c>
      <c r="X16" s="70">
        <f>S3</f>
        <v>0</v>
      </c>
    </row>
    <row r="17" spans="1:24" x14ac:dyDescent="0.15">
      <c r="A17" s="165">
        <f>RAW!Y100</f>
        <v>0</v>
      </c>
      <c r="B17" s="70" t="str">
        <f>RAW!Y80</f>
        <v>Player 4</v>
      </c>
      <c r="D17" s="165">
        <f>RAW!Z100</f>
        <v>0</v>
      </c>
      <c r="E17" s="70" t="str">
        <f>RAW!Z80</f>
        <v>Player 4</v>
      </c>
      <c r="G17" s="165">
        <f>RAW!AA100</f>
        <v>0</v>
      </c>
      <c r="H17" s="70" t="str">
        <f>RAW!AA80</f>
        <v>Player 4</v>
      </c>
      <c r="J17" s="414">
        <f>RAW!AC100</f>
        <v>0</v>
      </c>
      <c r="K17" s="70" t="str">
        <f>RAW!AC80</f>
        <v>Player 4</v>
      </c>
      <c r="M17" s="417" t="str">
        <f>RAW!AF100</f>
        <v>-</v>
      </c>
      <c r="N17" s="70" t="str">
        <f>RAW!AF80</f>
        <v>Player 4</v>
      </c>
      <c r="P17" s="412">
        <f>RAW!T100</f>
        <v>0</v>
      </c>
      <c r="Q17" s="70" t="str">
        <f>RAW!T80</f>
        <v>Player 4</v>
      </c>
      <c r="S17" s="412">
        <f>RAW!R21</f>
        <v>0</v>
      </c>
      <c r="T17" s="25" t="s">
        <v>197</v>
      </c>
      <c r="U17" s="8"/>
      <c r="V17" s="416">
        <f>RAW!AN21</f>
        <v>0</v>
      </c>
      <c r="W17" s="265" t="s">
        <v>112</v>
      </c>
      <c r="X17" s="70">
        <f>V3</f>
        <v>0</v>
      </c>
    </row>
    <row r="18" spans="1:24" ht="14" thickBot="1" x14ac:dyDescent="0.2">
      <c r="A18" s="165">
        <f>RAW!Y101</f>
        <v>0</v>
      </c>
      <c r="B18" s="70" t="str">
        <f>RAW!Y81</f>
        <v>Player 3</v>
      </c>
      <c r="D18" s="165">
        <f>RAW!Z101</f>
        <v>0</v>
      </c>
      <c r="E18" s="70" t="str">
        <f>RAW!Z81</f>
        <v>Player 3</v>
      </c>
      <c r="G18" s="165">
        <f>RAW!AA101</f>
        <v>0</v>
      </c>
      <c r="H18" s="70" t="str">
        <f>RAW!AA81</f>
        <v>Player 3</v>
      </c>
      <c r="J18" s="414">
        <f>RAW!AC101</f>
        <v>0</v>
      </c>
      <c r="K18" s="70" t="str">
        <f>RAW!AC81</f>
        <v>Player 3</v>
      </c>
      <c r="M18" s="417" t="str">
        <f>RAW!AF101</f>
        <v>-</v>
      </c>
      <c r="N18" s="70" t="str">
        <f>RAW!AF81</f>
        <v>Player 3</v>
      </c>
      <c r="P18" s="412">
        <f>RAW!T101</f>
        <v>0</v>
      </c>
      <c r="Q18" s="70" t="str">
        <f>RAW!T81</f>
        <v>Player 3</v>
      </c>
      <c r="S18" s="412">
        <f>RAW!S21</f>
        <v>0</v>
      </c>
      <c r="T18" s="25" t="s">
        <v>44</v>
      </c>
      <c r="U18" s="8"/>
      <c r="V18" s="416">
        <f>RAW!AL21</f>
        <v>0</v>
      </c>
      <c r="W18" s="267" t="s">
        <v>322</v>
      </c>
      <c r="X18" s="71">
        <f>U3</f>
        <v>0</v>
      </c>
    </row>
    <row r="19" spans="1:24" x14ac:dyDescent="0.15">
      <c r="A19" s="165">
        <f>RAW!Y102</f>
        <v>0</v>
      </c>
      <c r="B19" s="70" t="str">
        <f>RAW!Y82</f>
        <v>Player 2</v>
      </c>
      <c r="D19" s="165">
        <f>RAW!Z102</f>
        <v>0</v>
      </c>
      <c r="E19" s="70" t="str">
        <f>RAW!Z82</f>
        <v>Player 2</v>
      </c>
      <c r="G19" s="165">
        <f>RAW!AA102</f>
        <v>0</v>
      </c>
      <c r="H19" s="70" t="str">
        <f>RAW!AA82</f>
        <v>Player 2</v>
      </c>
      <c r="J19" s="414">
        <f>RAW!AC102</f>
        <v>0</v>
      </c>
      <c r="K19" s="70" t="str">
        <f>RAW!AC82</f>
        <v>Player 2</v>
      </c>
      <c r="M19" s="417" t="str">
        <f>RAW!AF102</f>
        <v>-</v>
      </c>
      <c r="N19" s="70" t="str">
        <f>RAW!AF82</f>
        <v>Player 2</v>
      </c>
      <c r="P19" s="412">
        <f>RAW!T102</f>
        <v>0</v>
      </c>
      <c r="Q19" s="70" t="str">
        <f>RAW!T82</f>
        <v>Player 2</v>
      </c>
      <c r="S19" s="417" t="e">
        <f>RAW!Q21/RAW!S21</f>
        <v>#DIV/0!</v>
      </c>
      <c r="T19" s="25" t="s">
        <v>196</v>
      </c>
      <c r="U19" s="8"/>
      <c r="V19" s="481" t="e">
        <f>RAW!AM21/RAW!AL21</f>
        <v>#DIV/0!</v>
      </c>
      <c r="W19" s="479" t="s">
        <v>133</v>
      </c>
      <c r="X19" s="480"/>
    </row>
    <row r="20" spans="1:24" ht="14" thickBot="1" x14ac:dyDescent="0.2">
      <c r="A20" s="165">
        <f>RAW!Y103</f>
        <v>0</v>
      </c>
      <c r="B20" s="70" t="str">
        <f>RAW!Y83</f>
        <v>Player 1</v>
      </c>
      <c r="D20" s="165">
        <f>RAW!Z103</f>
        <v>0</v>
      </c>
      <c r="E20" s="70" t="str">
        <f>RAW!Z83</f>
        <v>Player 1</v>
      </c>
      <c r="G20" s="165">
        <f>RAW!AA103</f>
        <v>0</v>
      </c>
      <c r="H20" s="70" t="str">
        <f>RAW!AA83</f>
        <v>Player 1</v>
      </c>
      <c r="J20" s="414">
        <f>RAW!AC103</f>
        <v>0</v>
      </c>
      <c r="K20" s="70" t="str">
        <f>RAW!AC83</f>
        <v>Player 1</v>
      </c>
      <c r="M20" s="417" t="str">
        <f>RAW!AF103</f>
        <v>-</v>
      </c>
      <c r="N20" s="70" t="str">
        <f>RAW!AF83</f>
        <v>Player 1</v>
      </c>
      <c r="P20" s="412">
        <f>RAW!T103</f>
        <v>0</v>
      </c>
      <c r="Q20" s="70" t="str">
        <f>RAW!T83</f>
        <v>Player 1</v>
      </c>
      <c r="S20" s="414" t="str">
        <f>RAW!AC21</f>
        <v>-</v>
      </c>
      <c r="T20" s="25" t="s">
        <v>198</v>
      </c>
      <c r="U20" s="8"/>
      <c r="V20" s="482" t="str">
        <f>RAW!BK21</f>
        <v>-</v>
      </c>
      <c r="W20" s="265" t="s">
        <v>111</v>
      </c>
      <c r="X20" s="70">
        <f>S4</f>
        <v>0</v>
      </c>
    </row>
    <row r="21" spans="1:24" ht="17" thickBot="1" x14ac:dyDescent="0.25">
      <c r="A21" s="1034" t="s">
        <v>211</v>
      </c>
      <c r="B21" s="1035"/>
      <c r="D21" s="1034" t="s">
        <v>210</v>
      </c>
      <c r="E21" s="1035"/>
      <c r="G21" s="1034" t="s">
        <v>228</v>
      </c>
      <c r="H21" s="1035"/>
      <c r="J21" s="1034" t="s">
        <v>230</v>
      </c>
      <c r="K21" s="1035"/>
      <c r="M21" s="1036" t="s">
        <v>222</v>
      </c>
      <c r="N21" s="1037"/>
      <c r="P21" s="1036" t="s">
        <v>225</v>
      </c>
      <c r="Q21" s="1037"/>
      <c r="S21" s="419">
        <f>RAW!W21</f>
        <v>0</v>
      </c>
      <c r="T21" s="192" t="s">
        <v>130</v>
      </c>
      <c r="U21" s="9"/>
      <c r="V21" s="483">
        <f>RAW!AY21</f>
        <v>0</v>
      </c>
      <c r="W21" s="265" t="s">
        <v>112</v>
      </c>
      <c r="X21" s="70">
        <f>V4</f>
        <v>0</v>
      </c>
    </row>
    <row r="22" spans="1:24" ht="14" thickBot="1" x14ac:dyDescent="0.2">
      <c r="A22" s="165" t="str">
        <f>RAW!BH86</f>
        <v>-</v>
      </c>
      <c r="B22" s="70" t="str">
        <f>RAW!BH66</f>
        <v>Player 1</v>
      </c>
      <c r="D22" s="165" t="str">
        <f>RAW!BI86</f>
        <v>-</v>
      </c>
      <c r="E22" s="70" t="str">
        <f>RAW!BI66</f>
        <v>Player 1</v>
      </c>
      <c r="G22" s="417" t="str">
        <f>RAW!BN86</f>
        <v>-</v>
      </c>
      <c r="H22" s="70" t="str">
        <f>RAW!BN66</f>
        <v>Player 1</v>
      </c>
      <c r="J22" s="414" t="str">
        <f>RAW!BK86</f>
        <v>-</v>
      </c>
      <c r="K22" s="70" t="str">
        <f>RAW!BK66</f>
        <v>Player 1</v>
      </c>
      <c r="M22" s="412">
        <f>RAW!S86</f>
        <v>0</v>
      </c>
      <c r="N22" s="70" t="str">
        <f>RAW!S66</f>
        <v>Player 1</v>
      </c>
      <c r="P22" s="412">
        <f>RAW!I86</f>
        <v>0</v>
      </c>
      <c r="Q22" s="70">
        <f>RAW!I66</f>
        <v>0</v>
      </c>
      <c r="W22" s="267" t="s">
        <v>322</v>
      </c>
      <c r="X22" s="71">
        <f>U4</f>
        <v>0</v>
      </c>
    </row>
    <row r="23" spans="1:24" x14ac:dyDescent="0.15">
      <c r="A23" s="165" t="str">
        <f>RAW!BH87</f>
        <v>-</v>
      </c>
      <c r="B23" s="70" t="str">
        <f>RAW!BH67</f>
        <v>Player 2</v>
      </c>
      <c r="D23" s="165" t="str">
        <f>RAW!BI87</f>
        <v>-</v>
      </c>
      <c r="E23" s="70" t="str">
        <f>RAW!BI67</f>
        <v>Player 2</v>
      </c>
      <c r="G23" s="417" t="str">
        <f>RAW!BN87</f>
        <v>-</v>
      </c>
      <c r="H23" s="70" t="str">
        <f>RAW!BN67</f>
        <v>Player 2</v>
      </c>
      <c r="J23" s="414" t="str">
        <f>RAW!BK87</f>
        <v>-</v>
      </c>
      <c r="K23" s="70" t="str">
        <f>RAW!BK67</f>
        <v>Player 2</v>
      </c>
      <c r="M23" s="412">
        <f>RAW!S87</f>
        <v>0</v>
      </c>
      <c r="N23" s="70" t="str">
        <f>RAW!S67</f>
        <v>Player 2</v>
      </c>
      <c r="P23" s="412">
        <f>RAW!I87</f>
        <v>0</v>
      </c>
      <c r="Q23" s="70">
        <f>RAW!I67</f>
        <v>0</v>
      </c>
      <c r="S23" s="1040" t="s">
        <v>200</v>
      </c>
      <c r="T23" s="1041"/>
      <c r="U23" s="1041"/>
      <c r="V23" s="1041"/>
      <c r="W23" s="479" t="s">
        <v>169</v>
      </c>
      <c r="X23" s="480"/>
    </row>
    <row r="24" spans="1:24" x14ac:dyDescent="0.15">
      <c r="A24" s="165" t="str">
        <f>RAW!BH88</f>
        <v>-</v>
      </c>
      <c r="B24" s="70" t="str">
        <f>RAW!BH68</f>
        <v>Player 3</v>
      </c>
      <c r="D24" s="165" t="str">
        <f>RAW!BI88</f>
        <v>-</v>
      </c>
      <c r="E24" s="70" t="str">
        <f>RAW!BI68</f>
        <v>Player 3</v>
      </c>
      <c r="G24" s="417" t="str">
        <f>RAW!BN88</f>
        <v>-</v>
      </c>
      <c r="H24" s="70" t="str">
        <f>RAW!BN68</f>
        <v>Player 3</v>
      </c>
      <c r="J24" s="414" t="str">
        <f>RAW!BK88</f>
        <v>-</v>
      </c>
      <c r="K24" s="70" t="str">
        <f>RAW!BK68</f>
        <v>Player 3</v>
      </c>
      <c r="M24" s="412">
        <f>RAW!S88</f>
        <v>0</v>
      </c>
      <c r="N24" s="70" t="str">
        <f>RAW!S68</f>
        <v>Player 3</v>
      </c>
      <c r="P24" s="412">
        <f>RAW!I88</f>
        <v>0</v>
      </c>
      <c r="Q24" s="70">
        <f>RAW!I68</f>
        <v>0</v>
      </c>
      <c r="S24" s="412">
        <f>'Stats - All'!F2</f>
        <v>0</v>
      </c>
      <c r="T24" s="25" t="s">
        <v>205</v>
      </c>
      <c r="U24" s="8"/>
      <c r="V24" s="484">
        <f>'Stats - All'!F3</f>
        <v>0</v>
      </c>
      <c r="W24" s="265" t="s">
        <v>111</v>
      </c>
      <c r="X24" s="70">
        <f>S5</f>
        <v>0</v>
      </c>
    </row>
    <row r="25" spans="1:24" ht="14" thickBot="1" x14ac:dyDescent="0.2">
      <c r="A25" s="165" t="str">
        <f>RAW!BH89</f>
        <v>-</v>
      </c>
      <c r="B25" s="70" t="str">
        <f>RAW!BH69</f>
        <v>Player 4</v>
      </c>
      <c r="D25" s="165" t="str">
        <f>RAW!BI89</f>
        <v>-</v>
      </c>
      <c r="E25" s="70" t="str">
        <f>RAW!BI69</f>
        <v>Player 4</v>
      </c>
      <c r="G25" s="417" t="str">
        <f>RAW!BN89</f>
        <v>-</v>
      </c>
      <c r="H25" s="70" t="str">
        <f>RAW!BN69</f>
        <v>Player 4</v>
      </c>
      <c r="J25" s="414" t="str">
        <f>RAW!BK89</f>
        <v>-</v>
      </c>
      <c r="K25" s="70" t="str">
        <f>RAW!BK69</f>
        <v>Player 4</v>
      </c>
      <c r="M25" s="412">
        <f>RAW!S89</f>
        <v>0</v>
      </c>
      <c r="N25" s="70" t="str">
        <f>RAW!S69</f>
        <v>Player 4</v>
      </c>
      <c r="P25" s="412">
        <f>RAW!I89</f>
        <v>0</v>
      </c>
      <c r="Q25" s="70">
        <f>RAW!I69</f>
        <v>0</v>
      </c>
      <c r="S25" s="420">
        <f>RAW!AV21</f>
        <v>0</v>
      </c>
      <c r="T25" s="192" t="s">
        <v>204</v>
      </c>
      <c r="U25" s="9"/>
      <c r="V25" s="9"/>
      <c r="W25" s="265" t="s">
        <v>112</v>
      </c>
      <c r="X25" s="70">
        <f>V5</f>
        <v>0</v>
      </c>
    </row>
    <row r="26" spans="1:24" ht="14" thickBot="1" x14ac:dyDescent="0.2">
      <c r="A26" s="165" t="str">
        <f>RAW!BH90</f>
        <v>-</v>
      </c>
      <c r="B26" s="70" t="str">
        <f>RAW!BH70</f>
        <v>Player 5</v>
      </c>
      <c r="D26" s="165" t="str">
        <f>RAW!BI90</f>
        <v>-</v>
      </c>
      <c r="E26" s="70" t="str">
        <f>RAW!BI70</f>
        <v>Player 5</v>
      </c>
      <c r="G26" s="417" t="str">
        <f>RAW!BN90</f>
        <v>-</v>
      </c>
      <c r="H26" s="70" t="str">
        <f>RAW!BN70</f>
        <v>Player 5</v>
      </c>
      <c r="J26" s="414" t="str">
        <f>RAW!BK90</f>
        <v>-</v>
      </c>
      <c r="K26" s="70" t="str">
        <f>RAW!BK70</f>
        <v>Player 5</v>
      </c>
      <c r="M26" s="412">
        <f>RAW!S90</f>
        <v>0</v>
      </c>
      <c r="N26" s="70" t="str">
        <f>RAW!S70</f>
        <v>Player 5</v>
      </c>
      <c r="P26" s="412">
        <f>RAW!I90</f>
        <v>0</v>
      </c>
      <c r="Q26" s="70" t="str">
        <f>RAW!I70</f>
        <v>Player 14</v>
      </c>
      <c r="W26" s="267" t="s">
        <v>322</v>
      </c>
      <c r="X26" s="71">
        <f>U5</f>
        <v>0</v>
      </c>
    </row>
    <row r="27" spans="1:24" x14ac:dyDescent="0.15">
      <c r="A27" s="165" t="str">
        <f>RAW!BH91</f>
        <v>-</v>
      </c>
      <c r="B27" s="70" t="str">
        <f>RAW!BH71</f>
        <v>Player 6</v>
      </c>
      <c r="D27" s="165" t="str">
        <f>RAW!BI91</f>
        <v>-</v>
      </c>
      <c r="E27" s="70" t="str">
        <f>RAW!BI71</f>
        <v>Player 6</v>
      </c>
      <c r="G27" s="417" t="str">
        <f>RAW!BN91</f>
        <v>-</v>
      </c>
      <c r="H27" s="70" t="str">
        <f>RAW!BN71</f>
        <v>Player 6</v>
      </c>
      <c r="J27" s="414" t="str">
        <f>RAW!BK91</f>
        <v>-</v>
      </c>
      <c r="K27" s="70" t="str">
        <f>RAW!BK71</f>
        <v>Player 6</v>
      </c>
      <c r="M27" s="412">
        <f>RAW!S91</f>
        <v>0</v>
      </c>
      <c r="N27" s="70" t="str">
        <f>RAW!S71</f>
        <v>Player 6</v>
      </c>
      <c r="P27" s="412">
        <f>RAW!I91</f>
        <v>0</v>
      </c>
      <c r="Q27" s="70" t="str">
        <f>RAW!I71</f>
        <v>Player 13</v>
      </c>
      <c r="S27" s="1040" t="s">
        <v>201</v>
      </c>
      <c r="T27" s="1041"/>
      <c r="U27" s="1041"/>
      <c r="V27" s="1042"/>
      <c r="W27" s="479" t="s">
        <v>319</v>
      </c>
      <c r="X27" s="480"/>
    </row>
    <row r="28" spans="1:24" x14ac:dyDescent="0.15">
      <c r="A28" s="165" t="str">
        <f>RAW!BH92</f>
        <v>-</v>
      </c>
      <c r="B28" s="70" t="str">
        <f>RAW!BH72</f>
        <v>Player 7</v>
      </c>
      <c r="D28" s="165" t="str">
        <f>RAW!BI92</f>
        <v>-</v>
      </c>
      <c r="E28" s="70" t="str">
        <f>RAW!BI72</f>
        <v>Player 7</v>
      </c>
      <c r="G28" s="417" t="str">
        <f>RAW!BN92</f>
        <v>-</v>
      </c>
      <c r="H28" s="70" t="str">
        <f>RAW!BN72</f>
        <v>Player 7</v>
      </c>
      <c r="J28" s="414" t="str">
        <f>RAW!BK92</f>
        <v>-</v>
      </c>
      <c r="K28" s="70" t="str">
        <f>RAW!BK72</f>
        <v>Player 7</v>
      </c>
      <c r="M28" s="412">
        <f>RAW!S92</f>
        <v>0</v>
      </c>
      <c r="N28" s="70" t="str">
        <f>RAW!S72</f>
        <v>Player 7</v>
      </c>
      <c r="P28" s="412">
        <f>RAW!I92</f>
        <v>0</v>
      </c>
      <c r="Q28" s="70" t="str">
        <f>RAW!I72</f>
        <v>Player 12</v>
      </c>
      <c r="S28" s="417" t="str">
        <f>RAW!BG21</f>
        <v>-</v>
      </c>
      <c r="T28" s="25" t="s">
        <v>58</v>
      </c>
      <c r="U28" s="8"/>
      <c r="V28" s="416"/>
      <c r="W28" s="265" t="s">
        <v>111</v>
      </c>
      <c r="X28" s="70">
        <f>S6</f>
        <v>0</v>
      </c>
    </row>
    <row r="29" spans="1:24" x14ac:dyDescent="0.15">
      <c r="A29" s="165" t="str">
        <f>RAW!BH93</f>
        <v>-</v>
      </c>
      <c r="B29" s="70" t="str">
        <f>RAW!BH73</f>
        <v>Player 8</v>
      </c>
      <c r="D29" s="165" t="str">
        <f>RAW!BI93</f>
        <v>-</v>
      </c>
      <c r="E29" s="70" t="str">
        <f>RAW!BI73</f>
        <v>Player 8</v>
      </c>
      <c r="G29" s="417" t="str">
        <f>RAW!BN93</f>
        <v>-</v>
      </c>
      <c r="H29" s="70" t="str">
        <f>RAW!BN73</f>
        <v>Player 8</v>
      </c>
      <c r="J29" s="414" t="str">
        <f>RAW!BK93</f>
        <v>-</v>
      </c>
      <c r="K29" s="70" t="str">
        <f>RAW!BK73</f>
        <v>Player 8</v>
      </c>
      <c r="M29" s="412">
        <f>RAW!S93</f>
        <v>0</v>
      </c>
      <c r="N29" s="70" t="str">
        <f>RAW!S73</f>
        <v>Player 8</v>
      </c>
      <c r="P29" s="412">
        <f>RAW!I93</f>
        <v>0</v>
      </c>
      <c r="Q29" s="70" t="str">
        <f>RAW!I73</f>
        <v>Player 11</v>
      </c>
      <c r="S29" s="412">
        <f>RAW!AQ21</f>
        <v>0</v>
      </c>
      <c r="T29" s="25" t="s">
        <v>216</v>
      </c>
      <c r="U29" s="8"/>
      <c r="V29" s="70"/>
      <c r="W29" s="265" t="s">
        <v>112</v>
      </c>
      <c r="X29" s="70">
        <f>V6</f>
        <v>0</v>
      </c>
    </row>
    <row r="30" spans="1:24" ht="14" thickBot="1" x14ac:dyDescent="0.2">
      <c r="A30" s="165" t="str">
        <f>RAW!BH94</f>
        <v>-</v>
      </c>
      <c r="B30" s="70" t="str">
        <f>RAW!BH74</f>
        <v>Player 9</v>
      </c>
      <c r="D30" s="165" t="str">
        <f>RAW!BI94</f>
        <v>-</v>
      </c>
      <c r="E30" s="70" t="str">
        <f>RAW!BI74</f>
        <v>Player 9</v>
      </c>
      <c r="G30" s="417" t="str">
        <f>RAW!BN94</f>
        <v>-</v>
      </c>
      <c r="H30" s="70" t="str">
        <f>RAW!BN74</f>
        <v>Player 9</v>
      </c>
      <c r="J30" s="414" t="str">
        <f>RAW!BK94</f>
        <v>-</v>
      </c>
      <c r="K30" s="70" t="str">
        <f>RAW!BK74</f>
        <v>Player 9</v>
      </c>
      <c r="M30" s="412">
        <f>RAW!S94</f>
        <v>0</v>
      </c>
      <c r="N30" s="70" t="str">
        <f>RAW!S74</f>
        <v>Player 9</v>
      </c>
      <c r="P30" s="412">
        <f>RAW!I94</f>
        <v>0</v>
      </c>
      <c r="Q30" s="70" t="str">
        <f>RAW!I74</f>
        <v>Player 10</v>
      </c>
      <c r="S30" s="412">
        <f>V14</f>
        <v>0</v>
      </c>
      <c r="T30" s="25" t="s">
        <v>99</v>
      </c>
      <c r="U30" s="8"/>
      <c r="V30" s="416">
        <f>S14</f>
        <v>0</v>
      </c>
      <c r="W30" s="267" t="s">
        <v>322</v>
      </c>
      <c r="X30" s="71">
        <f>U6</f>
        <v>0</v>
      </c>
    </row>
    <row r="31" spans="1:24" x14ac:dyDescent="0.15">
      <c r="A31" s="165" t="str">
        <f>RAW!BH95</f>
        <v>-</v>
      </c>
      <c r="B31" s="70" t="str">
        <f>RAW!BH75</f>
        <v>Player 10</v>
      </c>
      <c r="D31" s="165" t="str">
        <f>RAW!BI95</f>
        <v>-</v>
      </c>
      <c r="E31" s="70" t="str">
        <f>RAW!BI75</f>
        <v>Player 10</v>
      </c>
      <c r="G31" s="417" t="str">
        <f>RAW!BN95</f>
        <v>-</v>
      </c>
      <c r="H31" s="70" t="str">
        <f>RAW!BN75</f>
        <v>Player 10</v>
      </c>
      <c r="J31" s="414" t="str">
        <f>RAW!BK95</f>
        <v>-</v>
      </c>
      <c r="K31" s="70" t="str">
        <f>RAW!BK75</f>
        <v>Player 10</v>
      </c>
      <c r="M31" s="412">
        <f>RAW!S95</f>
        <v>0</v>
      </c>
      <c r="N31" s="70" t="str">
        <f>RAW!S75</f>
        <v>Player 10</v>
      </c>
      <c r="P31" s="412">
        <f>RAW!I95</f>
        <v>0</v>
      </c>
      <c r="Q31" s="70" t="str">
        <f>RAW!I75</f>
        <v>Player 9</v>
      </c>
      <c r="S31" s="414" t="str">
        <f>V11</f>
        <v>-</v>
      </c>
      <c r="T31" s="25" t="s">
        <v>195</v>
      </c>
      <c r="U31" s="8"/>
      <c r="V31" s="415">
        <f>S11</f>
        <v>0</v>
      </c>
      <c r="W31" s="479" t="s">
        <v>347</v>
      </c>
      <c r="X31" s="480"/>
    </row>
    <row r="32" spans="1:24" x14ac:dyDescent="0.15">
      <c r="A32" s="165" t="str">
        <f>RAW!BH96</f>
        <v>-</v>
      </c>
      <c r="B32" s="70" t="str">
        <f>RAW!BH76</f>
        <v>Player 11</v>
      </c>
      <c r="D32" s="165" t="str">
        <f>RAW!BI96</f>
        <v>-</v>
      </c>
      <c r="E32" s="70" t="str">
        <f>RAW!BI76</f>
        <v>Player 11</v>
      </c>
      <c r="G32" s="417" t="str">
        <f>RAW!BN96</f>
        <v>-</v>
      </c>
      <c r="H32" s="70" t="str">
        <f>RAW!BN76</f>
        <v>Player 11</v>
      </c>
      <c r="J32" s="414" t="str">
        <f>RAW!BK96</f>
        <v>-</v>
      </c>
      <c r="K32" s="70" t="str">
        <f>RAW!BK76</f>
        <v>Player 11</v>
      </c>
      <c r="M32" s="412">
        <f>RAW!S96</f>
        <v>0</v>
      </c>
      <c r="N32" s="70" t="str">
        <f>RAW!S76</f>
        <v>Player 11</v>
      </c>
      <c r="P32" s="412">
        <f>RAW!I96</f>
        <v>0</v>
      </c>
      <c r="Q32" s="70" t="str">
        <f>RAW!I76</f>
        <v>Player 8</v>
      </c>
      <c r="S32" s="414" t="str">
        <f>V12</f>
        <v>-</v>
      </c>
      <c r="T32" s="25" t="s">
        <v>203</v>
      </c>
      <c r="U32" s="8"/>
      <c r="V32" s="415">
        <f>S12</f>
        <v>0</v>
      </c>
      <c r="W32" s="265" t="s">
        <v>111</v>
      </c>
      <c r="X32" s="70">
        <f>S7</f>
        <v>0</v>
      </c>
    </row>
    <row r="33" spans="1:27" x14ac:dyDescent="0.15">
      <c r="A33" s="165" t="str">
        <f>RAW!BH97</f>
        <v>-</v>
      </c>
      <c r="B33" s="70" t="str">
        <f>RAW!BH77</f>
        <v>Player 12</v>
      </c>
      <c r="D33" s="165" t="str">
        <f>RAW!BI97</f>
        <v>-</v>
      </c>
      <c r="E33" s="70" t="str">
        <f>RAW!BI77</f>
        <v>Player 12</v>
      </c>
      <c r="G33" s="417" t="str">
        <f>RAW!BN97</f>
        <v>-</v>
      </c>
      <c r="H33" s="70" t="str">
        <f>RAW!BN77</f>
        <v>Player 12</v>
      </c>
      <c r="J33" s="414" t="str">
        <f>RAW!BK97</f>
        <v>-</v>
      </c>
      <c r="K33" s="70" t="str">
        <f>RAW!BK77</f>
        <v>Player 12</v>
      </c>
      <c r="M33" s="412">
        <f>RAW!S97</f>
        <v>0</v>
      </c>
      <c r="N33" s="70" t="str">
        <f>RAW!S77</f>
        <v>Player 12</v>
      </c>
      <c r="P33" s="412">
        <f>RAW!I97</f>
        <v>0</v>
      </c>
      <c r="Q33" s="70" t="str">
        <f>RAW!I77</f>
        <v>Player 7</v>
      </c>
      <c r="S33" s="412">
        <f t="shared" ref="S33:S38" si="0">V15</f>
        <v>0</v>
      </c>
      <c r="T33" s="25" t="s">
        <v>131</v>
      </c>
      <c r="U33" s="8"/>
      <c r="V33" s="416">
        <f t="shared" ref="V33:V38" si="1">S15</f>
        <v>0</v>
      </c>
      <c r="W33" s="265" t="s">
        <v>112</v>
      </c>
      <c r="X33" s="70">
        <f>V7</f>
        <v>0</v>
      </c>
    </row>
    <row r="34" spans="1:27" ht="14" thickBot="1" x14ac:dyDescent="0.2">
      <c r="A34" s="165" t="str">
        <f>RAW!BH98</f>
        <v>-</v>
      </c>
      <c r="B34" s="70" t="str">
        <f>RAW!BH78</f>
        <v>Player 13</v>
      </c>
      <c r="D34" s="165" t="str">
        <f>RAW!BI98</f>
        <v>-</v>
      </c>
      <c r="E34" s="70" t="str">
        <f>RAW!BI78</f>
        <v>Player 13</v>
      </c>
      <c r="G34" s="417" t="str">
        <f>RAW!BN98</f>
        <v>-</v>
      </c>
      <c r="H34" s="70" t="str">
        <f>RAW!BN78</f>
        <v>Player 13</v>
      </c>
      <c r="J34" s="414" t="str">
        <f>RAW!BK98</f>
        <v>-</v>
      </c>
      <c r="K34" s="70" t="str">
        <f>RAW!BK78</f>
        <v>Player 13</v>
      </c>
      <c r="M34" s="412">
        <f>RAW!S98</f>
        <v>0</v>
      </c>
      <c r="N34" s="70" t="str">
        <f>RAW!S78</f>
        <v>Player 13</v>
      </c>
      <c r="P34" s="412">
        <f>RAW!I98</f>
        <v>0</v>
      </c>
      <c r="Q34" s="70" t="str">
        <f>RAW!I78</f>
        <v>Player 6</v>
      </c>
      <c r="S34" s="412">
        <f t="shared" si="0"/>
        <v>0</v>
      </c>
      <c r="T34" s="25" t="s">
        <v>43</v>
      </c>
      <c r="U34" s="8"/>
      <c r="V34" s="416">
        <f t="shared" si="1"/>
        <v>0</v>
      </c>
      <c r="W34" s="267" t="s">
        <v>322</v>
      </c>
      <c r="X34" s="71">
        <f>U7</f>
        <v>0</v>
      </c>
    </row>
    <row r="35" spans="1:27" x14ac:dyDescent="0.15">
      <c r="A35" s="165" t="str">
        <f>RAW!BH99</f>
        <v>-</v>
      </c>
      <c r="B35" s="70" t="str">
        <f>RAW!BH79</f>
        <v>Player 14</v>
      </c>
      <c r="D35" s="165" t="str">
        <f>RAW!BI99</f>
        <v>-</v>
      </c>
      <c r="E35" s="70" t="str">
        <f>RAW!BI79</f>
        <v>Player 14</v>
      </c>
      <c r="G35" s="417" t="str">
        <f>RAW!BN99</f>
        <v>-</v>
      </c>
      <c r="H35" s="70" t="str">
        <f>RAW!BN79</f>
        <v>Player 14</v>
      </c>
      <c r="J35" s="414" t="str">
        <f>RAW!BK99</f>
        <v>-</v>
      </c>
      <c r="K35" s="70" t="str">
        <f>RAW!BK79</f>
        <v>Player 14</v>
      </c>
      <c r="M35" s="412">
        <f>RAW!S99</f>
        <v>0</v>
      </c>
      <c r="N35" s="70" t="str">
        <f>RAW!S79</f>
        <v>Player 14</v>
      </c>
      <c r="P35" s="412">
        <f>RAW!I99</f>
        <v>0</v>
      </c>
      <c r="Q35" s="70" t="str">
        <f>RAW!I79</f>
        <v>Player 5</v>
      </c>
      <c r="S35" s="412">
        <f t="shared" si="0"/>
        <v>0</v>
      </c>
      <c r="T35" s="25" t="s">
        <v>197</v>
      </c>
      <c r="U35" s="8"/>
      <c r="V35" s="416">
        <f t="shared" si="1"/>
        <v>0</v>
      </c>
      <c r="W35" s="479" t="s">
        <v>190</v>
      </c>
      <c r="X35" s="480"/>
    </row>
    <row r="36" spans="1:27" x14ac:dyDescent="0.15">
      <c r="A36" s="165" t="str">
        <f>RAW!BH100</f>
        <v>-</v>
      </c>
      <c r="B36" s="70">
        <f>RAW!BH80</f>
        <v>0</v>
      </c>
      <c r="D36" s="165" t="str">
        <f>RAW!BI100</f>
        <v>-</v>
      </c>
      <c r="E36" s="70">
        <f>RAW!BI80</f>
        <v>0</v>
      </c>
      <c r="G36" s="417" t="str">
        <f>RAW!BN100</f>
        <v>-</v>
      </c>
      <c r="H36" s="70">
        <f>RAW!BN80</f>
        <v>0</v>
      </c>
      <c r="J36" s="414" t="str">
        <f>RAW!BK100</f>
        <v>-</v>
      </c>
      <c r="K36" s="70">
        <f>RAW!BK80</f>
        <v>0</v>
      </c>
      <c r="M36" s="412">
        <f>RAW!S100</f>
        <v>0</v>
      </c>
      <c r="N36" s="70">
        <f>RAW!S80</f>
        <v>0</v>
      </c>
      <c r="P36" s="412">
        <f>RAW!I100</f>
        <v>0</v>
      </c>
      <c r="Q36" s="70" t="str">
        <f>RAW!I80</f>
        <v>Player 4</v>
      </c>
      <c r="S36" s="412">
        <f t="shared" si="0"/>
        <v>0</v>
      </c>
      <c r="T36" s="25" t="s">
        <v>44</v>
      </c>
      <c r="U36" s="8"/>
      <c r="V36" s="416">
        <f t="shared" si="1"/>
        <v>0</v>
      </c>
      <c r="W36" s="265" t="s">
        <v>111</v>
      </c>
      <c r="X36" s="70">
        <f>S8</f>
        <v>0</v>
      </c>
    </row>
    <row r="37" spans="1:27" x14ac:dyDescent="0.15">
      <c r="A37" s="165" t="str">
        <f>RAW!BH101</f>
        <v>-</v>
      </c>
      <c r="B37" s="70">
        <f>RAW!BH81</f>
        <v>0</v>
      </c>
      <c r="D37" s="165" t="str">
        <f>RAW!BI101</f>
        <v>-</v>
      </c>
      <c r="E37" s="70">
        <f>RAW!BI81</f>
        <v>0</v>
      </c>
      <c r="G37" s="417" t="str">
        <f>RAW!BN101</f>
        <v>-</v>
      </c>
      <c r="H37" s="70">
        <f>RAW!BN81</f>
        <v>0</v>
      </c>
      <c r="J37" s="414" t="str">
        <f>RAW!BK101</f>
        <v>-</v>
      </c>
      <c r="K37" s="70">
        <f>RAW!BK81</f>
        <v>0</v>
      </c>
      <c r="M37" s="412">
        <f>RAW!S101</f>
        <v>0</v>
      </c>
      <c r="N37" s="70">
        <f>RAW!S81</f>
        <v>0</v>
      </c>
      <c r="P37" s="412">
        <f>RAW!I101</f>
        <v>0</v>
      </c>
      <c r="Q37" s="70" t="str">
        <f>RAW!I81</f>
        <v>Player 3</v>
      </c>
      <c r="S37" s="417" t="e">
        <f t="shared" si="0"/>
        <v>#DIV/0!</v>
      </c>
      <c r="T37" s="25" t="s">
        <v>196</v>
      </c>
      <c r="U37" s="8"/>
      <c r="V37" s="418" t="e">
        <f t="shared" si="1"/>
        <v>#DIV/0!</v>
      </c>
      <c r="W37" s="265" t="s">
        <v>112</v>
      </c>
      <c r="X37" s="70">
        <f>V8</f>
        <v>0</v>
      </c>
    </row>
    <row r="38" spans="1:27" ht="14" thickBot="1" x14ac:dyDescent="0.2">
      <c r="A38" s="165" t="str">
        <f>RAW!BH102</f>
        <v>-</v>
      </c>
      <c r="B38" s="70">
        <f>RAW!BH82</f>
        <v>0</v>
      </c>
      <c r="D38" s="165" t="str">
        <f>RAW!BI102</f>
        <v>-</v>
      </c>
      <c r="E38" s="70">
        <f>RAW!BI82</f>
        <v>0</v>
      </c>
      <c r="G38" s="417" t="str">
        <f>RAW!BN102</f>
        <v>-</v>
      </c>
      <c r="H38" s="70">
        <f>RAW!BN82</f>
        <v>0</v>
      </c>
      <c r="J38" s="414" t="str">
        <f>RAW!BK102</f>
        <v>-</v>
      </c>
      <c r="K38" s="70">
        <f>RAW!BK82</f>
        <v>0</v>
      </c>
      <c r="M38" s="412">
        <f>RAW!S102</f>
        <v>0</v>
      </c>
      <c r="N38" s="70">
        <f>RAW!S82</f>
        <v>0</v>
      </c>
      <c r="P38" s="412">
        <f>RAW!I102</f>
        <v>0</v>
      </c>
      <c r="Q38" s="70" t="str">
        <f>RAW!I82</f>
        <v>Player 2</v>
      </c>
      <c r="S38" s="421" t="str">
        <f t="shared" si="0"/>
        <v>-</v>
      </c>
      <c r="T38" s="192" t="s">
        <v>198</v>
      </c>
      <c r="U38" s="9"/>
      <c r="V38" s="422" t="str">
        <f t="shared" si="1"/>
        <v>-</v>
      </c>
      <c r="W38" s="267" t="s">
        <v>322</v>
      </c>
      <c r="X38" s="71">
        <f>U8</f>
        <v>0</v>
      </c>
    </row>
    <row r="39" spans="1:27" ht="14" thickBot="1" x14ac:dyDescent="0.2">
      <c r="A39" s="165" t="str">
        <f>RAW!BH103</f>
        <v>-</v>
      </c>
      <c r="B39" s="70">
        <f>RAW!BH83</f>
        <v>0</v>
      </c>
      <c r="D39" s="165" t="str">
        <f>RAW!BI103</f>
        <v>-</v>
      </c>
      <c r="E39" s="70">
        <f>RAW!BI83</f>
        <v>0</v>
      </c>
      <c r="G39" s="417" t="str">
        <f>RAW!BN103</f>
        <v>-</v>
      </c>
      <c r="H39" s="70">
        <f>RAW!BN83</f>
        <v>0</v>
      </c>
      <c r="J39" s="414" t="str">
        <f>RAW!BK103</f>
        <v>-</v>
      </c>
      <c r="K39" s="70">
        <f>RAW!BK83</f>
        <v>0</v>
      </c>
      <c r="M39" s="412">
        <f>RAW!S103</f>
        <v>0</v>
      </c>
      <c r="N39" s="70">
        <f>RAW!S83</f>
        <v>0</v>
      </c>
      <c r="P39" s="412">
        <f>RAW!I103</f>
        <v>0</v>
      </c>
      <c r="Q39" s="70" t="str">
        <f>RAW!I83</f>
        <v>Player 1</v>
      </c>
    </row>
    <row r="40" spans="1:27" ht="17" thickBot="1" x14ac:dyDescent="0.25">
      <c r="A40" s="1034" t="s">
        <v>226</v>
      </c>
      <c r="B40" s="1035"/>
      <c r="D40" s="1034" t="s">
        <v>227</v>
      </c>
      <c r="E40" s="1035"/>
      <c r="G40" s="1034" t="s">
        <v>215</v>
      </c>
      <c r="H40" s="1035"/>
      <c r="J40" s="1034" t="s">
        <v>232</v>
      </c>
      <c r="K40" s="1035"/>
      <c r="M40" s="1034" t="s">
        <v>235</v>
      </c>
      <c r="N40" s="1035"/>
      <c r="P40" s="1038" t="s">
        <v>233</v>
      </c>
      <c r="Q40" s="1039"/>
    </row>
    <row r="41" spans="1:27" ht="17" thickBot="1" x14ac:dyDescent="0.25">
      <c r="A41" s="417" t="str">
        <f>RAW!BG86</f>
        <v>-</v>
      </c>
      <c r="B41" s="70" t="str">
        <f>RAW!BG66</f>
        <v>Player 1</v>
      </c>
      <c r="D41" s="417" t="str">
        <f>IF(RAW!BO86="-","-",RAW!BO86*Input!$G$22)</f>
        <v>-</v>
      </c>
      <c r="E41" s="70" t="str">
        <f>RAW!BO66</f>
        <v>Player 1</v>
      </c>
      <c r="G41" s="413" t="str">
        <f>RAW!BF86</f>
        <v>-</v>
      </c>
      <c r="H41" s="70" t="str">
        <f>RAW!BF66</f>
        <v>Player 1</v>
      </c>
      <c r="J41" s="412">
        <f>RAW!AT86</f>
        <v>0</v>
      </c>
      <c r="K41" s="70">
        <f>RAW!AT66</f>
        <v>0</v>
      </c>
      <c r="M41" s="412">
        <f>RAW!AL86</f>
        <v>0</v>
      </c>
      <c r="N41" s="70">
        <f>RAW!AL66</f>
        <v>0</v>
      </c>
      <c r="P41" s="412">
        <f>RAW!BB86</f>
        <v>0</v>
      </c>
      <c r="Q41" s="70" t="str">
        <f>RAW!BB66</f>
        <v>Player 1</v>
      </c>
      <c r="S41" s="1034" t="s">
        <v>236</v>
      </c>
      <c r="T41" s="1035"/>
      <c r="V41" s="1034" t="s">
        <v>332</v>
      </c>
      <c r="W41" s="1035"/>
      <c r="X41" s="1032" t="s">
        <v>426</v>
      </c>
      <c r="Y41" s="1033"/>
      <c r="Z41" s="801" t="s">
        <v>435</v>
      </c>
      <c r="AA41" s="455" t="s">
        <v>434</v>
      </c>
    </row>
    <row r="42" spans="1:27" x14ac:dyDescent="0.15">
      <c r="A42" s="417" t="str">
        <f>RAW!BG87</f>
        <v>-</v>
      </c>
      <c r="B42" s="70" t="str">
        <f>RAW!BG67</f>
        <v>Player 2</v>
      </c>
      <c r="D42" s="417" t="str">
        <f>IF(RAW!BO87="-","-",RAW!BO87*Input!$G$22)</f>
        <v>-</v>
      </c>
      <c r="E42" s="70" t="str">
        <f>RAW!BO67</f>
        <v>Player 2</v>
      </c>
      <c r="G42" s="413" t="str">
        <f>RAW!BF87</f>
        <v>-</v>
      </c>
      <c r="H42" s="70" t="str">
        <f>RAW!BF67</f>
        <v>Player 2</v>
      </c>
      <c r="J42" s="412">
        <f>RAW!AT87</f>
        <v>0</v>
      </c>
      <c r="K42" s="70">
        <f>RAW!AT67</f>
        <v>0</v>
      </c>
      <c r="M42" s="412">
        <f>RAW!AL87</f>
        <v>0</v>
      </c>
      <c r="N42" s="70">
        <f>RAW!AL67</f>
        <v>0</v>
      </c>
      <c r="P42" s="412">
        <f>RAW!BB87</f>
        <v>0</v>
      </c>
      <c r="Q42" s="70" t="str">
        <f>RAW!BB67</f>
        <v>Player 2</v>
      </c>
      <c r="S42" s="432" t="str">
        <f>RAW!BC86</f>
        <v>-</v>
      </c>
      <c r="T42" s="431">
        <f>RAW!BC66</f>
        <v>0</v>
      </c>
      <c r="V42" s="432" t="str">
        <f>RAW!CZ86</f>
        <v>-</v>
      </c>
      <c r="W42" s="431">
        <f>RAW!CZ66</f>
        <v>0</v>
      </c>
      <c r="X42" s="805" t="str">
        <f>'Stats - All'!AT28</f>
        <v>2P1</v>
      </c>
      <c r="Y42" s="806">
        <f>'Stats - All'!AN28</f>
        <v>0</v>
      </c>
      <c r="Z42" s="804">
        <f>'Stats - All'!AQ28</f>
        <v>0</v>
      </c>
      <c r="AA42" s="830">
        <f>Z42+'Stats - All'!AU28</f>
        <v>0</v>
      </c>
    </row>
    <row r="43" spans="1:27" ht="14" thickBot="1" x14ac:dyDescent="0.2">
      <c r="A43" s="417" t="str">
        <f>RAW!BG88</f>
        <v>-</v>
      </c>
      <c r="B43" s="70" t="str">
        <f>RAW!BG68</f>
        <v>Player 3</v>
      </c>
      <c r="D43" s="417" t="str">
        <f>IF(RAW!BO88="-","-",RAW!BO88*Input!$G$22)</f>
        <v>-</v>
      </c>
      <c r="E43" s="70" t="str">
        <f>RAW!BO68</f>
        <v>Player 3</v>
      </c>
      <c r="G43" s="413" t="str">
        <f>RAW!BF88</f>
        <v>-</v>
      </c>
      <c r="H43" s="70" t="str">
        <f>RAW!BF68</f>
        <v>Player 3</v>
      </c>
      <c r="J43" s="412">
        <f>RAW!AT88</f>
        <v>0</v>
      </c>
      <c r="K43" s="70">
        <f>RAW!AT68</f>
        <v>0</v>
      </c>
      <c r="M43" s="412">
        <f>RAW!AL88</f>
        <v>0</v>
      </c>
      <c r="N43" s="70">
        <f>RAW!AL68</f>
        <v>0</v>
      </c>
      <c r="P43" s="412">
        <f>RAW!BB88</f>
        <v>0</v>
      </c>
      <c r="Q43" s="70" t="str">
        <f>RAW!BB68</f>
        <v>Player 3</v>
      </c>
      <c r="S43" s="433" t="str">
        <f>RAW!BC87</f>
        <v>-</v>
      </c>
      <c r="T43" s="70">
        <f>RAW!BC67</f>
        <v>0</v>
      </c>
      <c r="V43" s="433" t="str">
        <f>RAW!CZ87</f>
        <v>-</v>
      </c>
      <c r="W43" s="70">
        <f>RAW!CZ67</f>
        <v>0</v>
      </c>
      <c r="X43" s="805" t="e">
        <f>'Stats - All'!AT29</f>
        <v>#N/A</v>
      </c>
      <c r="Y43" s="806" t="e">
        <f>'Stats - All'!AN29</f>
        <v>#N/A</v>
      </c>
      <c r="Z43" s="804" t="e">
        <f>'Stats - All'!AQ29</f>
        <v>#N/A</v>
      </c>
      <c r="AA43" s="830" t="e">
        <f>Z43+'Stats - All'!AU29</f>
        <v>#N/A</v>
      </c>
    </row>
    <row r="44" spans="1:27" ht="14" thickBot="1" x14ac:dyDescent="0.2">
      <c r="A44" s="417" t="str">
        <f>RAW!BG89</f>
        <v>-</v>
      </c>
      <c r="B44" s="70" t="str">
        <f>RAW!BG69</f>
        <v>Player 4</v>
      </c>
      <c r="D44" s="417" t="str">
        <f>IF(RAW!BO89="-","-",RAW!BO89*Input!$G$22)</f>
        <v>-</v>
      </c>
      <c r="E44" s="70" t="str">
        <f>RAW!BO69</f>
        <v>Player 4</v>
      </c>
      <c r="G44" s="413" t="str">
        <f>RAW!BF89</f>
        <v>-</v>
      </c>
      <c r="H44" s="70" t="str">
        <f>RAW!BF69</f>
        <v>Player 4</v>
      </c>
      <c r="J44" s="412">
        <f>RAW!AT89</f>
        <v>0</v>
      </c>
      <c r="K44" s="70">
        <f>RAW!AT69</f>
        <v>0</v>
      </c>
      <c r="M44" s="412">
        <f>RAW!AL89</f>
        <v>0</v>
      </c>
      <c r="N44" s="70">
        <f>RAW!AL69</f>
        <v>0</v>
      </c>
      <c r="P44" s="412">
        <f>RAW!BB89</f>
        <v>0</v>
      </c>
      <c r="Q44" s="70" t="str">
        <f>RAW!BB69</f>
        <v>Player 4</v>
      </c>
      <c r="S44" s="432" t="str">
        <f>RAW!BC88</f>
        <v>-</v>
      </c>
      <c r="T44" s="431">
        <f>RAW!BC68</f>
        <v>0</v>
      </c>
      <c r="V44" s="433" t="str">
        <f>RAW!CZ88</f>
        <v>-</v>
      </c>
      <c r="W44" s="70">
        <f>RAW!CZ68</f>
        <v>0</v>
      </c>
      <c r="X44" s="805" t="e">
        <f>'Stats - All'!AT30</f>
        <v>#N/A</v>
      </c>
      <c r="Y44" s="806" t="e">
        <f>'Stats - All'!AN30</f>
        <v>#N/A</v>
      </c>
      <c r="Z44" s="804" t="e">
        <f>'Stats - All'!AQ30</f>
        <v>#N/A</v>
      </c>
      <c r="AA44" s="830" t="e">
        <f>Z44+'Stats - All'!AU30</f>
        <v>#N/A</v>
      </c>
    </row>
    <row r="45" spans="1:27" ht="14" thickBot="1" x14ac:dyDescent="0.2">
      <c r="A45" s="417" t="str">
        <f>RAW!BG90</f>
        <v>-</v>
      </c>
      <c r="B45" s="70" t="str">
        <f>RAW!BG70</f>
        <v>Player 5</v>
      </c>
      <c r="D45" s="417" t="str">
        <f>IF(RAW!BO90="-","-",RAW!BO90*Input!$G$22)</f>
        <v>-</v>
      </c>
      <c r="E45" s="70" t="str">
        <f>RAW!BO70</f>
        <v>Player 5</v>
      </c>
      <c r="G45" s="413" t="str">
        <f>RAW!BF90</f>
        <v>-</v>
      </c>
      <c r="H45" s="70" t="str">
        <f>RAW!BF70</f>
        <v>Player 5</v>
      </c>
      <c r="J45" s="412">
        <f>RAW!AT90</f>
        <v>0</v>
      </c>
      <c r="K45" s="70" t="str">
        <f>RAW!AT70</f>
        <v>Player 14</v>
      </c>
      <c r="M45" s="412">
        <f>RAW!AL90</f>
        <v>0</v>
      </c>
      <c r="N45" s="70" t="str">
        <f>RAW!AL70</f>
        <v>Player 14</v>
      </c>
      <c r="P45" s="412">
        <f>RAW!BB90</f>
        <v>0</v>
      </c>
      <c r="Q45" s="70" t="str">
        <f>RAW!BB70</f>
        <v>Player 5</v>
      </c>
      <c r="S45" s="433" t="str">
        <f>RAW!BC89</f>
        <v>-</v>
      </c>
      <c r="T45" s="70">
        <f>RAW!BC69</f>
        <v>0</v>
      </c>
      <c r="V45" s="432" t="str">
        <f>RAW!CZ89</f>
        <v>-</v>
      </c>
      <c r="W45" s="431">
        <f>RAW!CZ69</f>
        <v>0</v>
      </c>
      <c r="X45" s="805" t="e">
        <f>'Stats - All'!AT31</f>
        <v>#N/A</v>
      </c>
      <c r="Y45" s="806" t="e">
        <f>'Stats - All'!AN31</f>
        <v>#N/A</v>
      </c>
      <c r="Z45" s="804" t="e">
        <f>'Stats - All'!AQ31</f>
        <v>#N/A</v>
      </c>
      <c r="AA45" s="830" t="e">
        <f>Z45+'Stats - All'!AU31</f>
        <v>#N/A</v>
      </c>
    </row>
    <row r="46" spans="1:27" x14ac:dyDescent="0.15">
      <c r="A46" s="417" t="str">
        <f>RAW!BG91</f>
        <v>-</v>
      </c>
      <c r="B46" s="70" t="str">
        <f>RAW!BG71</f>
        <v>Player 6</v>
      </c>
      <c r="D46" s="417" t="str">
        <f>IF(RAW!BO91="-","-",RAW!BO91*Input!$G$22)</f>
        <v>-</v>
      </c>
      <c r="E46" s="70" t="str">
        <f>RAW!BO71</f>
        <v>Player 6</v>
      </c>
      <c r="G46" s="413" t="str">
        <f>RAW!BF91</f>
        <v>-</v>
      </c>
      <c r="H46" s="70" t="str">
        <f>RAW!BF71</f>
        <v>Player 6</v>
      </c>
      <c r="J46" s="412">
        <f>RAW!AT91</f>
        <v>0</v>
      </c>
      <c r="K46" s="70" t="str">
        <f>RAW!AT71</f>
        <v>Player 13</v>
      </c>
      <c r="M46" s="412">
        <f>RAW!AL91</f>
        <v>0</v>
      </c>
      <c r="N46" s="70" t="str">
        <f>RAW!AL71</f>
        <v>Player 13</v>
      </c>
      <c r="P46" s="412">
        <f>RAW!BB91</f>
        <v>0</v>
      </c>
      <c r="Q46" s="70" t="str">
        <f>RAW!BB71</f>
        <v>Player 6</v>
      </c>
      <c r="S46" s="432" t="str">
        <f>RAW!BC90</f>
        <v>-</v>
      </c>
      <c r="T46" s="431" t="str">
        <f>RAW!BC70</f>
        <v>Player 14</v>
      </c>
      <c r="V46" s="433" t="str">
        <f>RAW!CZ90</f>
        <v>-</v>
      </c>
      <c r="W46" s="70" t="str">
        <f>RAW!CZ70</f>
        <v>Player 14</v>
      </c>
      <c r="X46" s="805" t="e">
        <f>'Stats - All'!AT32</f>
        <v>#N/A</v>
      </c>
      <c r="Y46" s="806" t="e">
        <f>'Stats - All'!AN32</f>
        <v>#N/A</v>
      </c>
      <c r="Z46" s="804" t="e">
        <f>'Stats - All'!AQ32</f>
        <v>#N/A</v>
      </c>
      <c r="AA46" s="830" t="e">
        <f>Z46+'Stats - All'!AU32</f>
        <v>#N/A</v>
      </c>
    </row>
    <row r="47" spans="1:27" ht="14" thickBot="1" x14ac:dyDescent="0.2">
      <c r="A47" s="417" t="str">
        <f>RAW!BG92</f>
        <v>-</v>
      </c>
      <c r="B47" s="70" t="str">
        <f>RAW!BG72</f>
        <v>Player 7</v>
      </c>
      <c r="D47" s="417" t="str">
        <f>IF(RAW!BO92="-","-",RAW!BO92*Input!$G$22)</f>
        <v>-</v>
      </c>
      <c r="E47" s="70" t="str">
        <f>RAW!BO72</f>
        <v>Player 7</v>
      </c>
      <c r="G47" s="413" t="str">
        <f>RAW!BF92</f>
        <v>-</v>
      </c>
      <c r="H47" s="70" t="str">
        <f>RAW!BF72</f>
        <v>Player 7</v>
      </c>
      <c r="J47" s="412">
        <f>RAW!AT92</f>
        <v>0</v>
      </c>
      <c r="K47" s="70" t="str">
        <f>RAW!AT72</f>
        <v>Player 12</v>
      </c>
      <c r="M47" s="412">
        <f>RAW!AL92</f>
        <v>0</v>
      </c>
      <c r="N47" s="70" t="str">
        <f>RAW!AL72</f>
        <v>Player 12</v>
      </c>
      <c r="P47" s="412">
        <f>RAW!BB92</f>
        <v>0</v>
      </c>
      <c r="Q47" s="70" t="str">
        <f>RAW!BB72</f>
        <v>Player 7</v>
      </c>
      <c r="S47" s="433" t="str">
        <f>RAW!BC91</f>
        <v>-</v>
      </c>
      <c r="T47" s="70" t="str">
        <f>RAW!BC71</f>
        <v>Player 13</v>
      </c>
      <c r="V47" s="433" t="str">
        <f>RAW!CZ91</f>
        <v>-</v>
      </c>
      <c r="W47" s="70" t="str">
        <f>RAW!CZ71</f>
        <v>Player 13</v>
      </c>
      <c r="X47" s="805" t="e">
        <f>'Stats - All'!AT33</f>
        <v>#N/A</v>
      </c>
      <c r="Y47" s="806" t="e">
        <f>'Stats - All'!AN33</f>
        <v>#N/A</v>
      </c>
      <c r="Z47" s="804" t="e">
        <f>'Stats - All'!AQ33</f>
        <v>#N/A</v>
      </c>
      <c r="AA47" s="830" t="e">
        <f>Z47+'Stats - All'!AU33</f>
        <v>#N/A</v>
      </c>
    </row>
    <row r="48" spans="1:27" x14ac:dyDescent="0.15">
      <c r="A48" s="417" t="str">
        <f>RAW!BG93</f>
        <v>-</v>
      </c>
      <c r="B48" s="70" t="str">
        <f>RAW!BG73</f>
        <v>Player 8</v>
      </c>
      <c r="D48" s="417" t="str">
        <f>IF(RAW!BO93="-","-",RAW!BO93*Input!$G$22)</f>
        <v>-</v>
      </c>
      <c r="E48" s="70" t="str">
        <f>RAW!BO73</f>
        <v>Player 8</v>
      </c>
      <c r="G48" s="413" t="str">
        <f>RAW!BF93</f>
        <v>-</v>
      </c>
      <c r="H48" s="70" t="str">
        <f>RAW!BF73</f>
        <v>Player 8</v>
      </c>
      <c r="J48" s="412">
        <f>RAW!AT93</f>
        <v>0</v>
      </c>
      <c r="K48" s="70" t="str">
        <f>RAW!AT73</f>
        <v>Player 11</v>
      </c>
      <c r="M48" s="412">
        <f>RAW!AL93</f>
        <v>0</v>
      </c>
      <c r="N48" s="70" t="str">
        <f>RAW!AL73</f>
        <v>Player 11</v>
      </c>
      <c r="P48" s="412">
        <f>RAW!BB93</f>
        <v>0</v>
      </c>
      <c r="Q48" s="70" t="str">
        <f>RAW!BB73</f>
        <v>Player 8</v>
      </c>
      <c r="S48" s="432" t="str">
        <f>RAW!BC92</f>
        <v>-</v>
      </c>
      <c r="T48" s="431" t="str">
        <f>RAW!BC72</f>
        <v>Player 12</v>
      </c>
      <c r="V48" s="432" t="str">
        <f>RAW!CZ92</f>
        <v>-</v>
      </c>
      <c r="W48" s="431" t="str">
        <f>RAW!CZ72</f>
        <v>Player 12</v>
      </c>
      <c r="X48" s="805" t="e">
        <f>'Stats - All'!AT34</f>
        <v>#N/A</v>
      </c>
      <c r="Y48" s="806" t="e">
        <f>'Stats - All'!AN34</f>
        <v>#N/A</v>
      </c>
      <c r="Z48" s="804" t="e">
        <f>'Stats - All'!AQ34</f>
        <v>#N/A</v>
      </c>
      <c r="AA48" s="830" t="e">
        <f>Z48+'Stats - All'!AU34</f>
        <v>#N/A</v>
      </c>
    </row>
    <row r="49" spans="1:27" ht="14" thickBot="1" x14ac:dyDescent="0.2">
      <c r="A49" s="417" t="str">
        <f>RAW!BG94</f>
        <v>-</v>
      </c>
      <c r="B49" s="70" t="str">
        <f>RAW!BG74</f>
        <v>Player 9</v>
      </c>
      <c r="D49" s="417" t="str">
        <f>IF(RAW!BO94="-","-",RAW!BO94*Input!$G$22)</f>
        <v>-</v>
      </c>
      <c r="E49" s="70" t="str">
        <f>RAW!BO74</f>
        <v>Player 9</v>
      </c>
      <c r="G49" s="413" t="str">
        <f>RAW!BF94</f>
        <v>-</v>
      </c>
      <c r="H49" s="70" t="str">
        <f>RAW!BF74</f>
        <v>Player 9</v>
      </c>
      <c r="J49" s="412">
        <f>RAW!AT94</f>
        <v>0</v>
      </c>
      <c r="K49" s="70" t="str">
        <f>RAW!AT74</f>
        <v>Player 10</v>
      </c>
      <c r="M49" s="412">
        <f>RAW!AL94</f>
        <v>0</v>
      </c>
      <c r="N49" s="70" t="str">
        <f>RAW!AL74</f>
        <v>Player 10</v>
      </c>
      <c r="P49" s="412">
        <f>RAW!BB94</f>
        <v>0</v>
      </c>
      <c r="Q49" s="70" t="str">
        <f>RAW!BB74</f>
        <v>Player 9</v>
      </c>
      <c r="S49" s="433" t="str">
        <f>RAW!BC93</f>
        <v>-</v>
      </c>
      <c r="T49" s="70" t="str">
        <f>RAW!BC73</f>
        <v>Player 11</v>
      </c>
      <c r="V49" s="433" t="str">
        <f>RAW!CZ93</f>
        <v>-</v>
      </c>
      <c r="W49" s="70" t="str">
        <f>RAW!CZ73</f>
        <v>Player 11</v>
      </c>
      <c r="X49" s="805" t="e">
        <f>'Stats - All'!AT35</f>
        <v>#N/A</v>
      </c>
      <c r="Y49" s="806" t="e">
        <f>'Stats - All'!AN35</f>
        <v>#N/A</v>
      </c>
      <c r="Z49" s="804" t="e">
        <f>'Stats - All'!AQ35</f>
        <v>#N/A</v>
      </c>
      <c r="AA49" s="830" t="e">
        <f>Z49+'Stats - All'!AU35</f>
        <v>#N/A</v>
      </c>
    </row>
    <row r="50" spans="1:27" ht="14" thickBot="1" x14ac:dyDescent="0.2">
      <c r="A50" s="417" t="str">
        <f>RAW!BG95</f>
        <v>-</v>
      </c>
      <c r="B50" s="70" t="str">
        <f>RAW!BG75</f>
        <v>Player 10</v>
      </c>
      <c r="D50" s="417" t="str">
        <f>IF(RAW!BO95="-","-",RAW!BO95*Input!$G$22)</f>
        <v>-</v>
      </c>
      <c r="E50" s="70" t="str">
        <f>RAW!BO75</f>
        <v>Player 10</v>
      </c>
      <c r="G50" s="413" t="str">
        <f>RAW!BF95</f>
        <v>-</v>
      </c>
      <c r="H50" s="70" t="str">
        <f>RAW!BF75</f>
        <v>Player 10</v>
      </c>
      <c r="J50" s="412">
        <f>RAW!AT95</f>
        <v>0</v>
      </c>
      <c r="K50" s="70" t="str">
        <f>RAW!AT75</f>
        <v>Player 9</v>
      </c>
      <c r="M50" s="412">
        <f>RAW!AL95</f>
        <v>0</v>
      </c>
      <c r="N50" s="70" t="str">
        <f>RAW!AL75</f>
        <v>Player 9</v>
      </c>
      <c r="P50" s="412">
        <f>RAW!BB95</f>
        <v>0</v>
      </c>
      <c r="Q50" s="70" t="str">
        <f>RAW!BB75</f>
        <v>Player 10</v>
      </c>
      <c r="S50" s="432" t="str">
        <f>RAW!BC94</f>
        <v>-</v>
      </c>
      <c r="T50" s="431" t="str">
        <f>RAW!BC74</f>
        <v>Player 10</v>
      </c>
      <c r="V50" s="433" t="str">
        <f>RAW!CZ94</f>
        <v>-</v>
      </c>
      <c r="W50" s="70" t="str">
        <f>RAW!CZ74</f>
        <v>Player 10</v>
      </c>
      <c r="X50" s="805" t="e">
        <f>'Stats - All'!AT36</f>
        <v>#N/A</v>
      </c>
      <c r="Y50" s="806" t="e">
        <f>'Stats - All'!AN36</f>
        <v>#N/A</v>
      </c>
      <c r="Z50" s="804" t="e">
        <f>'Stats - All'!AQ36</f>
        <v>#N/A</v>
      </c>
      <c r="AA50" s="830" t="e">
        <f>Z50+'Stats - All'!AU36</f>
        <v>#N/A</v>
      </c>
    </row>
    <row r="51" spans="1:27" ht="14" thickBot="1" x14ac:dyDescent="0.2">
      <c r="A51" s="417" t="str">
        <f>RAW!BG96</f>
        <v>-</v>
      </c>
      <c r="B51" s="70" t="str">
        <f>RAW!BG76</f>
        <v>Player 11</v>
      </c>
      <c r="D51" s="417" t="str">
        <f>IF(RAW!BO96="-","-",RAW!BO96*Input!$G$22)</f>
        <v>-</v>
      </c>
      <c r="E51" s="70" t="str">
        <f>RAW!BO76</f>
        <v>Player 11</v>
      </c>
      <c r="G51" s="413" t="str">
        <f>RAW!BF96</f>
        <v>-</v>
      </c>
      <c r="H51" s="70" t="str">
        <f>RAW!BF76</f>
        <v>Player 11</v>
      </c>
      <c r="J51" s="412">
        <f>RAW!AT96</f>
        <v>0</v>
      </c>
      <c r="K51" s="70" t="str">
        <f>RAW!AT76</f>
        <v>Player 8</v>
      </c>
      <c r="M51" s="412">
        <f>RAW!AL96</f>
        <v>0</v>
      </c>
      <c r="N51" s="70" t="str">
        <f>RAW!AL76</f>
        <v>Player 8</v>
      </c>
      <c r="P51" s="412">
        <f>RAW!BB96</f>
        <v>0</v>
      </c>
      <c r="Q51" s="70" t="str">
        <f>RAW!BB76</f>
        <v>Player 11</v>
      </c>
      <c r="S51" s="433" t="str">
        <f>RAW!BC95</f>
        <v>-</v>
      </c>
      <c r="T51" s="70" t="str">
        <f>RAW!BC75</f>
        <v>Player 9</v>
      </c>
      <c r="V51" s="432" t="str">
        <f>RAW!CZ95</f>
        <v>-</v>
      </c>
      <c r="W51" s="431" t="str">
        <f>RAW!CZ75</f>
        <v>Player 9</v>
      </c>
      <c r="X51" s="805" t="e">
        <f>'Stats - All'!AT37</f>
        <v>#N/A</v>
      </c>
      <c r="Y51" s="806" t="e">
        <f>'Stats - All'!AN37</f>
        <v>#N/A</v>
      </c>
      <c r="Z51" s="804" t="e">
        <f>'Stats - All'!AQ37</f>
        <v>#N/A</v>
      </c>
      <c r="AA51" s="830" t="e">
        <f>Z51+'Stats - All'!AU37</f>
        <v>#N/A</v>
      </c>
    </row>
    <row r="52" spans="1:27" x14ac:dyDescent="0.15">
      <c r="A52" s="417" t="str">
        <f>RAW!BG97</f>
        <v>-</v>
      </c>
      <c r="B52" s="70" t="str">
        <f>RAW!BG77</f>
        <v>Player 12</v>
      </c>
      <c r="D52" s="417" t="str">
        <f>IF(RAW!BO97="-","-",RAW!BO97*Input!$G$22)</f>
        <v>-</v>
      </c>
      <c r="E52" s="70" t="str">
        <f>RAW!BO77</f>
        <v>Player 12</v>
      </c>
      <c r="G52" s="413" t="str">
        <f>RAW!BF97</f>
        <v>-</v>
      </c>
      <c r="H52" s="70" t="str">
        <f>RAW!BF77</f>
        <v>Player 12</v>
      </c>
      <c r="J52" s="412">
        <f>RAW!AT97</f>
        <v>0</v>
      </c>
      <c r="K52" s="70" t="str">
        <f>RAW!AT77</f>
        <v>Player 7</v>
      </c>
      <c r="M52" s="412">
        <f>RAW!AL97</f>
        <v>0</v>
      </c>
      <c r="N52" s="70" t="str">
        <f>RAW!AL77</f>
        <v>Player 7</v>
      </c>
      <c r="P52" s="412">
        <f>RAW!BB97</f>
        <v>0</v>
      </c>
      <c r="Q52" s="70" t="str">
        <f>RAW!BB77</f>
        <v>Player 12</v>
      </c>
      <c r="S52" s="432" t="str">
        <f>RAW!BC96</f>
        <v>-</v>
      </c>
      <c r="T52" s="431" t="str">
        <f>RAW!BC76</f>
        <v>Player 8</v>
      </c>
      <c r="V52" s="433" t="str">
        <f>RAW!CZ96</f>
        <v>-</v>
      </c>
      <c r="W52" s="70" t="str">
        <f>RAW!CZ76</f>
        <v>Player 8</v>
      </c>
      <c r="X52" s="805" t="e">
        <f>'Stats - All'!AT38</f>
        <v>#N/A</v>
      </c>
      <c r="Y52" s="806" t="e">
        <f>'Stats - All'!AN38</f>
        <v>#N/A</v>
      </c>
      <c r="Z52" s="804" t="e">
        <f>'Stats - All'!AQ38</f>
        <v>#N/A</v>
      </c>
      <c r="AA52" s="830" t="e">
        <f>Z52+'Stats - All'!AU38</f>
        <v>#N/A</v>
      </c>
    </row>
    <row r="53" spans="1:27" ht="14" thickBot="1" x14ac:dyDescent="0.2">
      <c r="A53" s="417" t="str">
        <f>RAW!BG98</f>
        <v>-</v>
      </c>
      <c r="B53" s="70" t="str">
        <f>RAW!BG78</f>
        <v>Player 13</v>
      </c>
      <c r="D53" s="417" t="str">
        <f>IF(RAW!BO98="-","-",RAW!BO98*Input!$G$22)</f>
        <v>-</v>
      </c>
      <c r="E53" s="70" t="str">
        <f>RAW!BO78</f>
        <v>Player 13</v>
      </c>
      <c r="G53" s="413" t="str">
        <f>RAW!BF98</f>
        <v>-</v>
      </c>
      <c r="H53" s="70" t="str">
        <f>RAW!BF78</f>
        <v>Player 13</v>
      </c>
      <c r="J53" s="412">
        <f>RAW!AT98</f>
        <v>0</v>
      </c>
      <c r="K53" s="70" t="str">
        <f>RAW!AT78</f>
        <v>Player 6</v>
      </c>
      <c r="M53" s="412">
        <f>RAW!AL98</f>
        <v>0</v>
      </c>
      <c r="N53" s="70" t="str">
        <f>RAW!AL78</f>
        <v>Player 6</v>
      </c>
      <c r="P53" s="412">
        <f>RAW!BB98</f>
        <v>0</v>
      </c>
      <c r="Q53" s="70" t="str">
        <f>RAW!BB78</f>
        <v>Player 13</v>
      </c>
      <c r="S53" s="433" t="str">
        <f>RAW!BC97</f>
        <v>-</v>
      </c>
      <c r="T53" s="70" t="str">
        <f>RAW!BC77</f>
        <v>Player 7</v>
      </c>
      <c r="V53" s="433" t="str">
        <f>RAW!CZ97</f>
        <v>-</v>
      </c>
      <c r="W53" s="70" t="str">
        <f>RAW!CZ77</f>
        <v>Player 7</v>
      </c>
      <c r="X53" s="805" t="e">
        <f>'Stats - All'!AT39</f>
        <v>#N/A</v>
      </c>
      <c r="Y53" s="806" t="e">
        <f>'Stats - All'!AN39</f>
        <v>#N/A</v>
      </c>
      <c r="Z53" s="804" t="e">
        <f>'Stats - All'!AQ39</f>
        <v>#N/A</v>
      </c>
      <c r="AA53" s="830" t="e">
        <f>Z53+'Stats - All'!AU39</f>
        <v>#N/A</v>
      </c>
    </row>
    <row r="54" spans="1:27" x14ac:dyDescent="0.15">
      <c r="A54" s="417" t="str">
        <f>RAW!BG99</f>
        <v>-</v>
      </c>
      <c r="B54" s="70" t="str">
        <f>RAW!BG79</f>
        <v>Player 14</v>
      </c>
      <c r="D54" s="417" t="str">
        <f>IF(RAW!BO99="-","-",RAW!BO99*Input!$G$22)</f>
        <v>-</v>
      </c>
      <c r="E54" s="70" t="str">
        <f>RAW!BO79</f>
        <v>Player 14</v>
      </c>
      <c r="G54" s="413" t="str">
        <f>RAW!BF99</f>
        <v>-</v>
      </c>
      <c r="H54" s="70" t="str">
        <f>RAW!BF79</f>
        <v>Player 14</v>
      </c>
      <c r="J54" s="412">
        <f>RAW!AT99</f>
        <v>0</v>
      </c>
      <c r="K54" s="70" t="str">
        <f>RAW!AT79</f>
        <v>Player 5</v>
      </c>
      <c r="M54" s="412">
        <f>RAW!AL99</f>
        <v>0</v>
      </c>
      <c r="N54" s="70" t="str">
        <f>RAW!AL79</f>
        <v>Player 5</v>
      </c>
      <c r="P54" s="412">
        <f>RAW!BB99</f>
        <v>0</v>
      </c>
      <c r="Q54" s="70" t="str">
        <f>RAW!BB79</f>
        <v>Player 14</v>
      </c>
      <c r="S54" s="432" t="str">
        <f>RAW!BC98</f>
        <v>-</v>
      </c>
      <c r="T54" s="431" t="str">
        <f>RAW!BC78</f>
        <v>Player 6</v>
      </c>
      <c r="V54" s="432" t="str">
        <f>RAW!CZ98</f>
        <v>-</v>
      </c>
      <c r="W54" s="431" t="str">
        <f>RAW!CZ78</f>
        <v>Player 6</v>
      </c>
      <c r="X54" s="805" t="e">
        <f>'Stats - All'!AT40</f>
        <v>#N/A</v>
      </c>
      <c r="Y54" s="806" t="e">
        <f>'Stats - All'!AN40</f>
        <v>#N/A</v>
      </c>
      <c r="Z54" s="804" t="e">
        <f>'Stats - All'!AQ40</f>
        <v>#N/A</v>
      </c>
      <c r="AA54" s="830" t="e">
        <f>Z54+'Stats - All'!AU40</f>
        <v>#N/A</v>
      </c>
    </row>
    <row r="55" spans="1:27" ht="14" thickBot="1" x14ac:dyDescent="0.2">
      <c r="A55" s="417" t="str">
        <f>RAW!BG100</f>
        <v>-</v>
      </c>
      <c r="B55" s="70">
        <f>RAW!BG80</f>
        <v>0</v>
      </c>
      <c r="D55" s="417" t="str">
        <f>IF(RAW!BO100="-","-",RAW!BO100*Input!$G$22)</f>
        <v>-</v>
      </c>
      <c r="E55" s="70">
        <f>RAW!BO80</f>
        <v>0</v>
      </c>
      <c r="G55" s="413" t="str">
        <f>RAW!BF100</f>
        <v>-</v>
      </c>
      <c r="H55" s="70">
        <f>RAW!BF80</f>
        <v>0</v>
      </c>
      <c r="J55" s="412">
        <f>RAW!AT100</f>
        <v>0</v>
      </c>
      <c r="K55" s="70" t="str">
        <f>RAW!AT80</f>
        <v>Player 4</v>
      </c>
      <c r="M55" s="412">
        <f>RAW!AL100</f>
        <v>0</v>
      </c>
      <c r="N55" s="70" t="str">
        <f>RAW!AL80</f>
        <v>Player 4</v>
      </c>
      <c r="P55" s="412">
        <f>RAW!BB100</f>
        <v>0</v>
      </c>
      <c r="Q55" s="70">
        <f>RAW!BB80</f>
        <v>0</v>
      </c>
      <c r="S55" s="433" t="str">
        <f>RAW!BC99</f>
        <v>-</v>
      </c>
      <c r="T55" s="70" t="str">
        <f>RAW!BC79</f>
        <v>Player 5</v>
      </c>
      <c r="V55" s="433" t="str">
        <f>RAW!CZ99</f>
        <v>-</v>
      </c>
      <c r="W55" s="70" t="str">
        <f>RAW!CZ79</f>
        <v>Player 5</v>
      </c>
      <c r="X55" s="805" t="e">
        <f>'Stats - All'!AT41</f>
        <v>#N/A</v>
      </c>
      <c r="Y55" s="806" t="e">
        <f>'Stats - All'!AN41</f>
        <v>#N/A</v>
      </c>
      <c r="Z55" s="804" t="e">
        <f>'Stats - All'!AQ41</f>
        <v>#N/A</v>
      </c>
      <c r="AA55" s="830" t="e">
        <f>Z55+'Stats - All'!AU41</f>
        <v>#N/A</v>
      </c>
    </row>
    <row r="56" spans="1:27" ht="14" thickBot="1" x14ac:dyDescent="0.2">
      <c r="A56" s="417" t="str">
        <f>RAW!BG101</f>
        <v>-</v>
      </c>
      <c r="B56" s="70">
        <f>RAW!BG81</f>
        <v>0</v>
      </c>
      <c r="D56" s="417" t="str">
        <f>IF(RAW!BO101="-","-",RAW!BO101*Input!$G$22)</f>
        <v>-</v>
      </c>
      <c r="E56" s="70">
        <f>RAW!BO81</f>
        <v>0</v>
      </c>
      <c r="G56" s="413" t="str">
        <f>RAW!BF101</f>
        <v>-</v>
      </c>
      <c r="H56" s="70">
        <f>RAW!BF81</f>
        <v>0</v>
      </c>
      <c r="J56" s="412">
        <f>RAW!AT101</f>
        <v>0</v>
      </c>
      <c r="K56" s="70" t="str">
        <f>RAW!AT81</f>
        <v>Player 3</v>
      </c>
      <c r="M56" s="412">
        <f>RAW!AL101</f>
        <v>0</v>
      </c>
      <c r="N56" s="70" t="str">
        <f>RAW!AL81</f>
        <v>Player 3</v>
      </c>
      <c r="P56" s="412">
        <f>RAW!BB101</f>
        <v>0</v>
      </c>
      <c r="Q56" s="70">
        <f>RAW!BB81</f>
        <v>0</v>
      </c>
      <c r="S56" s="432" t="str">
        <f>RAW!BC100</f>
        <v>-</v>
      </c>
      <c r="T56" s="431" t="str">
        <f>RAW!BC80</f>
        <v>Player 4</v>
      </c>
      <c r="V56" s="433" t="str">
        <f>RAW!CZ100</f>
        <v>-</v>
      </c>
      <c r="W56" s="70" t="str">
        <f>RAW!CZ80</f>
        <v>Player 4</v>
      </c>
      <c r="X56" s="805" t="e">
        <f>'Stats - All'!AT42</f>
        <v>#N/A</v>
      </c>
      <c r="Y56" s="806" t="e">
        <f>'Stats - All'!AN42</f>
        <v>#N/A</v>
      </c>
      <c r="Z56" s="804" t="e">
        <f>'Stats - All'!AQ42</f>
        <v>#N/A</v>
      </c>
      <c r="AA56" s="830" t="e">
        <f>Z56+'Stats - All'!AU42</f>
        <v>#N/A</v>
      </c>
    </row>
    <row r="57" spans="1:27" ht="14" thickBot="1" x14ac:dyDescent="0.2">
      <c r="A57" s="417" t="str">
        <f>RAW!BG102</f>
        <v>-</v>
      </c>
      <c r="B57" s="70">
        <f>RAW!BG82</f>
        <v>0</v>
      </c>
      <c r="D57" s="417" t="str">
        <f>IF(RAW!BO102="-","-",RAW!BO102*Input!$G$22)</f>
        <v>-</v>
      </c>
      <c r="E57" s="70">
        <f>RAW!BO82</f>
        <v>0</v>
      </c>
      <c r="G57" s="413" t="str">
        <f>RAW!BF102</f>
        <v>-</v>
      </c>
      <c r="H57" s="70">
        <f>RAW!BF82</f>
        <v>0</v>
      </c>
      <c r="J57" s="412">
        <f>RAW!AT102</f>
        <v>0</v>
      </c>
      <c r="K57" s="70" t="str">
        <f>RAW!AT82</f>
        <v>Player 2</v>
      </c>
      <c r="M57" s="412">
        <f>RAW!AL102</f>
        <v>0</v>
      </c>
      <c r="N57" s="70" t="str">
        <f>RAW!AL82</f>
        <v>Player 2</v>
      </c>
      <c r="P57" s="412">
        <f>RAW!BB102</f>
        <v>0</v>
      </c>
      <c r="Q57" s="70">
        <f>RAW!BB82</f>
        <v>0</v>
      </c>
      <c r="S57" s="433" t="str">
        <f>RAW!BC101</f>
        <v>-</v>
      </c>
      <c r="T57" s="70" t="str">
        <f>RAW!BC81</f>
        <v>Player 3</v>
      </c>
      <c r="V57" s="432" t="str">
        <f>RAW!CZ101</f>
        <v>-</v>
      </c>
      <c r="W57" s="431" t="str">
        <f>RAW!CZ81</f>
        <v>Player 3</v>
      </c>
      <c r="X57" s="805" t="e">
        <f>'Stats - All'!AT43</f>
        <v>#N/A</v>
      </c>
      <c r="Y57" s="806" t="e">
        <f>'Stats - All'!AN43</f>
        <v>#N/A</v>
      </c>
      <c r="Z57" s="804" t="e">
        <f>'Stats - All'!AQ43</f>
        <v>#N/A</v>
      </c>
      <c r="AA57" s="830" t="e">
        <f>Z57+'Stats - All'!AU43</f>
        <v>#N/A</v>
      </c>
    </row>
    <row r="58" spans="1:27" ht="14" thickBot="1" x14ac:dyDescent="0.2">
      <c r="A58" s="417" t="str">
        <f>RAW!BG103</f>
        <v>-</v>
      </c>
      <c r="B58" s="70">
        <f>RAW!BG83</f>
        <v>0</v>
      </c>
      <c r="D58" s="417" t="str">
        <f>IF(RAW!BO103="-","-",RAW!BO103*Input!$G$22)</f>
        <v>-</v>
      </c>
      <c r="E58" s="70">
        <f>RAW!BO83</f>
        <v>0</v>
      </c>
      <c r="G58" s="413" t="str">
        <f>RAW!BF103</f>
        <v>-</v>
      </c>
      <c r="H58" s="70">
        <f>RAW!BF83</f>
        <v>0</v>
      </c>
      <c r="J58" s="412">
        <f>RAW!AT103</f>
        <v>0</v>
      </c>
      <c r="K58" s="70" t="str">
        <f>RAW!AT83</f>
        <v>Player 1</v>
      </c>
      <c r="M58" s="412">
        <f>RAW!AL103</f>
        <v>0</v>
      </c>
      <c r="N58" s="70" t="str">
        <f>RAW!AL83</f>
        <v>Player 1</v>
      </c>
      <c r="P58" s="412">
        <f>RAW!BB103</f>
        <v>0</v>
      </c>
      <c r="Q58" s="70">
        <f>RAW!BB83</f>
        <v>0</v>
      </c>
      <c r="S58" s="432" t="str">
        <f>RAW!BC102</f>
        <v>-</v>
      </c>
      <c r="T58" s="431" t="str">
        <f>RAW!BC82</f>
        <v>Player 2</v>
      </c>
      <c r="V58" s="433" t="str">
        <f>RAW!CZ102</f>
        <v>-</v>
      </c>
      <c r="W58" s="70" t="str">
        <f>RAW!CZ82</f>
        <v>Player 2</v>
      </c>
      <c r="X58" s="805" t="e">
        <f>'Stats - All'!AT44</f>
        <v>#N/A</v>
      </c>
      <c r="Y58" s="806" t="e">
        <f>'Stats - All'!AN44</f>
        <v>#N/A</v>
      </c>
      <c r="Z58" s="804" t="e">
        <f>'Stats - All'!AQ44</f>
        <v>#N/A</v>
      </c>
      <c r="AA58" s="830" t="e">
        <f>Z58+'Stats - All'!AU44</f>
        <v>#N/A</v>
      </c>
    </row>
    <row r="59" spans="1:27" ht="17" thickBot="1" x14ac:dyDescent="0.25">
      <c r="A59" s="1036" t="s">
        <v>206</v>
      </c>
      <c r="B59" s="1037"/>
      <c r="C59" s="449"/>
      <c r="D59" s="1036" t="s">
        <v>217</v>
      </c>
      <c r="E59" s="1037"/>
      <c r="F59" s="449"/>
      <c r="G59" s="1034" t="s">
        <v>231</v>
      </c>
      <c r="H59" s="1035"/>
      <c r="I59" s="449"/>
      <c r="J59" s="1034" t="s">
        <v>438</v>
      </c>
      <c r="K59" s="1035"/>
      <c r="L59" s="449"/>
      <c r="M59" s="1036" t="s">
        <v>219</v>
      </c>
      <c r="N59" s="1037"/>
      <c r="O59" s="449"/>
      <c r="P59" s="1038" t="s">
        <v>234</v>
      </c>
      <c r="Q59" s="1039"/>
      <c r="S59" s="434" t="str">
        <f>RAW!BC103</f>
        <v>-</v>
      </c>
      <c r="T59" s="71" t="str">
        <f>RAW!BC83</f>
        <v>Player 1</v>
      </c>
      <c r="V59" s="434" t="str">
        <f>RAW!CZ103</f>
        <v>-</v>
      </c>
      <c r="W59" s="71" t="str">
        <f>RAW!CZ83</f>
        <v>Player 1</v>
      </c>
      <c r="X59" s="805" t="e">
        <f>'Stats - All'!AT45</f>
        <v>#N/A</v>
      </c>
      <c r="Y59" s="806" t="e">
        <f>'Stats - All'!AN45</f>
        <v>#N/A</v>
      </c>
      <c r="Z59" s="804" t="e">
        <f>'Stats - All'!AQ45</f>
        <v>#N/A</v>
      </c>
      <c r="AA59" s="830" t="e">
        <f>Z59+'Stats - All'!AU45</f>
        <v>#N/A</v>
      </c>
    </row>
    <row r="60" spans="1:27" ht="14" thickBot="1" x14ac:dyDescent="0.2">
      <c r="A60" s="412">
        <f>RAW!G86</f>
        <v>0</v>
      </c>
      <c r="B60" s="70">
        <f>RAW!G66</f>
        <v>0</v>
      </c>
      <c r="C60" s="8"/>
      <c r="D60" s="412">
        <f>RAW!F86</f>
        <v>0</v>
      </c>
      <c r="E60" s="70">
        <f>RAW!F66</f>
        <v>0</v>
      </c>
      <c r="F60" s="8"/>
      <c r="G60" s="413">
        <f>RAW!AJ86</f>
        <v>0</v>
      </c>
      <c r="H60" s="70">
        <f>RAW!AJ66</f>
        <v>0</v>
      </c>
      <c r="I60" s="8"/>
      <c r="J60" s="413" t="str">
        <f>RAW!DF86</f>
        <v/>
      </c>
      <c r="K60" s="70" t="str">
        <f>RAW!DF66</f>
        <v>Player 1</v>
      </c>
      <c r="L60" s="8"/>
      <c r="M60" s="412">
        <f>RAW!CS86</f>
        <v>0</v>
      </c>
      <c r="N60" s="70">
        <f>RAW!CS66</f>
        <v>0</v>
      </c>
      <c r="O60" s="8"/>
      <c r="P60" s="417" t="str">
        <f>RAW!CD86</f>
        <v>-</v>
      </c>
      <c r="Q60" s="70" t="str">
        <f>RAW!CD66</f>
        <v>Player 1</v>
      </c>
    </row>
    <row r="61" spans="1:27" ht="14" thickBot="1" x14ac:dyDescent="0.2">
      <c r="A61" s="412">
        <f>RAW!G87</f>
        <v>0</v>
      </c>
      <c r="B61" s="70">
        <f>RAW!G67</f>
        <v>0</v>
      </c>
      <c r="C61" s="8"/>
      <c r="D61" s="412">
        <f>RAW!F87</f>
        <v>0</v>
      </c>
      <c r="E61" s="70">
        <f>RAW!F67</f>
        <v>0</v>
      </c>
      <c r="F61" s="8"/>
      <c r="G61" s="413">
        <f>RAW!AJ87</f>
        <v>0</v>
      </c>
      <c r="H61" s="70">
        <f>RAW!AJ67</f>
        <v>0</v>
      </c>
      <c r="I61" s="8"/>
      <c r="J61" s="413" t="str">
        <f>RAW!DF87</f>
        <v/>
      </c>
      <c r="K61" s="70" t="str">
        <f>RAW!DF67</f>
        <v>Player 2</v>
      </c>
      <c r="L61" s="8"/>
      <c r="M61" s="412">
        <f>RAW!CS87</f>
        <v>0</v>
      </c>
      <c r="N61" s="70">
        <f>RAW!CS67</f>
        <v>0</v>
      </c>
      <c r="O61" s="8"/>
      <c r="P61" s="417" t="str">
        <f>RAW!CD87</f>
        <v>-</v>
      </c>
      <c r="Q61" s="70" t="str">
        <f>RAW!CD67</f>
        <v>Player 2</v>
      </c>
      <c r="S61" s="900" t="s">
        <v>369</v>
      </c>
      <c r="T61" s="649"/>
      <c r="U61" s="649"/>
      <c r="V61" s="649"/>
      <c r="W61" s="649"/>
      <c r="X61" s="22" t="str">
        <f>'Stats - All'!AB70</f>
        <v>win</v>
      </c>
      <c r="Y61" s="22" t="str">
        <f>'Stats - All'!AC70</f>
        <v>lose</v>
      </c>
      <c r="Z61" s="23" t="str">
        <f>'Stats - All'!AD70</f>
        <v>tie</v>
      </c>
    </row>
    <row r="62" spans="1:27" ht="16" x14ac:dyDescent="0.2">
      <c r="A62" s="412">
        <f>RAW!G88</f>
        <v>0</v>
      </c>
      <c r="B62" s="70">
        <f>RAW!G68</f>
        <v>0</v>
      </c>
      <c r="C62" s="8"/>
      <c r="D62" s="412">
        <f>RAW!F88</f>
        <v>0</v>
      </c>
      <c r="E62" s="70">
        <f>RAW!F68</f>
        <v>0</v>
      </c>
      <c r="F62" s="8"/>
      <c r="G62" s="413">
        <f>RAW!AJ88</f>
        <v>0</v>
      </c>
      <c r="H62" s="70">
        <f>RAW!AJ68</f>
        <v>0</v>
      </c>
      <c r="I62" s="8"/>
      <c r="J62" s="413" t="str">
        <f>RAW!DF88</f>
        <v/>
      </c>
      <c r="K62" s="70" t="str">
        <f>RAW!DF68</f>
        <v>Player 3</v>
      </c>
      <c r="L62" s="8"/>
      <c r="M62" s="412">
        <f>RAW!CS88</f>
        <v>0</v>
      </c>
      <c r="N62" s="70">
        <f>RAW!CS68</f>
        <v>0</v>
      </c>
      <c r="O62" s="8"/>
      <c r="P62" s="417" t="str">
        <f>RAW!CD88</f>
        <v>-</v>
      </c>
      <c r="Q62" s="70" t="str">
        <f>RAW!CD68</f>
        <v>Player 3</v>
      </c>
      <c r="S62" s="901" t="s">
        <v>365</v>
      </c>
      <c r="T62" s="8"/>
      <c r="U62" s="8"/>
      <c r="V62" s="8"/>
      <c r="W62" s="8"/>
      <c r="X62" s="493">
        <f>'Stats - All'!AB71</f>
        <v>0</v>
      </c>
      <c r="Y62" s="496">
        <f>'Stats - All'!AC71</f>
        <v>0</v>
      </c>
      <c r="Z62" s="266">
        <f>'Stats - All'!AD71</f>
        <v>0</v>
      </c>
    </row>
    <row r="63" spans="1:27" ht="16" x14ac:dyDescent="0.2">
      <c r="A63" s="412">
        <f>RAW!G89</f>
        <v>0</v>
      </c>
      <c r="B63" s="70">
        <f>RAW!G69</f>
        <v>0</v>
      </c>
      <c r="C63" s="8"/>
      <c r="D63" s="412">
        <f>RAW!F89</f>
        <v>0</v>
      </c>
      <c r="E63" s="70">
        <f>RAW!F69</f>
        <v>0</v>
      </c>
      <c r="F63" s="8"/>
      <c r="G63" s="413">
        <f>RAW!AJ89</f>
        <v>0</v>
      </c>
      <c r="H63" s="70">
        <f>RAW!AJ69</f>
        <v>0</v>
      </c>
      <c r="I63" s="8"/>
      <c r="J63" s="413" t="str">
        <f>RAW!DF89</f>
        <v/>
      </c>
      <c r="K63" s="70" t="str">
        <f>RAW!DF69</f>
        <v>Player 4</v>
      </c>
      <c r="L63" s="8"/>
      <c r="M63" s="412">
        <f>RAW!CS89</f>
        <v>0</v>
      </c>
      <c r="N63" s="70">
        <f>RAW!CS69</f>
        <v>0</v>
      </c>
      <c r="O63" s="8"/>
      <c r="P63" s="417" t="str">
        <f>RAW!CD89</f>
        <v>-</v>
      </c>
      <c r="Q63" s="70" t="str">
        <f>RAW!CD69</f>
        <v>Player 4</v>
      </c>
      <c r="S63" s="901" t="s">
        <v>366</v>
      </c>
      <c r="T63" s="8"/>
      <c r="U63" s="8"/>
      <c r="V63" s="8"/>
      <c r="W63" s="8"/>
      <c r="X63" s="496">
        <f>'Stats - All'!AB72</f>
        <v>0</v>
      </c>
      <c r="Y63" s="493">
        <f>'Stats - All'!AC72</f>
        <v>0</v>
      </c>
      <c r="Z63" s="266">
        <f>'Stats - All'!AD72</f>
        <v>0</v>
      </c>
    </row>
    <row r="64" spans="1:27" ht="16" x14ac:dyDescent="0.2">
      <c r="A64" s="412">
        <f>RAW!G90</f>
        <v>0</v>
      </c>
      <c r="B64" s="70" t="str">
        <f>RAW!G70</f>
        <v>Player 14</v>
      </c>
      <c r="C64" s="8"/>
      <c r="D64" s="412">
        <f>RAW!F90</f>
        <v>0</v>
      </c>
      <c r="E64" s="70" t="str">
        <f>RAW!F70</f>
        <v>Player 14</v>
      </c>
      <c r="F64" s="8"/>
      <c r="G64" s="413">
        <f>RAW!AJ90</f>
        <v>0</v>
      </c>
      <c r="H64" s="70" t="str">
        <f>RAW!AJ70</f>
        <v>Player 14</v>
      </c>
      <c r="I64" s="8"/>
      <c r="J64" s="413" t="str">
        <f>RAW!DF90</f>
        <v/>
      </c>
      <c r="K64" s="70" t="str">
        <f>RAW!DF70</f>
        <v>Player 5</v>
      </c>
      <c r="L64" s="8"/>
      <c r="M64" s="412">
        <f>RAW!CS90</f>
        <v>0</v>
      </c>
      <c r="N64" s="70" t="str">
        <f>RAW!CS70</f>
        <v>Player 14</v>
      </c>
      <c r="O64" s="8"/>
      <c r="P64" s="417" t="str">
        <f>RAW!CD90</f>
        <v>-</v>
      </c>
      <c r="Q64" s="70" t="str">
        <f>RAW!CD70</f>
        <v>Player 5</v>
      </c>
      <c r="S64" s="901" t="s">
        <v>367</v>
      </c>
      <c r="T64" s="8"/>
      <c r="U64" s="8"/>
      <c r="V64" s="8"/>
      <c r="W64" s="8"/>
      <c r="X64" s="496">
        <f>'Stats - All'!AB73</f>
        <v>0</v>
      </c>
      <c r="Y64" s="496">
        <f>'Stats - All'!AC73</f>
        <v>0</v>
      </c>
      <c r="Z64" s="904">
        <f>'Stats - All'!AD73</f>
        <v>0</v>
      </c>
    </row>
    <row r="65" spans="1:26" ht="14" thickBot="1" x14ac:dyDescent="0.2">
      <c r="A65" s="412">
        <f>RAW!G91</f>
        <v>0</v>
      </c>
      <c r="B65" s="70" t="str">
        <f>RAW!G71</f>
        <v>Player 13</v>
      </c>
      <c r="C65" s="8"/>
      <c r="D65" s="412">
        <f>RAW!F91</f>
        <v>0</v>
      </c>
      <c r="E65" s="70" t="str">
        <f>RAW!F71</f>
        <v>Player 13</v>
      </c>
      <c r="F65" s="8"/>
      <c r="G65" s="413">
        <f>RAW!AJ91</f>
        <v>0</v>
      </c>
      <c r="H65" s="70" t="str">
        <f>RAW!AJ71</f>
        <v>Player 13</v>
      </c>
      <c r="I65" s="8"/>
      <c r="J65" s="413" t="str">
        <f>RAW!DF91</f>
        <v/>
      </c>
      <c r="K65" s="70" t="str">
        <f>RAW!DF71</f>
        <v>Player 6</v>
      </c>
      <c r="L65" s="8"/>
      <c r="M65" s="412">
        <f>RAW!CS91</f>
        <v>0</v>
      </c>
      <c r="N65" s="70" t="str">
        <f>RAW!CS71</f>
        <v>Player 13</v>
      </c>
      <c r="O65" s="8"/>
      <c r="P65" s="417" t="str">
        <f>RAW!CD91</f>
        <v>-</v>
      </c>
      <c r="Q65" s="70" t="str">
        <f>RAW!CD71</f>
        <v>Player 6</v>
      </c>
      <c r="S65" s="902" t="s">
        <v>368</v>
      </c>
      <c r="T65" s="18"/>
      <c r="U65" s="18"/>
      <c r="V65" s="18"/>
      <c r="W65" s="18"/>
      <c r="X65" s="497">
        <f>'Stats - All'!AB74</f>
        <v>0</v>
      </c>
      <c r="Y65" s="497">
        <f>'Stats - All'!AC74</f>
        <v>0</v>
      </c>
      <c r="Z65" s="498">
        <f>'Stats - All'!AD74</f>
        <v>0</v>
      </c>
    </row>
    <row r="66" spans="1:26" x14ac:dyDescent="0.15">
      <c r="A66" s="412">
        <f>RAW!G92</f>
        <v>0</v>
      </c>
      <c r="B66" s="70" t="str">
        <f>RAW!G72</f>
        <v>Player 12</v>
      </c>
      <c r="C66" s="8"/>
      <c r="D66" s="412">
        <f>RAW!F92</f>
        <v>0</v>
      </c>
      <c r="E66" s="70" t="str">
        <f>RAW!F72</f>
        <v>Player 12</v>
      </c>
      <c r="F66" s="8"/>
      <c r="G66" s="413">
        <f>RAW!AJ92</f>
        <v>0</v>
      </c>
      <c r="H66" s="70" t="str">
        <f>RAW!AJ72</f>
        <v>Player 12</v>
      </c>
      <c r="I66" s="8"/>
      <c r="J66" s="413" t="str">
        <f>RAW!DF92</f>
        <v/>
      </c>
      <c r="K66" s="70" t="str">
        <f>RAW!DF72</f>
        <v>Player 7</v>
      </c>
      <c r="L66" s="8"/>
      <c r="M66" s="412">
        <f>RAW!CS92</f>
        <v>0</v>
      </c>
      <c r="N66" s="70" t="str">
        <f>RAW!CS72</f>
        <v>Player 12</v>
      </c>
      <c r="O66" s="8"/>
      <c r="P66" s="417" t="str">
        <f>RAW!CD92</f>
        <v>-</v>
      </c>
      <c r="Q66" s="70" t="str">
        <f>RAW!CD72</f>
        <v>Player 7</v>
      </c>
    </row>
    <row r="67" spans="1:26" ht="14" thickBot="1" x14ac:dyDescent="0.2">
      <c r="A67" s="412">
        <f>RAW!G93</f>
        <v>0</v>
      </c>
      <c r="B67" s="70" t="str">
        <f>RAW!G73</f>
        <v>Player 11</v>
      </c>
      <c r="C67" s="8"/>
      <c r="D67" s="412">
        <f>RAW!F93</f>
        <v>0</v>
      </c>
      <c r="E67" s="70" t="str">
        <f>RAW!F73</f>
        <v>Player 11</v>
      </c>
      <c r="F67" s="8"/>
      <c r="G67" s="413">
        <f>RAW!AJ93</f>
        <v>0</v>
      </c>
      <c r="H67" s="70" t="str">
        <f>RAW!AJ73</f>
        <v>Player 11</v>
      </c>
      <c r="I67" s="8"/>
      <c r="J67" s="413" t="str">
        <f>RAW!DF93</f>
        <v/>
      </c>
      <c r="K67" s="70" t="str">
        <f>RAW!DF73</f>
        <v>Player 8</v>
      </c>
      <c r="L67" s="8"/>
      <c r="M67" s="412">
        <f>RAW!CS93</f>
        <v>0</v>
      </c>
      <c r="N67" s="70" t="str">
        <f>RAW!CS73</f>
        <v>Player 11</v>
      </c>
      <c r="O67" s="8"/>
      <c r="P67" s="417" t="str">
        <f>RAW!CD93</f>
        <v>-</v>
      </c>
      <c r="Q67" s="70" t="str">
        <f>RAW!CD73</f>
        <v>Player 8</v>
      </c>
    </row>
    <row r="68" spans="1:26" x14ac:dyDescent="0.15">
      <c r="A68" s="412">
        <f>RAW!G94</f>
        <v>0</v>
      </c>
      <c r="B68" s="70" t="str">
        <f>RAW!G74</f>
        <v>Player 10</v>
      </c>
      <c r="C68" s="8"/>
      <c r="D68" s="412">
        <f>RAW!F94</f>
        <v>0</v>
      </c>
      <c r="E68" s="70" t="str">
        <f>RAW!F74</f>
        <v>Player 10</v>
      </c>
      <c r="F68" s="8"/>
      <c r="G68" s="413">
        <f>RAW!AJ94</f>
        <v>0</v>
      </c>
      <c r="H68" s="70" t="str">
        <f>RAW!AJ74</f>
        <v>Player 10</v>
      </c>
      <c r="I68" s="8"/>
      <c r="J68" s="413" t="str">
        <f>RAW!DF94</f>
        <v/>
      </c>
      <c r="K68" s="70" t="str">
        <f>RAW!DF74</f>
        <v>Player 9</v>
      </c>
      <c r="L68" s="8"/>
      <c r="M68" s="412">
        <f>RAW!CS94</f>
        <v>0</v>
      </c>
      <c r="N68" s="70" t="str">
        <f>RAW!CS74</f>
        <v>Player 10</v>
      </c>
      <c r="O68" s="8"/>
      <c r="P68" s="417" t="str">
        <f>RAW!CD94</f>
        <v>-</v>
      </c>
      <c r="Q68" s="70" t="str">
        <f>RAW!CD74</f>
        <v>Player 9</v>
      </c>
      <c r="T68" s="887" t="str">
        <f>Input!A1</f>
        <v>Rochester Junior Legion Patriots</v>
      </c>
      <c r="U68" s="888"/>
      <c r="V68" s="889"/>
      <c r="W68" s="49" t="s">
        <v>90</v>
      </c>
    </row>
    <row r="69" spans="1:26" x14ac:dyDescent="0.15">
      <c r="A69" s="412">
        <f>RAW!G95</f>
        <v>0</v>
      </c>
      <c r="B69" s="70" t="str">
        <f>RAW!G75</f>
        <v>Player 9</v>
      </c>
      <c r="C69" s="8"/>
      <c r="D69" s="412">
        <f>RAW!F95</f>
        <v>0</v>
      </c>
      <c r="E69" s="70" t="str">
        <f>RAW!F75</f>
        <v>Player 9</v>
      </c>
      <c r="F69" s="8"/>
      <c r="G69" s="413">
        <f>RAW!AJ95</f>
        <v>0</v>
      </c>
      <c r="H69" s="70" t="str">
        <f>RAW!AJ75</f>
        <v>Player 9</v>
      </c>
      <c r="I69" s="8"/>
      <c r="J69" s="413" t="str">
        <f>RAW!DF95</f>
        <v/>
      </c>
      <c r="K69" s="70" t="str">
        <f>RAW!DF75</f>
        <v>Player 10</v>
      </c>
      <c r="L69" s="8"/>
      <c r="M69" s="412">
        <f>RAW!CS95</f>
        <v>0</v>
      </c>
      <c r="N69" s="70" t="str">
        <f>RAW!CS75</f>
        <v>Player 9</v>
      </c>
      <c r="O69" s="8"/>
      <c r="P69" s="417" t="str">
        <f>RAW!CD95</f>
        <v>-</v>
      </c>
      <c r="Q69" s="70" t="str">
        <f>RAW!CD75</f>
        <v>Player 10</v>
      </c>
      <c r="T69" s="574" t="s">
        <v>371</v>
      </c>
      <c r="U69" s="8"/>
      <c r="V69" s="570" t="e">
        <f>S14/($S$8+$U$8+$V$8)</f>
        <v>#DIV/0!</v>
      </c>
      <c r="W69" s="572" t="e">
        <f>V14/($S$8+$U$8+$V$8)</f>
        <v>#DIV/0!</v>
      </c>
    </row>
    <row r="70" spans="1:26" x14ac:dyDescent="0.15">
      <c r="A70" s="412">
        <f>RAW!G96</f>
        <v>0</v>
      </c>
      <c r="B70" s="70" t="str">
        <f>RAW!G76</f>
        <v>Player 8</v>
      </c>
      <c r="C70" s="8"/>
      <c r="D70" s="412">
        <f>RAW!F96</f>
        <v>0</v>
      </c>
      <c r="E70" s="70" t="str">
        <f>RAW!F76</f>
        <v>Player 8</v>
      </c>
      <c r="F70" s="8"/>
      <c r="G70" s="413">
        <f>RAW!AJ96</f>
        <v>0</v>
      </c>
      <c r="H70" s="70" t="str">
        <f>RAW!AJ76</f>
        <v>Player 8</v>
      </c>
      <c r="I70" s="8"/>
      <c r="J70" s="413" t="str">
        <f>RAW!DF96</f>
        <v/>
      </c>
      <c r="K70" s="70" t="str">
        <f>RAW!DF76</f>
        <v>Player 11</v>
      </c>
      <c r="L70" s="8"/>
      <c r="M70" s="412">
        <f>RAW!CS96</f>
        <v>0</v>
      </c>
      <c r="N70" s="70" t="str">
        <f>RAW!CS76</f>
        <v>Player 8</v>
      </c>
      <c r="O70" s="8"/>
      <c r="P70" s="417" t="str">
        <f>RAW!CD96</f>
        <v>-</v>
      </c>
      <c r="Q70" s="70" t="str">
        <f>RAW!CD76</f>
        <v>Player 11</v>
      </c>
      <c r="T70" s="574" t="s">
        <v>370</v>
      </c>
      <c r="U70" s="8"/>
      <c r="V70" s="570" t="e">
        <f>S15/($S$8+$U$8+$V$8)</f>
        <v>#DIV/0!</v>
      </c>
      <c r="W70" s="572" t="e">
        <f>V15/($S$8+$U$8+$V$8)</f>
        <v>#DIV/0!</v>
      </c>
    </row>
    <row r="71" spans="1:26" x14ac:dyDescent="0.15">
      <c r="A71" s="412">
        <f>RAW!G97</f>
        <v>0</v>
      </c>
      <c r="B71" s="70" t="str">
        <f>RAW!G77</f>
        <v>Player 7</v>
      </c>
      <c r="C71" s="8"/>
      <c r="D71" s="412">
        <f>RAW!F97</f>
        <v>0</v>
      </c>
      <c r="E71" s="70" t="str">
        <f>RAW!F77</f>
        <v>Player 7</v>
      </c>
      <c r="F71" s="8"/>
      <c r="G71" s="413">
        <f>RAW!AJ97</f>
        <v>0</v>
      </c>
      <c r="H71" s="70" t="str">
        <f>RAW!AJ77</f>
        <v>Player 7</v>
      </c>
      <c r="I71" s="8"/>
      <c r="J71" s="413" t="str">
        <f>RAW!DF97</f>
        <v/>
      </c>
      <c r="K71" s="70" t="str">
        <f>RAW!DF77</f>
        <v>Player 12</v>
      </c>
      <c r="L71" s="8"/>
      <c r="M71" s="412">
        <f>RAW!CS97</f>
        <v>0</v>
      </c>
      <c r="N71" s="70" t="str">
        <f>RAW!CS77</f>
        <v>Player 7</v>
      </c>
      <c r="O71" s="8"/>
      <c r="P71" s="417" t="str">
        <f>RAW!CD97</f>
        <v>-</v>
      </c>
      <c r="Q71" s="70" t="str">
        <f>RAW!CD77</f>
        <v>Player 12</v>
      </c>
      <c r="T71" s="574" t="s">
        <v>372</v>
      </c>
      <c r="U71" s="8"/>
      <c r="V71" s="570" t="e">
        <f>S16/($S$8+$U$8+$V$8)</f>
        <v>#DIV/0!</v>
      </c>
      <c r="W71" s="572" t="e">
        <f>V16/($S$8+$U$8+$V$8)</f>
        <v>#DIV/0!</v>
      </c>
    </row>
    <row r="72" spans="1:26" x14ac:dyDescent="0.15">
      <c r="A72" s="412">
        <f>RAW!G98</f>
        <v>0</v>
      </c>
      <c r="B72" s="70" t="str">
        <f>RAW!G78</f>
        <v>Player 6</v>
      </c>
      <c r="C72" s="8"/>
      <c r="D72" s="412">
        <f>RAW!F98</f>
        <v>0</v>
      </c>
      <c r="E72" s="70" t="str">
        <f>RAW!F78</f>
        <v>Player 6</v>
      </c>
      <c r="F72" s="8"/>
      <c r="G72" s="413">
        <f>RAW!AJ98</f>
        <v>0</v>
      </c>
      <c r="H72" s="70" t="str">
        <f>RAW!AJ78</f>
        <v>Player 6</v>
      </c>
      <c r="I72" s="8"/>
      <c r="J72" s="413" t="str">
        <f>RAW!DF98</f>
        <v/>
      </c>
      <c r="K72" s="70" t="str">
        <f>RAW!DF78</f>
        <v>Player 13</v>
      </c>
      <c r="L72" s="8"/>
      <c r="M72" s="412">
        <f>RAW!CS98</f>
        <v>0</v>
      </c>
      <c r="N72" s="70" t="str">
        <f>RAW!CS78</f>
        <v>Player 6</v>
      </c>
      <c r="O72" s="8"/>
      <c r="P72" s="417" t="str">
        <f>RAW!CD98</f>
        <v>-</v>
      </c>
      <c r="Q72" s="70" t="str">
        <f>RAW!CD78</f>
        <v>Player 13</v>
      </c>
      <c r="T72" s="574" t="s">
        <v>373</v>
      </c>
      <c r="U72" s="8"/>
      <c r="V72" s="570" t="e">
        <f>S17/($S$8+$U$8+$V$8)</f>
        <v>#DIV/0!</v>
      </c>
      <c r="W72" s="572" t="e">
        <f>V17/($S$8+$U$8+$V$8)</f>
        <v>#DIV/0!</v>
      </c>
    </row>
    <row r="73" spans="1:26" x14ac:dyDescent="0.15">
      <c r="A73" s="412">
        <f>RAW!G99</f>
        <v>0</v>
      </c>
      <c r="B73" s="70" t="str">
        <f>RAW!G79</f>
        <v>Player 5</v>
      </c>
      <c r="C73" s="8"/>
      <c r="D73" s="412">
        <f>RAW!F99</f>
        <v>0</v>
      </c>
      <c r="E73" s="70" t="str">
        <f>RAW!F79</f>
        <v>Player 5</v>
      </c>
      <c r="F73" s="8"/>
      <c r="G73" s="413">
        <f>RAW!AJ99</f>
        <v>0</v>
      </c>
      <c r="H73" s="70" t="str">
        <f>RAW!AJ79</f>
        <v>Player 5</v>
      </c>
      <c r="I73" s="8"/>
      <c r="J73" s="413" t="str">
        <f>RAW!DF99</f>
        <v/>
      </c>
      <c r="K73" s="70" t="str">
        <f>RAW!DF79</f>
        <v>Player 14</v>
      </c>
      <c r="L73" s="8"/>
      <c r="M73" s="412">
        <f>RAW!CS99</f>
        <v>0</v>
      </c>
      <c r="N73" s="70" t="str">
        <f>RAW!CS79</f>
        <v>Player 5</v>
      </c>
      <c r="O73" s="8"/>
      <c r="P73" s="417" t="str">
        <f>RAW!CD99</f>
        <v>-</v>
      </c>
      <c r="Q73" s="70" t="str">
        <f>RAW!CD79</f>
        <v>Player 14</v>
      </c>
      <c r="T73" s="574" t="s">
        <v>374</v>
      </c>
      <c r="U73" s="8"/>
      <c r="V73" s="570" t="e">
        <f>S18/($S$8+$U$8+$V$8)</f>
        <v>#DIV/0!</v>
      </c>
      <c r="W73" s="572" t="e">
        <f>V18/($S$8+$U$8+$V$8)</f>
        <v>#DIV/0!</v>
      </c>
    </row>
    <row r="74" spans="1:26" ht="14" thickBot="1" x14ac:dyDescent="0.2">
      <c r="A74" s="412">
        <f>RAW!G100</f>
        <v>0</v>
      </c>
      <c r="B74" s="70" t="str">
        <f>RAW!G80</f>
        <v>Player 4</v>
      </c>
      <c r="C74" s="8"/>
      <c r="D74" s="412">
        <f>RAW!F100</f>
        <v>0</v>
      </c>
      <c r="E74" s="70" t="str">
        <f>RAW!F80</f>
        <v>Player 4</v>
      </c>
      <c r="F74" s="8"/>
      <c r="G74" s="413">
        <f>RAW!AJ100</f>
        <v>0</v>
      </c>
      <c r="H74" s="70" t="str">
        <f>RAW!AJ80</f>
        <v>Player 4</v>
      </c>
      <c r="I74" s="8"/>
      <c r="J74" s="413" t="str">
        <f>RAW!DF100</f>
        <v/>
      </c>
      <c r="K74" s="70">
        <f>RAW!DF80</f>
        <v>0</v>
      </c>
      <c r="L74" s="8"/>
      <c r="M74" s="412">
        <f>RAW!CS100</f>
        <v>0</v>
      </c>
      <c r="N74" s="70" t="str">
        <f>RAW!CS80</f>
        <v>Player 4</v>
      </c>
      <c r="O74" s="8"/>
      <c r="P74" s="417" t="str">
        <f>RAW!CD100</f>
        <v>-</v>
      </c>
      <c r="Q74" s="70">
        <f>RAW!CD80</f>
        <v>0</v>
      </c>
      <c r="T74" s="575" t="s">
        <v>375</v>
      </c>
      <c r="U74" s="9"/>
      <c r="V74" s="571" t="e">
        <f>S24/($S$8+$U$8+$V$8)</f>
        <v>#DIV/0!</v>
      </c>
      <c r="W74" s="573" t="e">
        <f>V24/($S$8+$U$8+$V$8)</f>
        <v>#DIV/0!</v>
      </c>
    </row>
    <row r="75" spans="1:26" x14ac:dyDescent="0.15">
      <c r="A75" s="412">
        <f>RAW!G101</f>
        <v>0</v>
      </c>
      <c r="B75" s="70" t="str">
        <f>RAW!G81</f>
        <v>Player 3</v>
      </c>
      <c r="C75" s="8"/>
      <c r="D75" s="412">
        <f>RAW!F101</f>
        <v>0</v>
      </c>
      <c r="E75" s="70" t="str">
        <f>RAW!F81</f>
        <v>Player 3</v>
      </c>
      <c r="F75" s="8"/>
      <c r="G75" s="413">
        <f>RAW!AJ101</f>
        <v>0</v>
      </c>
      <c r="H75" s="70" t="str">
        <f>RAW!AJ81</f>
        <v>Player 3</v>
      </c>
      <c r="I75" s="8"/>
      <c r="J75" s="413" t="str">
        <f>RAW!DF101</f>
        <v/>
      </c>
      <c r="K75" s="70">
        <f>RAW!DF81</f>
        <v>0</v>
      </c>
      <c r="L75" s="8"/>
      <c r="M75" s="412">
        <f>RAW!CS101</f>
        <v>0</v>
      </c>
      <c r="N75" s="70" t="str">
        <f>RAW!CS81</f>
        <v>Player 3</v>
      </c>
      <c r="O75" s="8"/>
      <c r="P75" s="417" t="str">
        <f>RAW!CD101</f>
        <v>-</v>
      </c>
      <c r="Q75" s="70">
        <f>RAW!CD81</f>
        <v>0</v>
      </c>
    </row>
    <row r="76" spans="1:26" x14ac:dyDescent="0.15">
      <c r="A76" s="412">
        <f>RAW!G102</f>
        <v>0</v>
      </c>
      <c r="B76" s="70" t="str">
        <f>RAW!G82</f>
        <v>Player 2</v>
      </c>
      <c r="C76" s="8"/>
      <c r="D76" s="412">
        <f>RAW!F102</f>
        <v>0</v>
      </c>
      <c r="E76" s="70" t="str">
        <f>RAW!F82</f>
        <v>Player 2</v>
      </c>
      <c r="F76" s="8"/>
      <c r="G76" s="413">
        <f>RAW!AJ102</f>
        <v>0</v>
      </c>
      <c r="H76" s="70" t="str">
        <f>RAW!AJ82</f>
        <v>Player 2</v>
      </c>
      <c r="I76" s="8"/>
      <c r="J76" s="413" t="str">
        <f>RAW!DF102</f>
        <v/>
      </c>
      <c r="K76" s="70">
        <f>RAW!DF82</f>
        <v>0</v>
      </c>
      <c r="L76" s="8"/>
      <c r="M76" s="412">
        <f>RAW!CS102</f>
        <v>0</v>
      </c>
      <c r="N76" s="70" t="str">
        <f>RAW!CS82</f>
        <v>Player 2</v>
      </c>
      <c r="O76" s="8"/>
      <c r="P76" s="417" t="str">
        <f>RAW!CD102</f>
        <v>-</v>
      </c>
      <c r="Q76" s="70">
        <f>RAW!CD82</f>
        <v>0</v>
      </c>
    </row>
    <row r="77" spans="1:26" ht="14" thickBot="1" x14ac:dyDescent="0.2">
      <c r="A77" s="419">
        <f>RAW!G103</f>
        <v>0</v>
      </c>
      <c r="B77" s="71" t="str">
        <f>RAW!G83</f>
        <v>Player 1</v>
      </c>
      <c r="C77" s="9"/>
      <c r="D77" s="419">
        <f>RAW!F103</f>
        <v>0</v>
      </c>
      <c r="E77" s="71" t="str">
        <f>RAW!F83</f>
        <v>Player 1</v>
      </c>
      <c r="F77" s="9"/>
      <c r="G77" s="423">
        <f>RAW!AJ103</f>
        <v>0</v>
      </c>
      <c r="H77" s="71" t="str">
        <f>RAW!AJ83</f>
        <v>Player 1</v>
      </c>
      <c r="I77" s="9"/>
      <c r="J77" s="423" t="str">
        <f>RAW!DF103</f>
        <v/>
      </c>
      <c r="K77" s="71">
        <f>RAW!DF83</f>
        <v>0</v>
      </c>
      <c r="L77" s="9"/>
      <c r="M77" s="419">
        <f>RAW!CS103</f>
        <v>0</v>
      </c>
      <c r="N77" s="71" t="str">
        <f>RAW!CS83</f>
        <v>Player 1</v>
      </c>
      <c r="O77" s="9"/>
      <c r="P77" s="903" t="str">
        <f>RAW!CD103</f>
        <v>-</v>
      </c>
      <c r="Q77" s="71">
        <f>RAW!CD83</f>
        <v>0</v>
      </c>
    </row>
  </sheetData>
  <sheetProtection sheet="1" objects="1" scenarios="1"/>
  <mergeCells count="31">
    <mergeCell ref="A21:B21"/>
    <mergeCell ref="J2:K2"/>
    <mergeCell ref="G21:H21"/>
    <mergeCell ref="J21:K21"/>
    <mergeCell ref="M21:N21"/>
    <mergeCell ref="A2:B2"/>
    <mergeCell ref="D2:E2"/>
    <mergeCell ref="M2:N2"/>
    <mergeCell ref="M59:N59"/>
    <mergeCell ref="P59:Q59"/>
    <mergeCell ref="A40:B40"/>
    <mergeCell ref="G40:H40"/>
    <mergeCell ref="J40:K40"/>
    <mergeCell ref="P40:Q40"/>
    <mergeCell ref="A59:B59"/>
    <mergeCell ref="D59:E59"/>
    <mergeCell ref="G59:H59"/>
    <mergeCell ref="J59:K59"/>
    <mergeCell ref="X41:Y41"/>
    <mergeCell ref="D21:E21"/>
    <mergeCell ref="D40:E40"/>
    <mergeCell ref="V41:W41"/>
    <mergeCell ref="P2:Q2"/>
    <mergeCell ref="M40:N40"/>
    <mergeCell ref="G2:H2"/>
    <mergeCell ref="P21:Q21"/>
    <mergeCell ref="S2:V2"/>
    <mergeCell ref="S10:V10"/>
    <mergeCell ref="S41:T41"/>
    <mergeCell ref="S27:V27"/>
    <mergeCell ref="S23:V23"/>
  </mergeCells>
  <phoneticPr fontId="2" type="noConversion"/>
  <conditionalFormatting sqref="S30:S35 S21 S24 S18 S37:S38">
    <cfRule type="cellIs" dxfId="50" priority="1" stopIfTrue="1" operator="lessThan">
      <formula>$V18</formula>
    </cfRule>
    <cfRule type="cellIs" dxfId="49" priority="2" stopIfTrue="1" operator="greaterThan">
      <formula>$V18</formula>
    </cfRule>
    <cfRule type="cellIs" dxfId="48" priority="3" stopIfTrue="1" operator="equal">
      <formula>$V18</formula>
    </cfRule>
  </conditionalFormatting>
  <conditionalFormatting sqref="V24 V21 V37:V38 V18 V30:V35">
    <cfRule type="cellIs" dxfId="47" priority="4" stopIfTrue="1" operator="lessThan">
      <formula>$S18</formula>
    </cfRule>
    <cfRule type="cellIs" dxfId="46" priority="5" stopIfTrue="1" operator="greaterThan">
      <formula>$S18</formula>
    </cfRule>
    <cfRule type="cellIs" dxfId="45" priority="6" stopIfTrue="1" operator="equal">
      <formula>$S18</formula>
    </cfRule>
  </conditionalFormatting>
  <conditionalFormatting sqref="S19:S20 S11:S12 S36 S14:S17">
    <cfRule type="cellIs" dxfId="44" priority="7" stopIfTrue="1" operator="greaterThan">
      <formula>$V11</formula>
    </cfRule>
    <cfRule type="cellIs" dxfId="43" priority="8" stopIfTrue="1" operator="lessThan">
      <formula>$V11</formula>
    </cfRule>
    <cfRule type="cellIs" dxfId="42" priority="9" stopIfTrue="1" operator="equal">
      <formula>$V11</formula>
    </cfRule>
  </conditionalFormatting>
  <conditionalFormatting sqref="V19:V20 V11:V12 V36 V14:V17">
    <cfRule type="cellIs" dxfId="41" priority="10" stopIfTrue="1" operator="greaterThan">
      <formula>$S11</formula>
    </cfRule>
    <cfRule type="cellIs" dxfId="40" priority="11" stopIfTrue="1" operator="lessThan">
      <formula>$S11</formula>
    </cfRule>
    <cfRule type="cellIs" dxfId="39" priority="12" stopIfTrue="1" operator="equal">
      <formula>$S11</formula>
    </cfRule>
  </conditionalFormatting>
  <conditionalFormatting sqref="X5 X9 X13 X17 X21 X25 X29 X33 X37">
    <cfRule type="cellIs" dxfId="38" priority="13" stopIfTrue="1" operator="lessThan">
      <formula>$X4</formula>
    </cfRule>
    <cfRule type="cellIs" dxfId="37" priority="14" stopIfTrue="1" operator="greaterThan">
      <formula>$X4</formula>
    </cfRule>
  </conditionalFormatting>
  <conditionalFormatting sqref="X4 X8 X12 X16 X20 X24 X28 X32 X36">
    <cfRule type="cellIs" dxfId="36" priority="15" stopIfTrue="1" operator="greaterThan">
      <formula>$X5</formula>
    </cfRule>
    <cfRule type="cellIs" dxfId="35" priority="16" stopIfTrue="1" operator="lessThan">
      <formula>$X5</formula>
    </cfRule>
  </conditionalFormatting>
  <conditionalFormatting sqref="H3:H20 N3:N20 K3:K20 E3:E20 B3:B20 Q41:Q58 H22:H39 E22:E39 N22:N39 K22:K39 Q3:Q20 B22:B39 K41:K58 N41:N58 B41:B58 E41:E58 H41:H58 Q22:Q39 H60:H77 E60:E77 K60:K77 B60:B77 W42:W59 N60:N77 T42:T59 Q60:Q77">
    <cfRule type="cellIs" dxfId="34" priority="17" stopIfTrue="1" operator="equal">
      <formula>$B$1</formula>
    </cfRule>
    <cfRule type="cellIs" dxfId="33" priority="18" stopIfTrue="1" operator="equal">
      <formula>$E$1</formula>
    </cfRule>
    <cfRule type="cellIs" dxfId="32" priority="19" stopIfTrue="1" operator="equal">
      <formula>$H$1</formula>
    </cfRule>
  </conditionalFormatting>
  <conditionalFormatting sqref="G3:G20 M3:M20 J3:J20 P41:P58 D3:D20 A3:A20 D22:D39 P3:P20 J41:J58 M41:M58 A41:A58 G41:G58 G22:G39 G60:G77 A60:A77 J60:J77 V42:V59 M60:M77 S42:S59 P60:P77">
    <cfRule type="cellIs" dxfId="31" priority="20" stopIfTrue="1" operator="greaterThan">
      <formula>#REF!</formula>
    </cfRule>
    <cfRule type="cellIs" dxfId="30" priority="21" stopIfTrue="1" operator="between">
      <formula>#REF!</formula>
      <formula>#REF!</formula>
    </cfRule>
    <cfRule type="cellIs" dxfId="29" priority="22" stopIfTrue="1" operator="lessThan">
      <formula>#REF!</formula>
    </cfRule>
  </conditionalFormatting>
  <conditionalFormatting sqref="A22:A39 J22:J39 M22:M39 P22:P39 D60:D77 D41:D58">
    <cfRule type="cellIs" dxfId="28" priority="23" stopIfTrue="1" operator="lessThan">
      <formula>#REF!</formula>
    </cfRule>
    <cfRule type="cellIs" dxfId="27" priority="24" stopIfTrue="1" operator="between">
      <formula>#REF!</formula>
      <formula>#REF!</formula>
    </cfRule>
    <cfRule type="cellIs" dxfId="26" priority="25" stopIfTrue="1" operator="greaterThan">
      <formula>#REF!</formula>
    </cfRule>
  </conditionalFormatting>
  <conditionalFormatting sqref="Y42:AA59">
    <cfRule type="cellIs" dxfId="25" priority="26" stopIfTrue="1" operator="lessThan">
      <formula>0.65</formula>
    </cfRule>
    <cfRule type="cellIs" dxfId="24" priority="27" stopIfTrue="1" operator="between">
      <formula>0.65</formula>
      <formula>0.75</formula>
    </cfRule>
    <cfRule type="cellIs" dxfId="23" priority="28" stopIfTrue="1" operator="greaterThan">
      <formula>0.9</formula>
    </cfRule>
  </conditionalFormatting>
  <pageMargins left="0.45" right="0.5" top="0.67" bottom="0.63" header="0.5" footer="0.5"/>
  <pageSetup scale="65" fitToWidth="2" orientation="portrait" horizontalDpi="96" verticalDpi="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U74"/>
  <sheetViews>
    <sheetView topLeftCell="A19" workbookViewId="0">
      <pane xSplit="2" topLeftCell="D1" activePane="topRight" state="frozen"/>
      <selection activeCell="Q429" sqref="Q429"/>
      <selection pane="topRight" activeCell="G2" sqref="G2"/>
    </sheetView>
  </sheetViews>
  <sheetFormatPr baseColWidth="10" defaultColWidth="8.83203125" defaultRowHeight="13" x14ac:dyDescent="0.15"/>
  <cols>
    <col min="1" max="1" width="5.5" style="1" bestFit="1" customWidth="1"/>
    <col min="2" max="2" width="15" bestFit="1" customWidth="1"/>
    <col min="3" max="3" width="6" customWidth="1"/>
    <col min="4" max="4" width="7.1640625" customWidth="1"/>
    <col min="5" max="5" width="4.5" bestFit="1" customWidth="1"/>
    <col min="6" max="6" width="7.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7" width="5.5" customWidth="1"/>
    <col min="18" max="18" width="5.6640625" customWidth="1"/>
    <col min="19" max="19" width="5.33203125" customWidth="1"/>
    <col min="20" max="20" width="6.5" style="13" bestFit="1" customWidth="1"/>
    <col min="21" max="21" width="5.6640625" customWidth="1"/>
    <col min="22" max="22" width="5.1640625" customWidth="1"/>
    <col min="23" max="23" width="6" style="13"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 min="32" max="32" width="7.1640625" customWidth="1"/>
    <col min="33" max="33" width="6.83203125" customWidth="1"/>
    <col min="35" max="35" width="4.5" customWidth="1"/>
    <col min="36" max="36" width="4.83203125" style="1" customWidth="1"/>
    <col min="37" max="37" width="7.83203125" style="1" customWidth="1"/>
    <col min="38" max="38" width="6.33203125" bestFit="1" customWidth="1"/>
    <col min="39" max="39" width="5.6640625" bestFit="1" customWidth="1"/>
    <col min="40" max="40" width="18.1640625" customWidth="1"/>
    <col min="41" max="41" width="12.5" bestFit="1" customWidth="1"/>
    <col min="42" max="43" width="4" bestFit="1" customWidth="1"/>
    <col min="44" max="44" width="2.5" bestFit="1" customWidth="1"/>
    <col min="45" max="45" width="7.1640625" bestFit="1" customWidth="1"/>
  </cols>
  <sheetData>
    <row r="1" spans="1:33" ht="17" thickBot="1" x14ac:dyDescent="0.25">
      <c r="B1" s="713">
        <f>Input!A22</f>
        <v>0</v>
      </c>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c r="AA1" s="445"/>
      <c r="AB1" s="453" t="s">
        <v>319</v>
      </c>
      <c r="AC1" s="453"/>
      <c r="AD1" s="445" t="s">
        <v>111</v>
      </c>
      <c r="AE1" s="455">
        <f>SUM(SEnd:SStart!AD1)</f>
        <v>0</v>
      </c>
      <c r="AF1" s="445"/>
      <c r="AG1" s="445"/>
    </row>
    <row r="2" spans="1:33" ht="14" thickBot="1" x14ac:dyDescent="0.2">
      <c r="B2" s="1051" t="str">
        <f>Input!A1</f>
        <v>Rochester Junior Legion Patriots</v>
      </c>
      <c r="C2" s="1052"/>
      <c r="D2" s="304">
        <f>E25</f>
        <v>0</v>
      </c>
      <c r="E2" s="230">
        <f>F25</f>
        <v>0</v>
      </c>
      <c r="F2" s="303">
        <f>SUM(SEnd:SStart!E2)</f>
        <v>0</v>
      </c>
      <c r="G2" s="303">
        <f>SUM(SEnd:SStart!F2)</f>
        <v>0</v>
      </c>
      <c r="H2" s="199"/>
      <c r="I2" s="384" t="s">
        <v>111</v>
      </c>
      <c r="J2" s="389">
        <f>SUM(SEnd:SStart!W1)</f>
        <v>0</v>
      </c>
      <c r="K2" s="199"/>
      <c r="L2" s="384" t="s">
        <v>111</v>
      </c>
      <c r="M2" s="389">
        <f>SUM(SEnd:SStart!T1)</f>
        <v>0</v>
      </c>
      <c r="N2" s="199"/>
      <c r="O2" s="384" t="s">
        <v>111</v>
      </c>
      <c r="P2" s="389">
        <f>SUM(SEnd:SStart!M1)</f>
        <v>0</v>
      </c>
      <c r="Q2" s="199"/>
      <c r="R2" s="384" t="s">
        <v>111</v>
      </c>
      <c r="S2" s="389">
        <f>SUM(SEnd:SStart!Q1)</f>
        <v>0</v>
      </c>
      <c r="T2" s="199"/>
      <c r="U2" s="384" t="s">
        <v>111</v>
      </c>
      <c r="V2" s="389">
        <f>SUM(SEnd:SStart!J1)</f>
        <v>0</v>
      </c>
      <c r="W2" s="199"/>
      <c r="X2" s="384" t="s">
        <v>111</v>
      </c>
      <c r="Y2" s="389">
        <f>SUM(SEnd:SStart!Z1)</f>
        <v>0</v>
      </c>
      <c r="Z2" s="298"/>
      <c r="AA2" s="445"/>
      <c r="AB2" s="445"/>
      <c r="AC2" s="445"/>
      <c r="AD2" s="445" t="s">
        <v>320</v>
      </c>
      <c r="AE2" s="454">
        <f>SUM(SEnd:SStart!AD2)</f>
        <v>0</v>
      </c>
      <c r="AF2" s="445"/>
      <c r="AG2" s="445"/>
    </row>
    <row r="3" spans="1:33" ht="14" thickBot="1" x14ac:dyDescent="0.2">
      <c r="A3" s="6"/>
      <c r="B3" s="1053" t="s">
        <v>90</v>
      </c>
      <c r="C3" s="1054"/>
      <c r="D3" s="305">
        <f>L46</f>
        <v>0</v>
      </c>
      <c r="E3" s="162">
        <f>K46</f>
        <v>0</v>
      </c>
      <c r="F3" s="303">
        <f>SUM(SEnd:SStart!E3)</f>
        <v>0</v>
      </c>
      <c r="G3" s="303">
        <f>SUM(SEnd:SStart!F3)</f>
        <v>0</v>
      </c>
      <c r="H3" s="199"/>
      <c r="I3" s="384" t="s">
        <v>112</v>
      </c>
      <c r="J3" s="389">
        <f>SUM(SEnd:SStart!W2)</f>
        <v>0</v>
      </c>
      <c r="K3" s="199"/>
      <c r="L3" s="384" t="s">
        <v>112</v>
      </c>
      <c r="M3" s="389">
        <f>SUM(SEnd:SStart!T2)</f>
        <v>0</v>
      </c>
      <c r="N3" s="199"/>
      <c r="O3" s="384" t="s">
        <v>112</v>
      </c>
      <c r="P3" s="389">
        <f>SUM(SEnd:SStart!M2)</f>
        <v>0</v>
      </c>
      <c r="Q3" s="199"/>
      <c r="R3" s="384" t="s">
        <v>112</v>
      </c>
      <c r="S3" s="389">
        <f>SUM(SEnd:SStart!Q2)</f>
        <v>0</v>
      </c>
      <c r="T3" s="199"/>
      <c r="U3" s="384" t="s">
        <v>112</v>
      </c>
      <c r="V3" s="389">
        <f>SUM(SEnd:SStart!J2)</f>
        <v>0</v>
      </c>
      <c r="W3" s="199"/>
      <c r="X3" s="384" t="s">
        <v>112</v>
      </c>
      <c r="Y3" s="389">
        <f>SUM(SEnd:SStart!Z2)</f>
        <v>0</v>
      </c>
      <c r="Z3" s="298"/>
      <c r="AA3" s="27" t="s">
        <v>87</v>
      </c>
      <c r="AB3" s="27" t="s">
        <v>86</v>
      </c>
      <c r="AC3" s="27" t="s">
        <v>85</v>
      </c>
      <c r="AD3" s="25" t="s">
        <v>85</v>
      </c>
      <c r="AE3" s="454">
        <f>SUM(SEnd:SStart!AD3)</f>
        <v>0</v>
      </c>
    </row>
    <row r="4" spans="1:33" ht="14" thickBot="1" x14ac:dyDescent="0.2">
      <c r="A4" s="6"/>
      <c r="B4" s="1057"/>
      <c r="C4" s="1058"/>
      <c r="D4" s="300"/>
      <c r="E4" s="300"/>
      <c r="F4" s="301"/>
      <c r="G4" s="301"/>
      <c r="H4" s="218"/>
      <c r="I4" s="291" t="s">
        <v>189</v>
      </c>
      <c r="J4" s="714">
        <f>SUM(SEnd:SStart!W3)</f>
        <v>0</v>
      </c>
      <c r="K4" s="218"/>
      <c r="L4" s="291" t="s">
        <v>189</v>
      </c>
      <c r="M4" s="714">
        <f>SUM(SEnd:SStart!T3)</f>
        <v>0</v>
      </c>
      <c r="N4" s="218"/>
      <c r="O4" s="291" t="s">
        <v>189</v>
      </c>
      <c r="P4" s="714">
        <f>SUM(SEnd:SStart!M3)</f>
        <v>0</v>
      </c>
      <c r="Q4" s="218"/>
      <c r="R4" s="291" t="s">
        <v>189</v>
      </c>
      <c r="S4" s="714">
        <f>SUM(SEnd:SStart!Q3)</f>
        <v>0</v>
      </c>
      <c r="T4" s="218"/>
      <c r="U4" s="291" t="s">
        <v>189</v>
      </c>
      <c r="V4" s="389">
        <f>SUM(SEnd:SStart!J3)</f>
        <v>0</v>
      </c>
      <c r="W4" s="218"/>
      <c r="X4" s="291" t="s">
        <v>21</v>
      </c>
      <c r="Y4" s="293"/>
      <c r="Z4" s="302"/>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t="e">
        <f>AVERAGE(SEnd:SStart!C8)</f>
        <v>#DIV/0!</v>
      </c>
      <c r="D7" s="63">
        <f>SUM(SEnd:SStart!D8)</f>
        <v>0</v>
      </c>
      <c r="E7" s="63">
        <f>SUM(SEnd:SStart!E8)</f>
        <v>0</v>
      </c>
      <c r="F7" s="63">
        <f>SUM(SEnd:SStart!F8)</f>
        <v>0</v>
      </c>
      <c r="G7" s="63">
        <f>SUM(SEnd:SStart!G8)</f>
        <v>0</v>
      </c>
      <c r="H7" s="63">
        <f>SUM(SEnd:SStart!H8)</f>
        <v>0</v>
      </c>
      <c r="I7" s="63">
        <f>SUM(SEnd:SStart!I8)</f>
        <v>0</v>
      </c>
      <c r="J7" s="63">
        <f>SUM(SEnd:SStart!J8)</f>
        <v>0</v>
      </c>
      <c r="K7" s="63">
        <f>SUM(SEnd:SStart!K8)</f>
        <v>0</v>
      </c>
      <c r="L7" s="63">
        <f>SUM(SEnd:SStart!L8)</f>
        <v>0</v>
      </c>
      <c r="M7" s="63">
        <f>SUM(SEnd:SStart!M8)</f>
        <v>0</v>
      </c>
      <c r="N7" s="63">
        <f>SUM(SEnd:SStart!N8)</f>
        <v>0</v>
      </c>
      <c r="O7" s="63">
        <f>SUM(SEnd:SStart!O8)</f>
        <v>0</v>
      </c>
      <c r="P7" s="63">
        <f>SUM(SEnd:SStart!P8)</f>
        <v>0</v>
      </c>
      <c r="Q7" s="63">
        <f>SUM(SEnd:SStart!Q8)</f>
        <v>0</v>
      </c>
      <c r="R7" s="63">
        <f>SUM(SEnd:SStart!R8)</f>
        <v>0</v>
      </c>
      <c r="S7" s="63">
        <f>SUM(SEnd:SStart!S8)</f>
        <v>0</v>
      </c>
      <c r="T7" s="63">
        <f>SUM(SEnd:SStart!T8)</f>
        <v>0</v>
      </c>
      <c r="U7" s="63">
        <f>SUM(SEnd:SStart!U8)</f>
        <v>0</v>
      </c>
      <c r="V7" s="63">
        <f>SUM(SEnd:SStart!V8)</f>
        <v>0</v>
      </c>
      <c r="W7" s="63">
        <f>SUM(SEnd:SStart!W8)</f>
        <v>0</v>
      </c>
      <c r="X7" s="28">
        <f t="shared" ref="X7:X17" si="0">IF(D7&gt;0,F7/D7,0)</f>
        <v>0</v>
      </c>
      <c r="Y7" s="28">
        <f t="shared" ref="Y7:Y25" si="1">IF(G7&gt;0,H7/G7,0)</f>
        <v>0</v>
      </c>
      <c r="Z7" s="28">
        <f t="shared" ref="Z7:Z25" si="2">IF(D7&gt;0,(F7+J7+K7+K7+L7+L7+L7)/D7,0)</f>
        <v>0</v>
      </c>
      <c r="AA7" s="28">
        <f>IF(T7&gt;0,U7/T7,0)</f>
        <v>0</v>
      </c>
      <c r="AB7" s="52">
        <f t="shared" ref="AB7:AB25" si="3">IF(D7&gt;0,R7/D7,0)</f>
        <v>0</v>
      </c>
      <c r="AC7" s="52">
        <f t="shared" ref="AC7:AC25" si="4">IF(D7&gt;0,P7/D7,0)</f>
        <v>0</v>
      </c>
      <c r="AD7" s="52" t="str">
        <f>IF(R7&gt;0,P7/R7,"-")</f>
        <v>-</v>
      </c>
      <c r="AE7" s="63">
        <f>SUM(SEnd:SStart!AE8)</f>
        <v>0</v>
      </c>
      <c r="AF7" s="425">
        <f>(X7*10)+(Y7*10)+(Z7*10)+(AA7*5)+(W7)+(S7/2)+L7+K7+J7+(E7/2)</f>
        <v>0</v>
      </c>
      <c r="AG7" t="str">
        <f t="shared" ref="AG7:AG17" si="5">B7</f>
        <v>Player 1</v>
      </c>
    </row>
    <row r="8" spans="1:33" ht="18" customHeight="1" x14ac:dyDescent="0.15">
      <c r="A8" s="136">
        <f>Input!A4</f>
        <v>3</v>
      </c>
      <c r="B8" s="136" t="str">
        <f>Input!B4</f>
        <v>Player 2</v>
      </c>
      <c r="C8" s="73" t="e">
        <f>AVERAGE(SEnd:SStart!C9)</f>
        <v>#DIV/0!</v>
      </c>
      <c r="D8" s="63">
        <f>SUM(SEnd:SStart!D9)</f>
        <v>0</v>
      </c>
      <c r="E8" s="63">
        <f>SUM(SEnd:SStart!E9)</f>
        <v>0</v>
      </c>
      <c r="F8" s="63">
        <f>SUM(SEnd:SStart!F9)</f>
        <v>0</v>
      </c>
      <c r="G8" s="63">
        <f>SUM(SEnd:SStart!G9)</f>
        <v>0</v>
      </c>
      <c r="H8" s="63">
        <f>SUM(SEnd:SStart!H9)</f>
        <v>0</v>
      </c>
      <c r="I8" s="63">
        <f>SUM(SEnd:SStart!I9)</f>
        <v>0</v>
      </c>
      <c r="J8" s="63">
        <f>SUM(SEnd:SStart!J9)</f>
        <v>0</v>
      </c>
      <c r="K8" s="63">
        <f>SUM(SEnd:SStart!K9)</f>
        <v>0</v>
      </c>
      <c r="L8" s="63">
        <f>SUM(SEnd:SStart!L9)</f>
        <v>0</v>
      </c>
      <c r="M8" s="63">
        <f>SUM(SEnd:SStart!M9)</f>
        <v>0</v>
      </c>
      <c r="N8" s="63">
        <f>SUM(SEnd:SStart!N9)</f>
        <v>0</v>
      </c>
      <c r="O8" s="63">
        <f>SUM(SEnd:SStart!O9)</f>
        <v>0</v>
      </c>
      <c r="P8" s="63">
        <f>SUM(SEnd:SStart!P9)</f>
        <v>0</v>
      </c>
      <c r="Q8" s="63">
        <f>SUM(SEnd:SStart!Q9)</f>
        <v>0</v>
      </c>
      <c r="R8" s="63">
        <f>SUM(SEnd:SStart!R9)</f>
        <v>0</v>
      </c>
      <c r="S8" s="63">
        <f>SUM(SEnd:SStart!S9)</f>
        <v>0</v>
      </c>
      <c r="T8" s="63">
        <f>SUM(SEnd:SStart!T9)</f>
        <v>0</v>
      </c>
      <c r="U8" s="63">
        <f>SUM(SEnd:SStart!U9)</f>
        <v>0</v>
      </c>
      <c r="V8" s="63">
        <f>SUM(SEnd:SStart!V9)</f>
        <v>0</v>
      </c>
      <c r="W8" s="63">
        <f>SUM(SEnd:SStart!W9)</f>
        <v>0</v>
      </c>
      <c r="X8" s="28">
        <f t="shared" si="0"/>
        <v>0</v>
      </c>
      <c r="Y8" s="28">
        <f t="shared" si="1"/>
        <v>0</v>
      </c>
      <c r="Z8" s="28">
        <f t="shared" si="2"/>
        <v>0</v>
      </c>
      <c r="AA8" s="28">
        <f t="shared" ref="AA8:AA17" si="6">IF(T8&gt;0,U8/T8,0)</f>
        <v>0</v>
      </c>
      <c r="AB8" s="52">
        <f t="shared" si="3"/>
        <v>0</v>
      </c>
      <c r="AC8" s="52">
        <f t="shared" si="4"/>
        <v>0</v>
      </c>
      <c r="AD8" s="52" t="str">
        <f t="shared" ref="AD8:AD17" si="7">IF(R8&gt;0,P8/R8,"-")</f>
        <v>-</v>
      </c>
      <c r="AE8" s="63">
        <f>SUM(SEnd:SStart!AE9)</f>
        <v>0</v>
      </c>
      <c r="AF8" s="425">
        <f t="shared" ref="AF8:AF17" si="8">(X8*10)+(Y8*10)+(Z8*10)+(AA8*5)+(W8)+(S8/2)+L8+K8+J8+(E8/2)</f>
        <v>0</v>
      </c>
      <c r="AG8" t="str">
        <f t="shared" si="5"/>
        <v>Player 2</v>
      </c>
    </row>
    <row r="9" spans="1:33" ht="18" customHeight="1" x14ac:dyDescent="0.15">
      <c r="A9" s="136">
        <f>Input!A5</f>
        <v>5</v>
      </c>
      <c r="B9" s="136" t="str">
        <f>Input!B5</f>
        <v>Player 3</v>
      </c>
      <c r="C9" s="73" t="e">
        <f>AVERAGE(SEnd:SStart!C10)</f>
        <v>#DIV/0!</v>
      </c>
      <c r="D9" s="63">
        <f>SUM(SEnd:SStart!D10)</f>
        <v>0</v>
      </c>
      <c r="E9" s="63">
        <f>SUM(SEnd:SStart!E10)</f>
        <v>0</v>
      </c>
      <c r="F9" s="63">
        <f>SUM(SEnd:SStart!F10)</f>
        <v>0</v>
      </c>
      <c r="G9" s="63">
        <f>SUM(SEnd:SStart!G10)</f>
        <v>0</v>
      </c>
      <c r="H9" s="63">
        <f>SUM(SEnd:SStart!H10)</f>
        <v>0</v>
      </c>
      <c r="I9" s="63">
        <f>SUM(SEnd:SStart!I10)</f>
        <v>0</v>
      </c>
      <c r="J9" s="63">
        <f>SUM(SEnd:SStart!J10)</f>
        <v>0</v>
      </c>
      <c r="K9" s="63">
        <f>SUM(SEnd:SStart!K10)</f>
        <v>0</v>
      </c>
      <c r="L9" s="63">
        <f>SUM(SEnd:SStart!L10)</f>
        <v>0</v>
      </c>
      <c r="M9" s="63">
        <f>SUM(SEnd:SStart!M10)</f>
        <v>0</v>
      </c>
      <c r="N9" s="63">
        <f>SUM(SEnd:SStart!N10)</f>
        <v>0</v>
      </c>
      <c r="O9" s="63">
        <f>SUM(SEnd:SStart!O10)</f>
        <v>0</v>
      </c>
      <c r="P9" s="63">
        <f>SUM(SEnd:SStart!P10)</f>
        <v>0</v>
      </c>
      <c r="Q9" s="63">
        <f>SUM(SEnd:SStart!Q10)</f>
        <v>0</v>
      </c>
      <c r="R9" s="63">
        <f>SUM(SEnd:SStart!R10)</f>
        <v>0</v>
      </c>
      <c r="S9" s="63">
        <f>SUM(SEnd:SStart!S10)</f>
        <v>0</v>
      </c>
      <c r="T9" s="63">
        <f>SUM(SEnd:SStart!T10)</f>
        <v>0</v>
      </c>
      <c r="U9" s="63">
        <f>SUM(SEnd:SStart!U10)</f>
        <v>0</v>
      </c>
      <c r="V9" s="63">
        <f>SUM(SEnd:SStart!V10)</f>
        <v>0</v>
      </c>
      <c r="W9" s="63">
        <f>SUM(SEnd:SStart!W10)</f>
        <v>0</v>
      </c>
      <c r="X9" s="28">
        <f t="shared" si="0"/>
        <v>0</v>
      </c>
      <c r="Y9" s="28">
        <f t="shared" si="1"/>
        <v>0</v>
      </c>
      <c r="Z9" s="28">
        <f t="shared" si="2"/>
        <v>0</v>
      </c>
      <c r="AA9" s="28">
        <f t="shared" si="6"/>
        <v>0</v>
      </c>
      <c r="AB9" s="52">
        <f t="shared" si="3"/>
        <v>0</v>
      </c>
      <c r="AC9" s="52">
        <f t="shared" si="4"/>
        <v>0</v>
      </c>
      <c r="AD9" s="52" t="str">
        <f t="shared" si="7"/>
        <v>-</v>
      </c>
      <c r="AE9" s="63">
        <f>SUM(SEnd:SStart!AE10)</f>
        <v>0</v>
      </c>
      <c r="AF9" s="425">
        <f t="shared" si="8"/>
        <v>0</v>
      </c>
      <c r="AG9" t="str">
        <f t="shared" si="5"/>
        <v>Player 3</v>
      </c>
    </row>
    <row r="10" spans="1:33" ht="18" customHeight="1" x14ac:dyDescent="0.15">
      <c r="A10" s="136">
        <f>Input!A6</f>
        <v>9</v>
      </c>
      <c r="B10" s="136" t="str">
        <f>Input!B6</f>
        <v>Player 4</v>
      </c>
      <c r="C10" s="73" t="e">
        <f>AVERAGE(SEnd:SStart!C11)</f>
        <v>#DIV/0!</v>
      </c>
      <c r="D10" s="63">
        <f>SUM(SEnd:SStart!D11)</f>
        <v>0</v>
      </c>
      <c r="E10" s="63">
        <f>SUM(SEnd:SStart!E11)</f>
        <v>0</v>
      </c>
      <c r="F10" s="63">
        <f>SUM(SEnd:SStart!F11)</f>
        <v>0</v>
      </c>
      <c r="G10" s="63">
        <f>SUM(SEnd:SStart!G11)</f>
        <v>0</v>
      </c>
      <c r="H10" s="63">
        <f>SUM(SEnd:SStart!H11)</f>
        <v>0</v>
      </c>
      <c r="I10" s="63">
        <f>SUM(SEnd:SStart!I11)</f>
        <v>0</v>
      </c>
      <c r="J10" s="63">
        <f>SUM(SEnd:SStart!J11)</f>
        <v>0</v>
      </c>
      <c r="K10" s="63">
        <f>SUM(SEnd:SStart!K11)</f>
        <v>0</v>
      </c>
      <c r="L10" s="63">
        <f>SUM(SEnd:SStart!L11)</f>
        <v>0</v>
      </c>
      <c r="M10" s="63">
        <f>SUM(SEnd:SStart!M11)</f>
        <v>0</v>
      </c>
      <c r="N10" s="63">
        <f>SUM(SEnd:SStart!N11)</f>
        <v>0</v>
      </c>
      <c r="O10" s="63">
        <f>SUM(SEnd:SStart!O11)</f>
        <v>0</v>
      </c>
      <c r="P10" s="63">
        <f>SUM(SEnd:SStart!P11)</f>
        <v>0</v>
      </c>
      <c r="Q10" s="63">
        <f>SUM(SEnd:SStart!Q11)</f>
        <v>0</v>
      </c>
      <c r="R10" s="63">
        <f>SUM(SEnd:SStart!R11)</f>
        <v>0</v>
      </c>
      <c r="S10" s="63">
        <f>SUM(SEnd:SStart!S11)</f>
        <v>0</v>
      </c>
      <c r="T10" s="63">
        <f>SUM(SEnd:SStart!T11)</f>
        <v>0</v>
      </c>
      <c r="U10" s="63">
        <f>SUM(SEnd:SStart!U11)</f>
        <v>0</v>
      </c>
      <c r="V10" s="63">
        <f>SUM(SEnd:SStart!V11)</f>
        <v>0</v>
      </c>
      <c r="W10" s="63">
        <f>SUM(SEnd:SStart!W11)</f>
        <v>0</v>
      </c>
      <c r="X10" s="28">
        <f t="shared" si="0"/>
        <v>0</v>
      </c>
      <c r="Y10" s="28">
        <f t="shared" si="1"/>
        <v>0</v>
      </c>
      <c r="Z10" s="28">
        <f t="shared" si="2"/>
        <v>0</v>
      </c>
      <c r="AA10" s="28">
        <f t="shared" si="6"/>
        <v>0</v>
      </c>
      <c r="AB10" s="52">
        <f t="shared" si="3"/>
        <v>0</v>
      </c>
      <c r="AC10" s="52">
        <f t="shared" si="4"/>
        <v>0</v>
      </c>
      <c r="AD10" s="52" t="str">
        <f t="shared" si="7"/>
        <v>-</v>
      </c>
      <c r="AE10" s="63">
        <f>SUM(SEnd:SStart!AE11)</f>
        <v>0</v>
      </c>
      <c r="AF10" s="425">
        <f t="shared" si="8"/>
        <v>0</v>
      </c>
      <c r="AG10" t="str">
        <f t="shared" si="5"/>
        <v>Player 4</v>
      </c>
    </row>
    <row r="11" spans="1:33" ht="18" customHeight="1" x14ac:dyDescent="0.15">
      <c r="A11" s="136">
        <f>Input!A7</f>
        <v>1</v>
      </c>
      <c r="B11" s="136" t="str">
        <f>Input!B7</f>
        <v>Player 5</v>
      </c>
      <c r="C11" s="73" t="e">
        <f>AVERAGE(SEnd:SStart!C12)</f>
        <v>#DIV/0!</v>
      </c>
      <c r="D11" s="63">
        <f>SUM(SEnd:SStart!D12)</f>
        <v>0</v>
      </c>
      <c r="E11" s="63">
        <f>SUM(SEnd:SStart!E12)</f>
        <v>0</v>
      </c>
      <c r="F11" s="63">
        <f>SUM(SEnd:SStart!F12)</f>
        <v>0</v>
      </c>
      <c r="G11" s="63">
        <f>SUM(SEnd:SStart!G12)</f>
        <v>0</v>
      </c>
      <c r="H11" s="63">
        <f>SUM(SEnd:SStart!H12)</f>
        <v>0</v>
      </c>
      <c r="I11" s="63">
        <f>SUM(SEnd:SStart!I12)</f>
        <v>0</v>
      </c>
      <c r="J11" s="63">
        <f>SUM(SEnd:SStart!J12)</f>
        <v>0</v>
      </c>
      <c r="K11" s="63">
        <f>SUM(SEnd:SStart!K12)</f>
        <v>0</v>
      </c>
      <c r="L11" s="63">
        <f>SUM(SEnd:SStart!L12)</f>
        <v>0</v>
      </c>
      <c r="M11" s="63">
        <f>SUM(SEnd:SStart!M12)</f>
        <v>0</v>
      </c>
      <c r="N11" s="63">
        <f>SUM(SEnd:SStart!N12)</f>
        <v>0</v>
      </c>
      <c r="O11" s="63">
        <f>SUM(SEnd:SStart!O12)</f>
        <v>0</v>
      </c>
      <c r="P11" s="63">
        <f>SUM(SEnd:SStart!P12)</f>
        <v>0</v>
      </c>
      <c r="Q11" s="63">
        <f>SUM(SEnd:SStart!Q12)</f>
        <v>0</v>
      </c>
      <c r="R11" s="63">
        <f>SUM(SEnd:SStart!R12)</f>
        <v>0</v>
      </c>
      <c r="S11" s="63">
        <f>SUM(SEnd:SStart!S12)</f>
        <v>0</v>
      </c>
      <c r="T11" s="63">
        <f>SUM(SEnd:SStart!T12)</f>
        <v>0</v>
      </c>
      <c r="U11" s="63">
        <f>SUM(SEnd:SStart!U12)</f>
        <v>0</v>
      </c>
      <c r="V11" s="63">
        <f>SUM(SEnd:SStart!V12)</f>
        <v>0</v>
      </c>
      <c r="W11" s="63">
        <f>SUM(SEnd:SStart!W12)</f>
        <v>0</v>
      </c>
      <c r="X11" s="28">
        <f t="shared" si="0"/>
        <v>0</v>
      </c>
      <c r="Y11" s="28">
        <f t="shared" si="1"/>
        <v>0</v>
      </c>
      <c r="Z11" s="28">
        <f t="shared" si="2"/>
        <v>0</v>
      </c>
      <c r="AA11" s="28">
        <f t="shared" si="6"/>
        <v>0</v>
      </c>
      <c r="AB11" s="52">
        <f t="shared" si="3"/>
        <v>0</v>
      </c>
      <c r="AC11" s="52">
        <f t="shared" si="4"/>
        <v>0</v>
      </c>
      <c r="AD11" s="52" t="str">
        <f t="shared" si="7"/>
        <v>-</v>
      </c>
      <c r="AE11" s="63">
        <f>SUM(SEnd:SStart!AE12)</f>
        <v>0</v>
      </c>
      <c r="AF11" s="425">
        <f t="shared" si="8"/>
        <v>0</v>
      </c>
      <c r="AG11" t="str">
        <f t="shared" si="5"/>
        <v>Player 5</v>
      </c>
    </row>
    <row r="12" spans="1:33" ht="18" customHeight="1" x14ac:dyDescent="0.15">
      <c r="A12" s="136">
        <f>Input!A8</f>
        <v>14</v>
      </c>
      <c r="B12" s="136" t="str">
        <f>Input!B8</f>
        <v>Player 6</v>
      </c>
      <c r="C12" s="73" t="e">
        <f>AVERAGE(SEnd:SStart!C13)</f>
        <v>#DIV/0!</v>
      </c>
      <c r="D12" s="63">
        <f>SUM(SEnd:SStart!D13)</f>
        <v>0</v>
      </c>
      <c r="E12" s="63">
        <f>SUM(SEnd:SStart!E13)</f>
        <v>0</v>
      </c>
      <c r="F12" s="63">
        <f>SUM(SEnd:SStart!F13)</f>
        <v>0</v>
      </c>
      <c r="G12" s="63">
        <f>SUM(SEnd:SStart!G13)</f>
        <v>0</v>
      </c>
      <c r="H12" s="63">
        <f>SUM(SEnd:SStart!H13)</f>
        <v>0</v>
      </c>
      <c r="I12" s="63">
        <f>SUM(SEnd:SStart!I13)</f>
        <v>0</v>
      </c>
      <c r="J12" s="63">
        <f>SUM(SEnd:SStart!J13)</f>
        <v>0</v>
      </c>
      <c r="K12" s="63">
        <f>SUM(SEnd:SStart!K13)</f>
        <v>0</v>
      </c>
      <c r="L12" s="63">
        <f>SUM(SEnd:SStart!L13)</f>
        <v>0</v>
      </c>
      <c r="M12" s="63">
        <f>SUM(SEnd:SStart!M13)</f>
        <v>0</v>
      </c>
      <c r="N12" s="63">
        <f>SUM(SEnd:SStart!N13)</f>
        <v>0</v>
      </c>
      <c r="O12" s="63">
        <f>SUM(SEnd:SStart!O13)</f>
        <v>0</v>
      </c>
      <c r="P12" s="63">
        <f>SUM(SEnd:SStart!P13)</f>
        <v>0</v>
      </c>
      <c r="Q12" s="63">
        <f>SUM(SEnd:SStart!Q13)</f>
        <v>0</v>
      </c>
      <c r="R12" s="63">
        <f>SUM(SEnd:SStart!R13)</f>
        <v>0</v>
      </c>
      <c r="S12" s="63">
        <f>SUM(SEnd:SStart!S13)</f>
        <v>0</v>
      </c>
      <c r="T12" s="63">
        <f>SUM(SEnd:SStart!T13)</f>
        <v>0</v>
      </c>
      <c r="U12" s="63">
        <f>SUM(SEnd:SStart!U13)</f>
        <v>0</v>
      </c>
      <c r="V12" s="63">
        <f>SUM(SEnd:SStart!V13)</f>
        <v>0</v>
      </c>
      <c r="W12" s="63">
        <f>SUM(SEnd:SStart!W13)</f>
        <v>0</v>
      </c>
      <c r="X12" s="28">
        <f t="shared" si="0"/>
        <v>0</v>
      </c>
      <c r="Y12" s="28">
        <f t="shared" si="1"/>
        <v>0</v>
      </c>
      <c r="Z12" s="28">
        <f t="shared" si="2"/>
        <v>0</v>
      </c>
      <c r="AA12" s="28">
        <f t="shared" si="6"/>
        <v>0</v>
      </c>
      <c r="AB12" s="52">
        <f t="shared" si="3"/>
        <v>0</v>
      </c>
      <c r="AC12" s="52">
        <f t="shared" si="4"/>
        <v>0</v>
      </c>
      <c r="AD12" s="52" t="str">
        <f t="shared" si="7"/>
        <v>-</v>
      </c>
      <c r="AE12" s="63">
        <f>SUM(SEnd:SStart!AE13)</f>
        <v>0</v>
      </c>
      <c r="AF12" s="425">
        <f t="shared" si="8"/>
        <v>0</v>
      </c>
      <c r="AG12" t="str">
        <f t="shared" si="5"/>
        <v>Player 6</v>
      </c>
    </row>
    <row r="13" spans="1:33" ht="18" customHeight="1" x14ac:dyDescent="0.15">
      <c r="A13" s="136">
        <f>Input!A9</f>
        <v>15</v>
      </c>
      <c r="B13" s="136" t="str">
        <f>Input!B9</f>
        <v>Player 7</v>
      </c>
      <c r="C13" s="73" t="e">
        <f>AVERAGE(SEnd:SStart!C14)</f>
        <v>#DIV/0!</v>
      </c>
      <c r="D13" s="63">
        <f>SUM(SEnd:SStart!D14)</f>
        <v>0</v>
      </c>
      <c r="E13" s="63">
        <f>SUM(SEnd:SStart!E14)</f>
        <v>0</v>
      </c>
      <c r="F13" s="63">
        <f>SUM(SEnd:SStart!F14)</f>
        <v>0</v>
      </c>
      <c r="G13" s="63">
        <f>SUM(SEnd:SStart!G14)</f>
        <v>0</v>
      </c>
      <c r="H13" s="63">
        <f>SUM(SEnd:SStart!H14)</f>
        <v>0</v>
      </c>
      <c r="I13" s="63">
        <f>SUM(SEnd:SStart!I14)</f>
        <v>0</v>
      </c>
      <c r="J13" s="63">
        <f>SUM(SEnd:SStart!J14)</f>
        <v>0</v>
      </c>
      <c r="K13" s="63">
        <f>SUM(SEnd:SStart!K14)</f>
        <v>0</v>
      </c>
      <c r="L13" s="63">
        <f>SUM(SEnd:SStart!L14)</f>
        <v>0</v>
      </c>
      <c r="M13" s="63">
        <f>SUM(SEnd:SStart!M14)</f>
        <v>0</v>
      </c>
      <c r="N13" s="63">
        <f>SUM(SEnd:SStart!N14)</f>
        <v>0</v>
      </c>
      <c r="O13" s="63">
        <f>SUM(SEnd:SStart!O14)</f>
        <v>0</v>
      </c>
      <c r="P13" s="63">
        <f>SUM(SEnd:SStart!P14)</f>
        <v>0</v>
      </c>
      <c r="Q13" s="63">
        <f>SUM(SEnd:SStart!Q14)</f>
        <v>0</v>
      </c>
      <c r="R13" s="63">
        <f>SUM(SEnd:SStart!R14)</f>
        <v>0</v>
      </c>
      <c r="S13" s="63">
        <f>SUM(SEnd:SStart!S14)</f>
        <v>0</v>
      </c>
      <c r="T13" s="63">
        <f>SUM(SEnd:SStart!T14)</f>
        <v>0</v>
      </c>
      <c r="U13" s="63">
        <f>SUM(SEnd:SStart!U14)</f>
        <v>0</v>
      </c>
      <c r="V13" s="63">
        <f>SUM(SEnd:SStart!V14)</f>
        <v>0</v>
      </c>
      <c r="W13" s="63">
        <f>SUM(SEnd:SStart!W14)</f>
        <v>0</v>
      </c>
      <c r="X13" s="28">
        <f t="shared" si="0"/>
        <v>0</v>
      </c>
      <c r="Y13" s="28">
        <f t="shared" si="1"/>
        <v>0</v>
      </c>
      <c r="Z13" s="28">
        <f t="shared" si="2"/>
        <v>0</v>
      </c>
      <c r="AA13" s="28">
        <f t="shared" si="6"/>
        <v>0</v>
      </c>
      <c r="AB13" s="52">
        <f t="shared" si="3"/>
        <v>0</v>
      </c>
      <c r="AC13" s="52">
        <f t="shared" si="4"/>
        <v>0</v>
      </c>
      <c r="AD13" s="52" t="str">
        <f t="shared" si="7"/>
        <v>-</v>
      </c>
      <c r="AE13" s="63">
        <f>SUM(SEnd:SStart!AE14)</f>
        <v>0</v>
      </c>
      <c r="AF13" s="425">
        <f t="shared" si="8"/>
        <v>0</v>
      </c>
      <c r="AG13" t="str">
        <f t="shared" si="5"/>
        <v>Player 7</v>
      </c>
    </row>
    <row r="14" spans="1:33" ht="18" customHeight="1" x14ac:dyDescent="0.15">
      <c r="A14" s="136">
        <f>Input!A10</f>
        <v>22</v>
      </c>
      <c r="B14" s="136" t="str">
        <f>Input!B10</f>
        <v>Player 8</v>
      </c>
      <c r="C14" s="73" t="e">
        <f>AVERAGE(SEnd:SStart!C15)</f>
        <v>#DIV/0!</v>
      </c>
      <c r="D14" s="63">
        <f>SUM(SEnd:SStart!D15)</f>
        <v>0</v>
      </c>
      <c r="E14" s="63">
        <f>SUM(SEnd:SStart!E15)</f>
        <v>0</v>
      </c>
      <c r="F14" s="63">
        <f>SUM(SEnd:SStart!F15)</f>
        <v>0</v>
      </c>
      <c r="G14" s="63">
        <f>SUM(SEnd:SStart!G15)</f>
        <v>0</v>
      </c>
      <c r="H14" s="63">
        <f>SUM(SEnd:SStart!H15)</f>
        <v>0</v>
      </c>
      <c r="I14" s="63">
        <f>SUM(SEnd:SStart!I15)</f>
        <v>0</v>
      </c>
      <c r="J14" s="63">
        <f>SUM(SEnd:SStart!J15)</f>
        <v>0</v>
      </c>
      <c r="K14" s="63">
        <f>SUM(SEnd:SStart!K15)</f>
        <v>0</v>
      </c>
      <c r="L14" s="63">
        <f>SUM(SEnd:SStart!L15)</f>
        <v>0</v>
      </c>
      <c r="M14" s="63">
        <f>SUM(SEnd:SStart!M15)</f>
        <v>0</v>
      </c>
      <c r="N14" s="63">
        <f>SUM(SEnd:SStart!N15)</f>
        <v>0</v>
      </c>
      <c r="O14" s="63">
        <f>SUM(SEnd:SStart!O15)</f>
        <v>0</v>
      </c>
      <c r="P14" s="63">
        <f>SUM(SEnd:SStart!P15)</f>
        <v>0</v>
      </c>
      <c r="Q14" s="63">
        <f>SUM(SEnd:SStart!Q15)</f>
        <v>0</v>
      </c>
      <c r="R14" s="63">
        <f>SUM(SEnd:SStart!R15)</f>
        <v>0</v>
      </c>
      <c r="S14" s="63">
        <f>SUM(SEnd:SStart!S15)</f>
        <v>0</v>
      </c>
      <c r="T14" s="63">
        <f>SUM(SEnd:SStart!T15)</f>
        <v>0</v>
      </c>
      <c r="U14" s="63">
        <f>SUM(SEnd:SStart!U15)</f>
        <v>0</v>
      </c>
      <c r="V14" s="63">
        <f>SUM(SEnd:SStart!V15)</f>
        <v>0</v>
      </c>
      <c r="W14" s="63">
        <f>SUM(SEnd:SStart!W15)</f>
        <v>0</v>
      </c>
      <c r="X14" s="28">
        <f t="shared" si="0"/>
        <v>0</v>
      </c>
      <c r="Y14" s="28">
        <f t="shared" si="1"/>
        <v>0</v>
      </c>
      <c r="Z14" s="28">
        <f t="shared" si="2"/>
        <v>0</v>
      </c>
      <c r="AA14" s="28">
        <f t="shared" si="6"/>
        <v>0</v>
      </c>
      <c r="AB14" s="52">
        <f t="shared" si="3"/>
        <v>0</v>
      </c>
      <c r="AC14" s="52">
        <f t="shared" si="4"/>
        <v>0</v>
      </c>
      <c r="AD14" s="52" t="str">
        <f t="shared" si="7"/>
        <v>-</v>
      </c>
      <c r="AE14" s="63">
        <f>SUM(SEnd:SStart!AE15)</f>
        <v>0</v>
      </c>
      <c r="AF14" s="425">
        <f t="shared" si="8"/>
        <v>0</v>
      </c>
      <c r="AG14" t="str">
        <f t="shared" si="5"/>
        <v>Player 8</v>
      </c>
    </row>
    <row r="15" spans="1:33" ht="18" customHeight="1" x14ac:dyDescent="0.15">
      <c r="A15" s="136">
        <f>Input!A11</f>
        <v>23</v>
      </c>
      <c r="B15" s="136" t="str">
        <f>Input!B11</f>
        <v>Player 9</v>
      </c>
      <c r="C15" s="73" t="e">
        <f>AVERAGE(SEnd:SStart!C16)</f>
        <v>#DIV/0!</v>
      </c>
      <c r="D15" s="63">
        <f>SUM(SEnd:SStart!D16)</f>
        <v>0</v>
      </c>
      <c r="E15" s="63">
        <f>SUM(SEnd:SStart!E16)</f>
        <v>0</v>
      </c>
      <c r="F15" s="63">
        <f>SUM(SEnd:SStart!F16)</f>
        <v>0</v>
      </c>
      <c r="G15" s="63">
        <f>SUM(SEnd:SStart!G16)</f>
        <v>0</v>
      </c>
      <c r="H15" s="63">
        <f>SUM(SEnd:SStart!H16)</f>
        <v>0</v>
      </c>
      <c r="I15" s="63">
        <f>SUM(SEnd:SStart!I16)</f>
        <v>0</v>
      </c>
      <c r="J15" s="63">
        <f>SUM(SEnd:SStart!J16)</f>
        <v>0</v>
      </c>
      <c r="K15" s="63">
        <f>SUM(SEnd:SStart!K16)</f>
        <v>0</v>
      </c>
      <c r="L15" s="63">
        <f>SUM(SEnd:SStart!L16)</f>
        <v>0</v>
      </c>
      <c r="M15" s="63">
        <f>SUM(SEnd:SStart!M16)</f>
        <v>0</v>
      </c>
      <c r="N15" s="63">
        <f>SUM(SEnd:SStart!N16)</f>
        <v>0</v>
      </c>
      <c r="O15" s="63">
        <f>SUM(SEnd:SStart!O16)</f>
        <v>0</v>
      </c>
      <c r="P15" s="63">
        <f>SUM(SEnd:SStart!P16)</f>
        <v>0</v>
      </c>
      <c r="Q15" s="63">
        <f>SUM(SEnd:SStart!Q16)</f>
        <v>0</v>
      </c>
      <c r="R15" s="63">
        <f>SUM(SEnd:SStart!R16)</f>
        <v>0</v>
      </c>
      <c r="S15" s="63">
        <f>SUM(SEnd:SStart!S16)</f>
        <v>0</v>
      </c>
      <c r="T15" s="63">
        <f>SUM(SEnd:SStart!T16)</f>
        <v>0</v>
      </c>
      <c r="U15" s="63">
        <f>SUM(SEnd:SStart!U16)</f>
        <v>0</v>
      </c>
      <c r="V15" s="63">
        <f>SUM(SEnd:SStart!V16)</f>
        <v>0</v>
      </c>
      <c r="W15" s="63">
        <f>SUM(SEnd:SStart!W16)</f>
        <v>0</v>
      </c>
      <c r="X15" s="28">
        <f t="shared" si="0"/>
        <v>0</v>
      </c>
      <c r="Y15" s="28">
        <f t="shared" si="1"/>
        <v>0</v>
      </c>
      <c r="Z15" s="28">
        <f t="shared" si="2"/>
        <v>0</v>
      </c>
      <c r="AA15" s="28">
        <f t="shared" si="6"/>
        <v>0</v>
      </c>
      <c r="AB15" s="52">
        <f t="shared" si="3"/>
        <v>0</v>
      </c>
      <c r="AC15" s="52">
        <f t="shared" si="4"/>
        <v>0</v>
      </c>
      <c r="AD15" s="52" t="str">
        <f t="shared" si="7"/>
        <v>-</v>
      </c>
      <c r="AE15" s="63">
        <f>SUM(SEnd:SStart!AE16)</f>
        <v>0</v>
      </c>
      <c r="AF15" s="425">
        <f t="shared" si="8"/>
        <v>0</v>
      </c>
      <c r="AG15" t="str">
        <f t="shared" si="5"/>
        <v>Player 9</v>
      </c>
    </row>
    <row r="16" spans="1:33" ht="18" customHeight="1" x14ac:dyDescent="0.15">
      <c r="A16" s="136">
        <f>Input!A12</f>
        <v>24</v>
      </c>
      <c r="B16" s="136" t="str">
        <f>Input!B12</f>
        <v>Player 10</v>
      </c>
      <c r="C16" s="73" t="e">
        <f>AVERAGE(SEnd:SStart!C17)</f>
        <v>#DIV/0!</v>
      </c>
      <c r="D16" s="63">
        <f>SUM(SEnd:SStart!D17)</f>
        <v>0</v>
      </c>
      <c r="E16" s="63">
        <f>SUM(SEnd:SStart!E17)</f>
        <v>0</v>
      </c>
      <c r="F16" s="63">
        <f>SUM(SEnd:SStart!F17)</f>
        <v>0</v>
      </c>
      <c r="G16" s="63">
        <f>SUM(SEnd:SStart!G17)</f>
        <v>0</v>
      </c>
      <c r="H16" s="63">
        <f>SUM(SEnd:SStart!H17)</f>
        <v>0</v>
      </c>
      <c r="I16" s="63">
        <f>SUM(SEnd:SStart!I17)</f>
        <v>0</v>
      </c>
      <c r="J16" s="63">
        <f>SUM(SEnd:SStart!J17)</f>
        <v>0</v>
      </c>
      <c r="K16" s="63">
        <f>SUM(SEnd:SStart!K17)</f>
        <v>0</v>
      </c>
      <c r="L16" s="63">
        <f>SUM(SEnd:SStart!L17)</f>
        <v>0</v>
      </c>
      <c r="M16" s="63">
        <f>SUM(SEnd:SStart!M17)</f>
        <v>0</v>
      </c>
      <c r="N16" s="63">
        <f>SUM(SEnd:SStart!N17)</f>
        <v>0</v>
      </c>
      <c r="O16" s="63">
        <f>SUM(SEnd:SStart!O17)</f>
        <v>0</v>
      </c>
      <c r="P16" s="63">
        <f>SUM(SEnd:SStart!P17)</f>
        <v>0</v>
      </c>
      <c r="Q16" s="63">
        <f>SUM(SEnd:SStart!Q17)</f>
        <v>0</v>
      </c>
      <c r="R16" s="63">
        <f>SUM(SEnd:SStart!R17)</f>
        <v>0</v>
      </c>
      <c r="S16" s="63">
        <f>SUM(SEnd:SStart!S17)</f>
        <v>0</v>
      </c>
      <c r="T16" s="63">
        <f>SUM(SEnd:SStart!T17)</f>
        <v>0</v>
      </c>
      <c r="U16" s="63">
        <f>SUM(SEnd:SStart!U17)</f>
        <v>0</v>
      </c>
      <c r="V16" s="63">
        <f>SUM(SEnd:SStart!V17)</f>
        <v>0</v>
      </c>
      <c r="W16" s="63">
        <f>SUM(SEnd:SStart!W17)</f>
        <v>0</v>
      </c>
      <c r="X16" s="28">
        <f t="shared" si="0"/>
        <v>0</v>
      </c>
      <c r="Y16" s="28">
        <f t="shared" si="1"/>
        <v>0</v>
      </c>
      <c r="Z16" s="28">
        <f t="shared" si="2"/>
        <v>0</v>
      </c>
      <c r="AA16" s="28">
        <f t="shared" si="6"/>
        <v>0</v>
      </c>
      <c r="AB16" s="52">
        <f t="shared" si="3"/>
        <v>0</v>
      </c>
      <c r="AC16" s="52">
        <f t="shared" si="4"/>
        <v>0</v>
      </c>
      <c r="AD16" s="52" t="str">
        <f t="shared" si="7"/>
        <v>-</v>
      </c>
      <c r="AE16" s="63">
        <f>SUM(SEnd:SStart!AE17)</f>
        <v>0</v>
      </c>
      <c r="AF16" s="425">
        <f t="shared" si="8"/>
        <v>0</v>
      </c>
      <c r="AG16" t="str">
        <f t="shared" si="5"/>
        <v>Player 10</v>
      </c>
    </row>
    <row r="17" spans="1:47" ht="18" customHeight="1" x14ac:dyDescent="0.15">
      <c r="A17" s="136">
        <f>Input!A13</f>
        <v>25</v>
      </c>
      <c r="B17" s="136" t="str">
        <f>Input!B13</f>
        <v>Player 11</v>
      </c>
      <c r="C17" s="73" t="e">
        <f>AVERAGE(SEnd:SStart!C18)</f>
        <v>#DIV/0!</v>
      </c>
      <c r="D17" s="63">
        <f>SUM(SEnd:SStart!D18)</f>
        <v>0</v>
      </c>
      <c r="E17" s="63">
        <f>SUM(SEnd:SStart!E18)</f>
        <v>0</v>
      </c>
      <c r="F17" s="63">
        <f>SUM(SEnd:SStart!F18)</f>
        <v>0</v>
      </c>
      <c r="G17" s="63">
        <f>SUM(SEnd:SStart!G18)</f>
        <v>0</v>
      </c>
      <c r="H17" s="63">
        <f>SUM(SEnd:SStart!H18)</f>
        <v>0</v>
      </c>
      <c r="I17" s="63">
        <f>SUM(SEnd:SStart!I18)</f>
        <v>0</v>
      </c>
      <c r="J17" s="63">
        <f>SUM(SEnd:SStart!J18)</f>
        <v>0</v>
      </c>
      <c r="K17" s="63">
        <f>SUM(SEnd:SStart!K18)</f>
        <v>0</v>
      </c>
      <c r="L17" s="63">
        <f>SUM(SEnd:SStart!L18)</f>
        <v>0</v>
      </c>
      <c r="M17" s="63">
        <f>SUM(SEnd:SStart!M18)</f>
        <v>0</v>
      </c>
      <c r="N17" s="63">
        <f>SUM(SEnd:SStart!N18)</f>
        <v>0</v>
      </c>
      <c r="O17" s="63">
        <f>SUM(SEnd:SStart!O18)</f>
        <v>0</v>
      </c>
      <c r="P17" s="63">
        <f>SUM(SEnd:SStart!P18)</f>
        <v>0</v>
      </c>
      <c r="Q17" s="63">
        <f>SUM(SEnd:SStart!Q18)</f>
        <v>0</v>
      </c>
      <c r="R17" s="63">
        <f>SUM(SEnd:SStart!R18)</f>
        <v>0</v>
      </c>
      <c r="S17" s="63">
        <f>SUM(SEnd:SStart!S18)</f>
        <v>0</v>
      </c>
      <c r="T17" s="63">
        <f>SUM(SEnd:SStart!T18)</f>
        <v>0</v>
      </c>
      <c r="U17" s="63">
        <f>SUM(SEnd:SStart!U18)</f>
        <v>0</v>
      </c>
      <c r="V17" s="63">
        <f>SUM(SEnd:SStart!V18)</f>
        <v>0</v>
      </c>
      <c r="W17" s="63">
        <f>SUM(SEnd:SStart!W18)</f>
        <v>0</v>
      </c>
      <c r="X17" s="28">
        <f t="shared" si="0"/>
        <v>0</v>
      </c>
      <c r="Y17" s="28">
        <f t="shared" si="1"/>
        <v>0</v>
      </c>
      <c r="Z17" s="28">
        <f t="shared" si="2"/>
        <v>0</v>
      </c>
      <c r="AA17" s="28">
        <f t="shared" si="6"/>
        <v>0</v>
      </c>
      <c r="AB17" s="52">
        <f t="shared" si="3"/>
        <v>0</v>
      </c>
      <c r="AC17" s="52">
        <f t="shared" si="4"/>
        <v>0</v>
      </c>
      <c r="AD17" s="52" t="str">
        <f t="shared" si="7"/>
        <v>-</v>
      </c>
      <c r="AE17" s="63">
        <f>SUM(SEnd:SStart!AE18)</f>
        <v>0</v>
      </c>
      <c r="AF17" s="425">
        <f t="shared" si="8"/>
        <v>0</v>
      </c>
      <c r="AG17" t="str">
        <f t="shared" si="5"/>
        <v>Player 11</v>
      </c>
    </row>
    <row r="18" spans="1:47" ht="18" customHeight="1" x14ac:dyDescent="0.15">
      <c r="A18" s="136">
        <f>Input!A14</f>
        <v>29</v>
      </c>
      <c r="B18" s="136" t="str">
        <f>Input!B14</f>
        <v>Player 12</v>
      </c>
      <c r="C18" s="73" t="e">
        <f>AVERAGE(SEnd:SStart!C19)</f>
        <v>#DIV/0!</v>
      </c>
      <c r="D18" s="63">
        <f>SUM(SEnd:SStart!D19)</f>
        <v>0</v>
      </c>
      <c r="E18" s="63">
        <f>SUM(SEnd:SStart!E19)</f>
        <v>0</v>
      </c>
      <c r="F18" s="63">
        <f>SUM(SEnd:SStart!F19)</f>
        <v>0</v>
      </c>
      <c r="G18" s="63">
        <f>SUM(SEnd:SStart!G19)</f>
        <v>0</v>
      </c>
      <c r="H18" s="63">
        <f>SUM(SEnd:SStart!H19)</f>
        <v>0</v>
      </c>
      <c r="I18" s="63">
        <f>SUM(SEnd:SStart!I19)</f>
        <v>0</v>
      </c>
      <c r="J18" s="63">
        <f>SUM(SEnd:SStart!J19)</f>
        <v>0</v>
      </c>
      <c r="K18" s="63">
        <f>SUM(SEnd:SStart!K19)</f>
        <v>0</v>
      </c>
      <c r="L18" s="63">
        <f>SUM(SEnd:SStart!L19)</f>
        <v>0</v>
      </c>
      <c r="M18" s="63">
        <f>SUM(SEnd:SStart!M19)</f>
        <v>0</v>
      </c>
      <c r="N18" s="63">
        <f>SUM(SEnd:SStart!N19)</f>
        <v>0</v>
      </c>
      <c r="O18" s="63">
        <f>SUM(SEnd:SStart!O19)</f>
        <v>0</v>
      </c>
      <c r="P18" s="63">
        <f>SUM(SEnd:SStart!P19)</f>
        <v>0</v>
      </c>
      <c r="Q18" s="63">
        <f>SUM(SEnd:SStart!Q19)</f>
        <v>0</v>
      </c>
      <c r="R18" s="63">
        <f>SUM(SEnd:SStart!R19)</f>
        <v>0</v>
      </c>
      <c r="S18" s="63">
        <f>SUM(SEnd:SStart!S19)</f>
        <v>0</v>
      </c>
      <c r="T18" s="63">
        <f>SUM(SEnd:SStart!T19)</f>
        <v>0</v>
      </c>
      <c r="U18" s="63">
        <f>SUM(SEnd:SStart!U19)</f>
        <v>0</v>
      </c>
      <c r="V18" s="63">
        <f>SUM(SEnd:SStart!V19)</f>
        <v>0</v>
      </c>
      <c r="W18" s="63">
        <f>SUM(SEnd:SStart!W19)</f>
        <v>0</v>
      </c>
      <c r="X18" s="28">
        <f t="shared" ref="X18:X21" si="9">IF(D18&gt;0,F18/D18,0)</f>
        <v>0</v>
      </c>
      <c r="Y18" s="28">
        <f t="shared" ref="Y18:Y21" si="10">IF(G18&gt;0,H18/G18,0)</f>
        <v>0</v>
      </c>
      <c r="Z18" s="28">
        <f t="shared" ref="Z18:Z21" si="11">IF(D18&gt;0,(F18+J18+K18+K18+L18+L18+L18)/D18,0)</f>
        <v>0</v>
      </c>
      <c r="AA18" s="28">
        <f t="shared" ref="AA18:AA21" si="12">IF(T18&gt;0,U18/T18,0)</f>
        <v>0</v>
      </c>
      <c r="AB18" s="52">
        <f t="shared" ref="AB18:AB21" si="13">IF(D18&gt;0,R18/D18,0)</f>
        <v>0</v>
      </c>
      <c r="AC18" s="52">
        <f t="shared" ref="AC18:AC21" si="14">IF(D18&gt;0,P18/D18,0)</f>
        <v>0</v>
      </c>
      <c r="AD18" s="52" t="str">
        <f t="shared" ref="AD18:AD21" si="15">IF(R18&gt;0,P18/R18,"-")</f>
        <v>-</v>
      </c>
      <c r="AE18" s="63">
        <f>SUM(SEnd:SStart!AE19)</f>
        <v>0</v>
      </c>
      <c r="AF18" s="425">
        <f t="shared" ref="AF18:AF21" si="16">(X18*10)+(Y18*10)+(Z18*10)+(AA18*5)+(W18)+(S18/2)+L18+K18+J18+(E18/2)</f>
        <v>0</v>
      </c>
      <c r="AG18" t="str">
        <f t="shared" ref="AG18:AG21" si="17">B18</f>
        <v>Player 12</v>
      </c>
    </row>
    <row r="19" spans="1:47" ht="18" customHeight="1" x14ac:dyDescent="0.15">
      <c r="A19" s="136">
        <f>Input!A15</f>
        <v>30</v>
      </c>
      <c r="B19" s="136" t="str">
        <f>Input!B15</f>
        <v>Player 13</v>
      </c>
      <c r="C19" s="73" t="e">
        <f>AVERAGE(SEnd:SStart!C20)</f>
        <v>#DIV/0!</v>
      </c>
      <c r="D19" s="63">
        <f>SUM(SEnd:SStart!D20)</f>
        <v>0</v>
      </c>
      <c r="E19" s="63">
        <f>SUM(SEnd:SStart!E20)</f>
        <v>0</v>
      </c>
      <c r="F19" s="63">
        <f>SUM(SEnd:SStart!F20)</f>
        <v>0</v>
      </c>
      <c r="G19" s="63">
        <f>SUM(SEnd:SStart!G20)</f>
        <v>0</v>
      </c>
      <c r="H19" s="63">
        <f>SUM(SEnd:SStart!H20)</f>
        <v>0</v>
      </c>
      <c r="I19" s="63">
        <f>SUM(SEnd:SStart!I20)</f>
        <v>0</v>
      </c>
      <c r="J19" s="63">
        <f>SUM(SEnd:SStart!J20)</f>
        <v>0</v>
      </c>
      <c r="K19" s="63">
        <f>SUM(SEnd:SStart!K20)</f>
        <v>0</v>
      </c>
      <c r="L19" s="63">
        <f>SUM(SEnd:SStart!L20)</f>
        <v>0</v>
      </c>
      <c r="M19" s="63">
        <f>SUM(SEnd:SStart!M20)</f>
        <v>0</v>
      </c>
      <c r="N19" s="63">
        <f>SUM(SEnd:SStart!N20)</f>
        <v>0</v>
      </c>
      <c r="O19" s="63">
        <f>SUM(SEnd:SStart!O20)</f>
        <v>0</v>
      </c>
      <c r="P19" s="63">
        <f>SUM(SEnd:SStart!P20)</f>
        <v>0</v>
      </c>
      <c r="Q19" s="63">
        <f>SUM(SEnd:SStart!Q20)</f>
        <v>0</v>
      </c>
      <c r="R19" s="63">
        <f>SUM(SEnd:SStart!R20)</f>
        <v>0</v>
      </c>
      <c r="S19" s="63">
        <f>SUM(SEnd:SStart!S20)</f>
        <v>0</v>
      </c>
      <c r="T19" s="63">
        <f>SUM(SEnd:SStart!T20)</f>
        <v>0</v>
      </c>
      <c r="U19" s="63">
        <f>SUM(SEnd:SStart!U20)</f>
        <v>0</v>
      </c>
      <c r="V19" s="63">
        <f>SUM(SEnd:SStart!V20)</f>
        <v>0</v>
      </c>
      <c r="W19" s="63">
        <f>SUM(SEnd:SStart!W20)</f>
        <v>0</v>
      </c>
      <c r="X19" s="28">
        <f t="shared" si="9"/>
        <v>0</v>
      </c>
      <c r="Y19" s="28">
        <f t="shared" si="10"/>
        <v>0</v>
      </c>
      <c r="Z19" s="28">
        <f t="shared" si="11"/>
        <v>0</v>
      </c>
      <c r="AA19" s="28">
        <f t="shared" si="12"/>
        <v>0</v>
      </c>
      <c r="AB19" s="52">
        <f t="shared" si="13"/>
        <v>0</v>
      </c>
      <c r="AC19" s="52">
        <f t="shared" si="14"/>
        <v>0</v>
      </c>
      <c r="AD19" s="52" t="str">
        <f t="shared" si="15"/>
        <v>-</v>
      </c>
      <c r="AE19" s="63">
        <f>SUM(SEnd:SStart!AE20)</f>
        <v>0</v>
      </c>
      <c r="AF19" s="425">
        <f t="shared" si="16"/>
        <v>0</v>
      </c>
      <c r="AG19" t="str">
        <f t="shared" si="17"/>
        <v>Player 13</v>
      </c>
    </row>
    <row r="20" spans="1:47" ht="18" customHeight="1" x14ac:dyDescent="0.15">
      <c r="A20" s="136">
        <f>Input!A16</f>
        <v>32</v>
      </c>
      <c r="B20" s="136" t="str">
        <f>Input!B16</f>
        <v>Player 14</v>
      </c>
      <c r="C20" s="73" t="e">
        <f>AVERAGE(SEnd:SStart!C21)</f>
        <v>#DIV/0!</v>
      </c>
      <c r="D20" s="63">
        <f>SUM(SEnd:SStart!D21)</f>
        <v>0</v>
      </c>
      <c r="E20" s="63">
        <f>SUM(SEnd:SStart!E21)</f>
        <v>0</v>
      </c>
      <c r="F20" s="63">
        <f>SUM(SEnd:SStart!F21)</f>
        <v>0</v>
      </c>
      <c r="G20" s="63">
        <f>SUM(SEnd:SStart!G21)</f>
        <v>0</v>
      </c>
      <c r="H20" s="63">
        <f>SUM(SEnd:SStart!H21)</f>
        <v>0</v>
      </c>
      <c r="I20" s="63">
        <f>SUM(SEnd:SStart!I21)</f>
        <v>0</v>
      </c>
      <c r="J20" s="63">
        <f>SUM(SEnd:SStart!J21)</f>
        <v>0</v>
      </c>
      <c r="K20" s="63">
        <f>SUM(SEnd:SStart!K21)</f>
        <v>0</v>
      </c>
      <c r="L20" s="63">
        <f>SUM(SEnd:SStart!L21)</f>
        <v>0</v>
      </c>
      <c r="M20" s="63">
        <f>SUM(SEnd:SStart!M21)</f>
        <v>0</v>
      </c>
      <c r="N20" s="63">
        <f>SUM(SEnd:SStart!N21)</f>
        <v>0</v>
      </c>
      <c r="O20" s="63">
        <f>SUM(SEnd:SStart!O21)</f>
        <v>0</v>
      </c>
      <c r="P20" s="63">
        <f>SUM(SEnd:SStart!P21)</f>
        <v>0</v>
      </c>
      <c r="Q20" s="63">
        <f>SUM(SEnd:SStart!Q21)</f>
        <v>0</v>
      </c>
      <c r="R20" s="63">
        <f>SUM(SEnd:SStart!R21)</f>
        <v>0</v>
      </c>
      <c r="S20" s="63">
        <f>SUM(SEnd:SStart!S21)</f>
        <v>0</v>
      </c>
      <c r="T20" s="63">
        <f>SUM(SEnd:SStart!T21)</f>
        <v>0</v>
      </c>
      <c r="U20" s="63">
        <f>SUM(SEnd:SStart!U21)</f>
        <v>0</v>
      </c>
      <c r="V20" s="63">
        <f>SUM(SEnd:SStart!V21)</f>
        <v>0</v>
      </c>
      <c r="W20" s="63">
        <f>SUM(SEnd:SStart!W21)</f>
        <v>0</v>
      </c>
      <c r="X20" s="28">
        <f t="shared" si="9"/>
        <v>0</v>
      </c>
      <c r="Y20" s="28">
        <f t="shared" si="10"/>
        <v>0</v>
      </c>
      <c r="Z20" s="28">
        <f t="shared" si="11"/>
        <v>0</v>
      </c>
      <c r="AA20" s="28">
        <f t="shared" si="12"/>
        <v>0</v>
      </c>
      <c r="AB20" s="52">
        <f t="shared" si="13"/>
        <v>0</v>
      </c>
      <c r="AC20" s="52">
        <f t="shared" si="14"/>
        <v>0</v>
      </c>
      <c r="AD20" s="52" t="str">
        <f t="shared" si="15"/>
        <v>-</v>
      </c>
      <c r="AE20" s="63">
        <f>SUM(SEnd:SStart!AE21)</f>
        <v>0</v>
      </c>
      <c r="AF20" s="425">
        <f t="shared" si="16"/>
        <v>0</v>
      </c>
      <c r="AG20" t="str">
        <f t="shared" si="17"/>
        <v>Player 14</v>
      </c>
    </row>
    <row r="21" spans="1:47" ht="18" customHeight="1" x14ac:dyDescent="0.15">
      <c r="A21" s="136">
        <f>Input!A17</f>
        <v>0</v>
      </c>
      <c r="B21" s="136">
        <f>Input!B17</f>
        <v>0</v>
      </c>
      <c r="C21" s="73" t="e">
        <f>AVERAGE(SEnd:SStart!C22)</f>
        <v>#DIV/0!</v>
      </c>
      <c r="D21" s="63">
        <f>SUM(SEnd:SStart!D22)</f>
        <v>0</v>
      </c>
      <c r="E21" s="63">
        <f>SUM(SEnd:SStart!E22)</f>
        <v>0</v>
      </c>
      <c r="F21" s="63">
        <f>SUM(SEnd:SStart!F22)</f>
        <v>0</v>
      </c>
      <c r="G21" s="63">
        <f>SUM(SEnd:SStart!G22)</f>
        <v>0</v>
      </c>
      <c r="H21" s="63">
        <f>SUM(SEnd:SStart!H22)</f>
        <v>0</v>
      </c>
      <c r="I21" s="63">
        <f>SUM(SEnd:SStart!I22)</f>
        <v>0</v>
      </c>
      <c r="J21" s="63">
        <f>SUM(SEnd:SStart!J22)</f>
        <v>0</v>
      </c>
      <c r="K21" s="63">
        <f>SUM(SEnd:SStart!K22)</f>
        <v>0</v>
      </c>
      <c r="L21" s="63">
        <f>SUM(SEnd:SStart!L22)</f>
        <v>0</v>
      </c>
      <c r="M21" s="63">
        <f>SUM(SEnd:SStart!M22)</f>
        <v>0</v>
      </c>
      <c r="N21" s="63">
        <f>SUM(SEnd:SStart!N22)</f>
        <v>0</v>
      </c>
      <c r="O21" s="63">
        <f>SUM(SEnd:SStart!O22)</f>
        <v>0</v>
      </c>
      <c r="P21" s="63">
        <f>SUM(SEnd:SStart!P22)</f>
        <v>0</v>
      </c>
      <c r="Q21" s="63">
        <f>SUM(SEnd:SStart!Q22)</f>
        <v>0</v>
      </c>
      <c r="R21" s="63">
        <f>SUM(SEnd:SStart!R22)</f>
        <v>0</v>
      </c>
      <c r="S21" s="63">
        <f>SUM(SEnd:SStart!S22)</f>
        <v>0</v>
      </c>
      <c r="T21" s="63">
        <f>SUM(SEnd:SStart!T22)</f>
        <v>0</v>
      </c>
      <c r="U21" s="63">
        <f>SUM(SEnd:SStart!U22)</f>
        <v>0</v>
      </c>
      <c r="V21" s="63">
        <f>SUM(SEnd:SStart!V22)</f>
        <v>0</v>
      </c>
      <c r="W21" s="63">
        <f>SUM(SEnd:SStart!W22)</f>
        <v>0</v>
      </c>
      <c r="X21" s="28">
        <f t="shared" si="9"/>
        <v>0</v>
      </c>
      <c r="Y21" s="28">
        <f t="shared" si="10"/>
        <v>0</v>
      </c>
      <c r="Z21" s="28">
        <f t="shared" si="11"/>
        <v>0</v>
      </c>
      <c r="AA21" s="28">
        <f t="shared" si="12"/>
        <v>0</v>
      </c>
      <c r="AB21" s="52">
        <f t="shared" si="13"/>
        <v>0</v>
      </c>
      <c r="AC21" s="52">
        <f t="shared" si="14"/>
        <v>0</v>
      </c>
      <c r="AD21" s="52" t="str">
        <f t="shared" si="15"/>
        <v>-</v>
      </c>
      <c r="AE21" s="63">
        <f>SUM(SEnd:SStart!AE22)</f>
        <v>0</v>
      </c>
      <c r="AF21" s="425">
        <f t="shared" si="16"/>
        <v>0</v>
      </c>
      <c r="AG21">
        <f t="shared" si="17"/>
        <v>0</v>
      </c>
    </row>
    <row r="22" spans="1:47" ht="18" customHeight="1" x14ac:dyDescent="0.15">
      <c r="A22" s="136"/>
      <c r="B22" s="136"/>
      <c r="C22" s="73"/>
      <c r="D22" s="63"/>
      <c r="E22" s="63"/>
      <c r="F22" s="63"/>
      <c r="G22" s="63"/>
      <c r="H22" s="63"/>
      <c r="I22" s="63"/>
      <c r="J22" s="63"/>
      <c r="K22" s="63"/>
      <c r="L22" s="63"/>
      <c r="M22" s="63"/>
      <c r="N22" s="63"/>
      <c r="O22" s="63"/>
      <c r="P22" s="63"/>
      <c r="Q22" s="63"/>
      <c r="R22" s="63"/>
      <c r="S22" s="63"/>
      <c r="T22" s="63"/>
      <c r="U22" s="63"/>
      <c r="V22" s="63"/>
      <c r="W22" s="63"/>
      <c r="X22" s="28"/>
      <c r="Y22" s="28"/>
      <c r="Z22" s="28"/>
      <c r="AA22" s="28"/>
      <c r="AB22" s="52"/>
      <c r="AC22" s="52"/>
      <c r="AD22" s="52"/>
      <c r="AE22" s="63"/>
      <c r="AF22" s="425"/>
    </row>
    <row r="23" spans="1:47" ht="18" customHeight="1" x14ac:dyDescent="0.15">
      <c r="A23" s="136"/>
      <c r="B23" s="136"/>
      <c r="C23" s="73"/>
      <c r="D23" s="63"/>
      <c r="E23" s="63"/>
      <c r="F23" s="63"/>
      <c r="G23" s="63"/>
      <c r="H23" s="63"/>
      <c r="I23" s="63"/>
      <c r="J23" s="63"/>
      <c r="K23" s="63"/>
      <c r="L23" s="63"/>
      <c r="M23" s="63"/>
      <c r="N23" s="63"/>
      <c r="O23" s="63"/>
      <c r="P23" s="63"/>
      <c r="Q23" s="63"/>
      <c r="R23" s="63"/>
      <c r="S23" s="63"/>
      <c r="T23" s="63"/>
      <c r="U23" s="63"/>
      <c r="V23" s="63"/>
      <c r="W23" s="63"/>
      <c r="X23" s="28"/>
      <c r="Y23" s="28"/>
      <c r="Z23" s="28"/>
      <c r="AA23" s="28"/>
      <c r="AB23" s="52"/>
      <c r="AC23" s="52"/>
      <c r="AD23" s="52"/>
      <c r="AE23" s="63"/>
      <c r="AF23" s="425"/>
    </row>
    <row r="24" spans="1:47" ht="18" customHeight="1" x14ac:dyDescent="0.15">
      <c r="A24" s="136"/>
      <c r="B24" s="136"/>
      <c r="C24" s="73"/>
      <c r="D24" s="63"/>
      <c r="E24" s="63"/>
      <c r="F24" s="63"/>
      <c r="G24" s="63"/>
      <c r="H24" s="63"/>
      <c r="I24" s="63"/>
      <c r="J24" s="63"/>
      <c r="K24" s="63"/>
      <c r="L24" s="63"/>
      <c r="M24" s="63"/>
      <c r="N24" s="63"/>
      <c r="O24" s="63"/>
      <c r="P24" s="63"/>
      <c r="Q24" s="63"/>
      <c r="R24" s="63"/>
      <c r="S24" s="63"/>
      <c r="T24" s="63"/>
      <c r="U24" s="63"/>
      <c r="V24" s="63"/>
      <c r="W24" s="63"/>
      <c r="X24" s="28"/>
      <c r="Y24" s="28"/>
      <c r="Z24" s="28"/>
      <c r="AA24" s="28"/>
      <c r="AB24" s="52"/>
      <c r="AC24" s="52"/>
      <c r="AD24" s="52"/>
      <c r="AE24" s="63"/>
      <c r="AF24" s="425"/>
    </row>
    <row r="25" spans="1:47" ht="15.75" customHeight="1" thickBot="1" x14ac:dyDescent="0.2">
      <c r="A25" s="68"/>
      <c r="B25" s="280" t="s">
        <v>53</v>
      </c>
      <c r="C25" s="197"/>
      <c r="D25" s="197">
        <f>SUM(D7:D24)</f>
        <v>0</v>
      </c>
      <c r="E25" s="197">
        <f>SUM(E7:E24)</f>
        <v>0</v>
      </c>
      <c r="F25" s="197">
        <f t="shared" ref="F25:Q25" si="18">SUM(F7:F24)</f>
        <v>0</v>
      </c>
      <c r="G25" s="197">
        <f t="shared" si="18"/>
        <v>0</v>
      </c>
      <c r="H25" s="197">
        <f t="shared" si="18"/>
        <v>0</v>
      </c>
      <c r="I25" s="197">
        <f t="shared" si="18"/>
        <v>0</v>
      </c>
      <c r="J25" s="197">
        <f t="shared" si="18"/>
        <v>0</v>
      </c>
      <c r="K25" s="197">
        <f t="shared" si="18"/>
        <v>0</v>
      </c>
      <c r="L25" s="197">
        <f t="shared" si="18"/>
        <v>0</v>
      </c>
      <c r="M25" s="197">
        <f t="shared" si="18"/>
        <v>0</v>
      </c>
      <c r="N25" s="197">
        <f t="shared" si="18"/>
        <v>0</v>
      </c>
      <c r="O25" s="197">
        <f t="shared" si="18"/>
        <v>0</v>
      </c>
      <c r="P25" s="197">
        <f t="shared" si="18"/>
        <v>0</v>
      </c>
      <c r="Q25" s="197">
        <f t="shared" si="18"/>
        <v>0</v>
      </c>
      <c r="R25" s="197">
        <f t="shared" ref="R25:W25" si="19">SUM(R7:R24)</f>
        <v>0</v>
      </c>
      <c r="S25" s="197">
        <f t="shared" si="19"/>
        <v>0</v>
      </c>
      <c r="T25" s="197">
        <f t="shared" si="19"/>
        <v>0</v>
      </c>
      <c r="U25" s="197">
        <f t="shared" si="19"/>
        <v>0</v>
      </c>
      <c r="V25" s="197">
        <f t="shared" si="19"/>
        <v>0</v>
      </c>
      <c r="W25" s="197">
        <f t="shared" si="19"/>
        <v>0</v>
      </c>
      <c r="X25" s="281">
        <f>IF(D25&gt;0,F25/D25,0)</f>
        <v>0</v>
      </c>
      <c r="Y25" s="282">
        <f t="shared" si="1"/>
        <v>0</v>
      </c>
      <c r="Z25" s="282">
        <f t="shared" si="2"/>
        <v>0</v>
      </c>
      <c r="AA25" s="282" t="str">
        <f>IF(T25&gt;0,U25/T25,"-")</f>
        <v>-</v>
      </c>
      <c r="AB25" s="283">
        <f t="shared" si="3"/>
        <v>0</v>
      </c>
      <c r="AC25" s="283">
        <f t="shared" si="4"/>
        <v>0</v>
      </c>
      <c r="AD25" s="283" t="str">
        <f>IF(R25&gt;0,P25/R25,"-")</f>
        <v>-</v>
      </c>
      <c r="AE25" s="398">
        <f>SUM(AE7:AE24)</f>
        <v>0</v>
      </c>
    </row>
    <row r="26" spans="1:47" ht="14" thickBot="1" x14ac:dyDescent="0.2">
      <c r="A26" s="157"/>
      <c r="B26" s="158"/>
      <c r="R26" s="46" t="s">
        <v>89</v>
      </c>
      <c r="W26"/>
      <c r="Z26" s="13"/>
      <c r="AA26" s="138" t="s">
        <v>116</v>
      </c>
      <c r="AB26" s="139" t="s">
        <v>118</v>
      </c>
      <c r="AC26" s="140" t="s">
        <v>119</v>
      </c>
      <c r="AD26" s="13"/>
      <c r="AG26" s="67" t="s">
        <v>88</v>
      </c>
      <c r="AH26" s="64" t="s">
        <v>87</v>
      </c>
      <c r="AI26" s="14" t="s">
        <v>93</v>
      </c>
      <c r="AJ26"/>
      <c r="AK26" s="17" t="s">
        <v>18</v>
      </c>
      <c r="AL26" s="17" t="s">
        <v>424</v>
      </c>
    </row>
    <row r="27" spans="1:47"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898" t="s">
        <v>481</v>
      </c>
      <c r="Y27" s="143" t="s">
        <v>137</v>
      </c>
      <c r="Z27" s="143" t="s">
        <v>122</v>
      </c>
      <c r="AA27" s="141" t="s">
        <v>115</v>
      </c>
      <c r="AB27" s="144" t="s">
        <v>115</v>
      </c>
      <c r="AC27" s="145" t="s">
        <v>115</v>
      </c>
      <c r="AD27" s="137" t="s">
        <v>58</v>
      </c>
      <c r="AE27" s="22" t="s">
        <v>49</v>
      </c>
      <c r="AF27" s="22" t="s">
        <v>52</v>
      </c>
      <c r="AG27" s="48" t="s">
        <v>56</v>
      </c>
      <c r="AH27" s="65" t="s">
        <v>49</v>
      </c>
      <c r="AI27" s="25" t="s">
        <v>220</v>
      </c>
      <c r="AJ27"/>
      <c r="AK27" s="25" t="s">
        <v>117</v>
      </c>
      <c r="AL27" s="25" t="s">
        <v>117</v>
      </c>
    </row>
    <row r="28" spans="1:47" ht="15.75" customHeight="1" x14ac:dyDescent="0.15">
      <c r="A28" s="136">
        <f t="shared" ref="A28:B45" si="20">A7</f>
        <v>2</v>
      </c>
      <c r="B28" s="136" t="str">
        <f t="shared" si="20"/>
        <v>Player 1</v>
      </c>
      <c r="C28" s="63">
        <f>SUM(SEnd:SStart!D29)</f>
        <v>0</v>
      </c>
      <c r="D28" s="63">
        <f>SUM(SEnd:SStart!E29)</f>
        <v>0</v>
      </c>
      <c r="E28" s="63">
        <f>SUM(SEnd:SStart!F29)</f>
        <v>0</v>
      </c>
      <c r="F28" s="63">
        <f>SUM(SEnd:SStart!G29)</f>
        <v>0</v>
      </c>
      <c r="G28" s="63">
        <f>SUM(SEnd:SStart!H29)</f>
        <v>0</v>
      </c>
      <c r="H28" s="63">
        <f>SUM(SEnd:SStart!I29)</f>
        <v>0</v>
      </c>
      <c r="I28" s="63">
        <f>SUM(SEnd:SStart!J29)</f>
        <v>0</v>
      </c>
      <c r="J28" s="63">
        <f>SUM(SEnd:SStart!K29)</f>
        <v>0</v>
      </c>
      <c r="K28" s="63">
        <f>SUM(SEnd:SStart!L29)</f>
        <v>0</v>
      </c>
      <c r="L28" s="63">
        <f>SUM(SEnd:SStart!M29)</f>
        <v>0</v>
      </c>
      <c r="M28" s="63">
        <f>SUM(SEnd:SStart!N29)</f>
        <v>0</v>
      </c>
      <c r="N28" s="63">
        <f>SUM(SEnd:SStart!O29)</f>
        <v>0</v>
      </c>
      <c r="O28" s="63">
        <f>SUM(SEnd:SStart!P29)</f>
        <v>0</v>
      </c>
      <c r="P28" s="63">
        <f>SUM(SEnd:SStart!Q29)</f>
        <v>0</v>
      </c>
      <c r="Q28" s="63">
        <f>SUM(SEnd:SStart!R29)</f>
        <v>0</v>
      </c>
      <c r="R28" s="63">
        <f>SUM(SEnd:SStart!S29)</f>
        <v>0</v>
      </c>
      <c r="S28" s="63">
        <f>SUM(SEnd:SStart!T29)</f>
        <v>0</v>
      </c>
      <c r="T28" s="63">
        <f>SUM(SEnd:SStart!U29)</f>
        <v>0</v>
      </c>
      <c r="U28" s="63">
        <f>SUM(SEnd:SStart!V29)</f>
        <v>0</v>
      </c>
      <c r="V28" s="63">
        <f>SUM(SEnd:SStart!W29)</f>
        <v>0</v>
      </c>
      <c r="W28" s="63">
        <f>SUM(SEnd:SStart!X29)</f>
        <v>0</v>
      </c>
      <c r="X28" s="63">
        <f>SUM(SEnd:SStart!Y29)</f>
        <v>0</v>
      </c>
      <c r="Y28" s="63">
        <f>SUM(SEnd:SStart!Z29)</f>
        <v>0</v>
      </c>
      <c r="Z28" s="146" t="str">
        <f t="shared" ref="Z28:Z45" si="21">IF((W28+V28)&gt;0,W28/(W28+V28),"-")</f>
        <v>-</v>
      </c>
      <c r="AA28" s="55" t="str">
        <f t="shared" ref="AA28:AA46" si="22">IF(F28&gt;0,V28/F28,"-")</f>
        <v>-</v>
      </c>
      <c r="AB28" s="55" t="str">
        <f t="shared" ref="AB28:AB45" si="23">IF(F28&gt;0,W28/F28,"-")</f>
        <v>-</v>
      </c>
      <c r="AC28" s="55" t="str">
        <f t="shared" ref="AC28:AC45" si="24">IF(F28&gt;0,(V28+W28)/F28,"-")</f>
        <v>-</v>
      </c>
      <c r="AD28" s="47" t="str">
        <f>IF(F28&gt;0,(M28*Input!$G$22)/F28,"-")</f>
        <v>-</v>
      </c>
      <c r="AE28" s="54" t="str">
        <f t="shared" ref="AE28:AE46" si="25">IF(G28&gt;0,K28/G28,"-")</f>
        <v>-</v>
      </c>
      <c r="AF28" s="47" t="str">
        <f t="shared" ref="AF28:AF46" si="26">IF((G28+I28+K28+O28+Q28)&gt;0, (I28+K28+O28+Q28)/(G28+I28+O28+Q28),"-")</f>
        <v>-</v>
      </c>
      <c r="AG28" s="55" t="str">
        <f t="shared" ref="AG28:AG45" si="27">IF(F28&gt;0,P28/F28,"-")</f>
        <v>-</v>
      </c>
      <c r="AH28" s="28" t="str">
        <f t="shared" ref="AH28:AH45" si="28">IF(S28&gt;0,T28/S28,"-")</f>
        <v>-</v>
      </c>
      <c r="AI28" s="425">
        <f t="shared" ref="AI28:AI46" si="29">IF(Z28&lt;&gt;"-",10000+(Z28*100)-(AD28*100)-(AE28*100)-(AF28*100)+(H28*100)-(I28*20)-(O28*30)+(F28*50)-(AG28*100)-(AC28*100),0)</f>
        <v>0</v>
      </c>
      <c r="AJ28" t="str">
        <f t="shared" ref="AJ28:AJ45" si="30">B28</f>
        <v>Player 1</v>
      </c>
      <c r="AK28" s="466">
        <f>SUM(SEnd:SStart!AE29)</f>
        <v>0</v>
      </c>
      <c r="AL28" s="467" t="str">
        <f t="shared" ref="AL28:AL45" si="31">IF(P28=0,"-",AK28/P28)</f>
        <v>-</v>
      </c>
      <c r="AM28">
        <v>1</v>
      </c>
      <c r="AN28" s="798">
        <f>VLOOKUP(AM28,$D$49:$AP$66,37,FALSE)</f>
        <v>0</v>
      </c>
      <c r="AO28" s="798" t="str">
        <f>VLOOKUP(AM28,$D$49:$AP$66,38,FALSE)</f>
        <v>Player 1</v>
      </c>
      <c r="AP28" s="798">
        <f>VLOOKUP(AM28,$D$49:$AP$66,39,FALSE)</f>
        <v>2</v>
      </c>
      <c r="AQ28">
        <f>VLOOKUP(AM28,$D$49:$AQ$66,40,FALSE)</f>
        <v>0</v>
      </c>
      <c r="AR28" t="str">
        <f>LEFT(AO28,1)</f>
        <v>P</v>
      </c>
      <c r="AS28" t="str">
        <f>RIGHT(LEFT(AO28,FIND(" ",AO28)+1),1)</f>
        <v>1</v>
      </c>
      <c r="AT28" t="str">
        <f>CONCATENATE(AP28,AR28,AS28)</f>
        <v>2P1</v>
      </c>
      <c r="AU28">
        <f>VLOOKUP(AM28,$D$49:$AS$66,42,FALSE)</f>
        <v>0</v>
      </c>
    </row>
    <row r="29" spans="1:47" ht="15.75" customHeight="1" x14ac:dyDescent="0.15">
      <c r="A29" s="136">
        <f t="shared" si="20"/>
        <v>3</v>
      </c>
      <c r="B29" s="136" t="str">
        <f t="shared" si="20"/>
        <v>Player 2</v>
      </c>
      <c r="C29" s="63">
        <f>SUM(SEnd:SStart!D30)</f>
        <v>0</v>
      </c>
      <c r="D29" s="63">
        <f>SUM(SEnd:SStart!E30)</f>
        <v>0</v>
      </c>
      <c r="E29" s="63">
        <f>SUM(SEnd:SStart!F30)</f>
        <v>0</v>
      </c>
      <c r="F29" s="63">
        <f>SUM(SEnd:SStart!G30)</f>
        <v>0</v>
      </c>
      <c r="G29" s="63">
        <f>SUM(SEnd:SStart!H30)</f>
        <v>0</v>
      </c>
      <c r="H29" s="63">
        <f>SUM(SEnd:SStart!I30)</f>
        <v>0</v>
      </c>
      <c r="I29" s="63">
        <f>SUM(SEnd:SStart!J30)</f>
        <v>0</v>
      </c>
      <c r="J29" s="63">
        <f>SUM(SEnd:SStart!K30)</f>
        <v>0</v>
      </c>
      <c r="K29" s="63">
        <f>SUM(SEnd:SStart!L30)</f>
        <v>0</v>
      </c>
      <c r="L29" s="63">
        <f>SUM(SEnd:SStart!M30)</f>
        <v>0</v>
      </c>
      <c r="M29" s="63">
        <f>SUM(SEnd:SStart!N30)</f>
        <v>0</v>
      </c>
      <c r="N29" s="63">
        <f>SUM(SEnd:SStart!O30)</f>
        <v>0</v>
      </c>
      <c r="O29" s="63">
        <f>SUM(SEnd:SStart!P30)</f>
        <v>0</v>
      </c>
      <c r="P29" s="63">
        <f>SUM(SEnd:SStart!Q30)</f>
        <v>0</v>
      </c>
      <c r="Q29" s="63">
        <f>SUM(SEnd:SStart!R30)</f>
        <v>0</v>
      </c>
      <c r="R29" s="63">
        <f>SUM(SEnd:SStart!S30)</f>
        <v>0</v>
      </c>
      <c r="S29" s="63">
        <f>SUM(SEnd:SStart!T30)</f>
        <v>0</v>
      </c>
      <c r="T29" s="63">
        <f>SUM(SEnd:SStart!U30)</f>
        <v>0</v>
      </c>
      <c r="U29" s="63">
        <f>SUM(SEnd:SStart!V30)</f>
        <v>0</v>
      </c>
      <c r="V29" s="63">
        <f>SUM(SEnd:SStart!W30)</f>
        <v>0</v>
      </c>
      <c r="W29" s="63">
        <f>SUM(SEnd:SStart!X30)</f>
        <v>0</v>
      </c>
      <c r="X29" s="63">
        <f>SUM(SEnd:SStart!Y30)</f>
        <v>0</v>
      </c>
      <c r="Y29" s="63">
        <f>SUM(SEnd:SStart!Z30)</f>
        <v>0</v>
      </c>
      <c r="Z29" s="146" t="str">
        <f t="shared" si="21"/>
        <v>-</v>
      </c>
      <c r="AA29" s="55" t="str">
        <f t="shared" si="22"/>
        <v>-</v>
      </c>
      <c r="AB29" s="55" t="str">
        <f t="shared" si="23"/>
        <v>-</v>
      </c>
      <c r="AC29" s="55" t="str">
        <f t="shared" si="24"/>
        <v>-</v>
      </c>
      <c r="AD29" s="47" t="str">
        <f>IF(F29&gt;0,(M29*Input!$G$22)/F29,"-")</f>
        <v>-</v>
      </c>
      <c r="AE29" s="54" t="str">
        <f t="shared" si="25"/>
        <v>-</v>
      </c>
      <c r="AF29" s="47" t="str">
        <f t="shared" si="26"/>
        <v>-</v>
      </c>
      <c r="AG29" s="55" t="str">
        <f t="shared" si="27"/>
        <v>-</v>
      </c>
      <c r="AH29" s="28" t="str">
        <f t="shared" si="28"/>
        <v>-</v>
      </c>
      <c r="AI29" s="425">
        <f t="shared" si="29"/>
        <v>0</v>
      </c>
      <c r="AJ29" t="str">
        <f t="shared" si="30"/>
        <v>Player 2</v>
      </c>
      <c r="AK29" s="466">
        <f>SUM(SEnd:SStart!AE30)</f>
        <v>0</v>
      </c>
      <c r="AL29" s="467" t="str">
        <f t="shared" si="31"/>
        <v>-</v>
      </c>
      <c r="AM29">
        <v>2</v>
      </c>
      <c r="AN29" s="798" t="e">
        <f t="shared" ref="AN29:AN45" si="32">VLOOKUP(AM29,$D$49:$AP$66,37,FALSE)</f>
        <v>#N/A</v>
      </c>
      <c r="AO29" s="798" t="e">
        <f>VLOOKUP(AM29,$D$49:$AP$66,38,FALSE)</f>
        <v>#N/A</v>
      </c>
      <c r="AP29" s="798" t="e">
        <f>VLOOKUP(AM29,$D$49:$AP$66,39,FALSE)</f>
        <v>#N/A</v>
      </c>
      <c r="AQ29" t="e">
        <f>VLOOKUP(AM29,$D$49:$AQ$66,40,FALSE)</f>
        <v>#N/A</v>
      </c>
      <c r="AR29" t="e">
        <f>LEFT(AO29,1)</f>
        <v>#N/A</v>
      </c>
      <c r="AS29" t="e">
        <f>RIGHT(LEFT(AO29,FIND(" ",AO29)+1),1)</f>
        <v>#N/A</v>
      </c>
      <c r="AT29" t="e">
        <f>CONCATENATE(AP29,AR29,AS29)</f>
        <v>#N/A</v>
      </c>
      <c r="AU29" t="e">
        <f>VLOOKUP(AM29,$D$49:$AS$66,42,FALSE)</f>
        <v>#N/A</v>
      </c>
    </row>
    <row r="30" spans="1:47" ht="15.75" customHeight="1" x14ac:dyDescent="0.15">
      <c r="A30" s="136">
        <f t="shared" si="20"/>
        <v>5</v>
      </c>
      <c r="B30" s="136" t="str">
        <f t="shared" si="20"/>
        <v>Player 3</v>
      </c>
      <c r="C30" s="63">
        <f>SUM(SEnd:SStart!D31)</f>
        <v>0</v>
      </c>
      <c r="D30" s="63">
        <f>SUM(SEnd:SStart!E31)</f>
        <v>0</v>
      </c>
      <c r="E30" s="63">
        <f>SUM(SEnd:SStart!F31)</f>
        <v>0</v>
      </c>
      <c r="F30" s="63">
        <f>SUM(SEnd:SStart!G31)</f>
        <v>0</v>
      </c>
      <c r="G30" s="63">
        <f>SUM(SEnd:SStart!H31)</f>
        <v>0</v>
      </c>
      <c r="H30" s="63">
        <f>SUM(SEnd:SStart!I31)</f>
        <v>0</v>
      </c>
      <c r="I30" s="63">
        <f>SUM(SEnd:SStart!J31)</f>
        <v>0</v>
      </c>
      <c r="J30" s="63">
        <f>SUM(SEnd:SStart!K31)</f>
        <v>0</v>
      </c>
      <c r="K30" s="63">
        <f>SUM(SEnd:SStart!L31)</f>
        <v>0</v>
      </c>
      <c r="L30" s="63">
        <f>SUM(SEnd:SStart!M31)</f>
        <v>0</v>
      </c>
      <c r="M30" s="63">
        <f>SUM(SEnd:SStart!N31)</f>
        <v>0</v>
      </c>
      <c r="N30" s="63">
        <f>SUM(SEnd:SStart!O31)</f>
        <v>0</v>
      </c>
      <c r="O30" s="63">
        <f>SUM(SEnd:SStart!P31)</f>
        <v>0</v>
      </c>
      <c r="P30" s="63">
        <f>SUM(SEnd:SStart!Q31)</f>
        <v>0</v>
      </c>
      <c r="Q30" s="63">
        <f>SUM(SEnd:SStart!R31)</f>
        <v>0</v>
      </c>
      <c r="R30" s="63">
        <f>SUM(SEnd:SStart!S31)</f>
        <v>0</v>
      </c>
      <c r="S30" s="63">
        <f>SUM(SEnd:SStart!T31)</f>
        <v>0</v>
      </c>
      <c r="T30" s="63">
        <f>SUM(SEnd:SStart!U31)</f>
        <v>0</v>
      </c>
      <c r="U30" s="63">
        <f>SUM(SEnd:SStart!V31)</f>
        <v>0</v>
      </c>
      <c r="V30" s="63">
        <f>SUM(SEnd:SStart!W31)</f>
        <v>0</v>
      </c>
      <c r="W30" s="63">
        <f>SUM(SEnd:SStart!X31)</f>
        <v>0</v>
      </c>
      <c r="X30" s="63">
        <f>SUM(SEnd:SStart!Y31)</f>
        <v>0</v>
      </c>
      <c r="Y30" s="63">
        <f>SUM(SEnd:SStart!Z31)</f>
        <v>0</v>
      </c>
      <c r="Z30" s="146" t="str">
        <f t="shared" si="21"/>
        <v>-</v>
      </c>
      <c r="AA30" s="55" t="str">
        <f t="shared" si="22"/>
        <v>-</v>
      </c>
      <c r="AB30" s="55" t="str">
        <f t="shared" si="23"/>
        <v>-</v>
      </c>
      <c r="AC30" s="55" t="str">
        <f t="shared" si="24"/>
        <v>-</v>
      </c>
      <c r="AD30" s="47" t="str">
        <f>IF(F30&gt;0,(M30*Input!$G$22)/F30,"-")</f>
        <v>-</v>
      </c>
      <c r="AE30" s="54" t="str">
        <f t="shared" si="25"/>
        <v>-</v>
      </c>
      <c r="AF30" s="47" t="str">
        <f t="shared" si="26"/>
        <v>-</v>
      </c>
      <c r="AG30" s="55" t="str">
        <f t="shared" si="27"/>
        <v>-</v>
      </c>
      <c r="AH30" s="28" t="str">
        <f t="shared" si="28"/>
        <v>-</v>
      </c>
      <c r="AI30" s="425">
        <f t="shared" si="29"/>
        <v>0</v>
      </c>
      <c r="AJ30" t="str">
        <f t="shared" si="30"/>
        <v>Player 3</v>
      </c>
      <c r="AK30" s="466">
        <f>SUM(SEnd:SStart!AE31)</f>
        <v>0</v>
      </c>
      <c r="AL30" s="467" t="str">
        <f t="shared" si="31"/>
        <v>-</v>
      </c>
      <c r="AM30">
        <v>3</v>
      </c>
      <c r="AN30" s="798" t="e">
        <f t="shared" si="32"/>
        <v>#N/A</v>
      </c>
      <c r="AO30" s="798" t="e">
        <f>VLOOKUP(AM30,$D$49:$AP$66,38,FALSE)</f>
        <v>#N/A</v>
      </c>
      <c r="AP30" s="798" t="e">
        <f>VLOOKUP(AM30,$D$49:$AP$66,39,FALSE)</f>
        <v>#N/A</v>
      </c>
      <c r="AQ30" t="e">
        <f>VLOOKUP(AM30,$D$49:$AQ$66,40,FALSE)</f>
        <v>#N/A</v>
      </c>
      <c r="AR30" t="e">
        <f>LEFT(AO30,1)</f>
        <v>#N/A</v>
      </c>
      <c r="AS30" t="e">
        <f>RIGHT(LEFT(AO30,FIND(" ",AO30)+1),1)</f>
        <v>#N/A</v>
      </c>
      <c r="AT30" t="e">
        <f>CONCATENATE(AP30,AR30,AS30)</f>
        <v>#N/A</v>
      </c>
      <c r="AU30" t="e">
        <f>VLOOKUP(AM30,$D$49:$AS$66,42,FALSE)</f>
        <v>#N/A</v>
      </c>
    </row>
    <row r="31" spans="1:47" ht="15.75" customHeight="1" x14ac:dyDescent="0.15">
      <c r="A31" s="136">
        <f t="shared" si="20"/>
        <v>9</v>
      </c>
      <c r="B31" s="136" t="str">
        <f t="shared" si="20"/>
        <v>Player 4</v>
      </c>
      <c r="C31" s="63">
        <f>SUM(SEnd:SStart!D32)</f>
        <v>0</v>
      </c>
      <c r="D31" s="63">
        <f>SUM(SEnd:SStart!E32)</f>
        <v>0</v>
      </c>
      <c r="E31" s="63">
        <f>SUM(SEnd:SStart!F32)</f>
        <v>0</v>
      </c>
      <c r="F31" s="63">
        <f>SUM(SEnd:SStart!G32)</f>
        <v>0</v>
      </c>
      <c r="G31" s="63">
        <f>SUM(SEnd:SStart!H32)</f>
        <v>0</v>
      </c>
      <c r="H31" s="63">
        <f>SUM(SEnd:SStart!I32)</f>
        <v>0</v>
      </c>
      <c r="I31" s="63">
        <f>SUM(SEnd:SStart!J32)</f>
        <v>0</v>
      </c>
      <c r="J31" s="63">
        <f>SUM(SEnd:SStart!K32)</f>
        <v>0</v>
      </c>
      <c r="K31" s="63">
        <f>SUM(SEnd:SStart!L32)</f>
        <v>0</v>
      </c>
      <c r="L31" s="63">
        <f>SUM(SEnd:SStart!M32)</f>
        <v>0</v>
      </c>
      <c r="M31" s="63">
        <f>SUM(SEnd:SStart!N32)</f>
        <v>0</v>
      </c>
      <c r="N31" s="63">
        <f>SUM(SEnd:SStart!O32)</f>
        <v>0</v>
      </c>
      <c r="O31" s="63">
        <f>SUM(SEnd:SStart!P32)</f>
        <v>0</v>
      </c>
      <c r="P31" s="63">
        <f>SUM(SEnd:SStart!Q32)</f>
        <v>0</v>
      </c>
      <c r="Q31" s="63">
        <f>SUM(SEnd:SStart!R32)</f>
        <v>0</v>
      </c>
      <c r="R31" s="63">
        <f>SUM(SEnd:SStart!S32)</f>
        <v>0</v>
      </c>
      <c r="S31" s="63">
        <f>SUM(SEnd:SStart!T32)</f>
        <v>0</v>
      </c>
      <c r="T31" s="63">
        <f>SUM(SEnd:SStart!U32)</f>
        <v>0</v>
      </c>
      <c r="U31" s="63">
        <f>SUM(SEnd:SStart!V32)</f>
        <v>0</v>
      </c>
      <c r="V31" s="63">
        <f>SUM(SEnd:SStart!W32)</f>
        <v>0</v>
      </c>
      <c r="W31" s="63">
        <f>SUM(SEnd:SStart!X32)</f>
        <v>0</v>
      </c>
      <c r="X31" s="63">
        <f>SUM(SEnd:SStart!Y32)</f>
        <v>0</v>
      </c>
      <c r="Y31" s="63">
        <f>SUM(SEnd:SStart!Z32)</f>
        <v>0</v>
      </c>
      <c r="Z31" s="146" t="str">
        <f t="shared" si="21"/>
        <v>-</v>
      </c>
      <c r="AA31" s="55" t="str">
        <f t="shared" si="22"/>
        <v>-</v>
      </c>
      <c r="AB31" s="55" t="str">
        <f t="shared" si="23"/>
        <v>-</v>
      </c>
      <c r="AC31" s="55" t="str">
        <f t="shared" si="24"/>
        <v>-</v>
      </c>
      <c r="AD31" s="47" t="str">
        <f>IF(F31&gt;0,(M31*Input!$G$22)/F31,"-")</f>
        <v>-</v>
      </c>
      <c r="AE31" s="54" t="str">
        <f t="shared" si="25"/>
        <v>-</v>
      </c>
      <c r="AF31" s="47" t="str">
        <f t="shared" si="26"/>
        <v>-</v>
      </c>
      <c r="AG31" s="55" t="str">
        <f t="shared" si="27"/>
        <v>-</v>
      </c>
      <c r="AH31" s="28" t="str">
        <f t="shared" si="28"/>
        <v>-</v>
      </c>
      <c r="AI31" s="425">
        <f t="shared" si="29"/>
        <v>0</v>
      </c>
      <c r="AJ31" t="str">
        <f t="shared" si="30"/>
        <v>Player 4</v>
      </c>
      <c r="AK31" s="466">
        <f>SUM(SEnd:SStart!AE32)</f>
        <v>0</v>
      </c>
      <c r="AL31" s="467" t="str">
        <f t="shared" si="31"/>
        <v>-</v>
      </c>
      <c r="AM31">
        <v>4</v>
      </c>
      <c r="AN31" s="798" t="e">
        <f t="shared" si="32"/>
        <v>#N/A</v>
      </c>
      <c r="AO31" s="798" t="e">
        <f>VLOOKUP(AM31,$D$49:$AP$66,38,FALSE)</f>
        <v>#N/A</v>
      </c>
      <c r="AP31" s="798" t="e">
        <f>VLOOKUP(AM31,$D$49:$AP$66,39,FALSE)</f>
        <v>#N/A</v>
      </c>
      <c r="AQ31" t="e">
        <f>VLOOKUP(AM31,$D$49:$AQ$66,40,FALSE)</f>
        <v>#N/A</v>
      </c>
      <c r="AR31" t="e">
        <f>LEFT(AO31,1)</f>
        <v>#N/A</v>
      </c>
      <c r="AS31" t="e">
        <f>RIGHT(LEFT(AO31,FIND(" ",AO31)+1),1)</f>
        <v>#N/A</v>
      </c>
      <c r="AT31" t="e">
        <f>CONCATENATE(AP31,AR31,AS31)</f>
        <v>#N/A</v>
      </c>
      <c r="AU31" t="e">
        <f>VLOOKUP(AM31,$D$49:$AS$66,42,FALSE)</f>
        <v>#N/A</v>
      </c>
    </row>
    <row r="32" spans="1:47" ht="15.75" customHeight="1" x14ac:dyDescent="0.15">
      <c r="A32" s="136">
        <f t="shared" si="20"/>
        <v>1</v>
      </c>
      <c r="B32" s="136" t="str">
        <f t="shared" si="20"/>
        <v>Player 5</v>
      </c>
      <c r="C32" s="63">
        <f>SUM(SEnd:SStart!D33)</f>
        <v>0</v>
      </c>
      <c r="D32" s="63">
        <f>SUM(SEnd:SStart!E33)</f>
        <v>0</v>
      </c>
      <c r="E32" s="63">
        <f>SUM(SEnd:SStart!F33)</f>
        <v>0</v>
      </c>
      <c r="F32" s="63">
        <f>SUM(SEnd:SStart!G33)</f>
        <v>0</v>
      </c>
      <c r="G32" s="63">
        <f>SUM(SEnd:SStart!H33)</f>
        <v>0</v>
      </c>
      <c r="H32" s="63">
        <f>SUM(SEnd:SStart!I33)</f>
        <v>0</v>
      </c>
      <c r="I32" s="63">
        <f>SUM(SEnd:SStart!J33)</f>
        <v>0</v>
      </c>
      <c r="J32" s="63">
        <f>SUM(SEnd:SStart!K33)</f>
        <v>0</v>
      </c>
      <c r="K32" s="63">
        <f>SUM(SEnd:SStart!L33)</f>
        <v>0</v>
      </c>
      <c r="L32" s="63">
        <f>SUM(SEnd:SStart!M33)</f>
        <v>0</v>
      </c>
      <c r="M32" s="63">
        <f>SUM(SEnd:SStart!N33)</f>
        <v>0</v>
      </c>
      <c r="N32" s="63">
        <f>SUM(SEnd:SStart!O33)</f>
        <v>0</v>
      </c>
      <c r="O32" s="63">
        <f>SUM(SEnd:SStart!P33)</f>
        <v>0</v>
      </c>
      <c r="P32" s="63">
        <f>SUM(SEnd:SStart!Q33)</f>
        <v>0</v>
      </c>
      <c r="Q32" s="63">
        <f>SUM(SEnd:SStart!R33)</f>
        <v>0</v>
      </c>
      <c r="R32" s="63">
        <f>SUM(SEnd:SStart!S33)</f>
        <v>0</v>
      </c>
      <c r="S32" s="63">
        <f>SUM(SEnd:SStart!T33)</f>
        <v>0</v>
      </c>
      <c r="T32" s="63">
        <f>SUM(SEnd:SStart!U33)</f>
        <v>0</v>
      </c>
      <c r="U32" s="63">
        <f>SUM(SEnd:SStart!V33)</f>
        <v>0</v>
      </c>
      <c r="V32" s="63">
        <f>SUM(SEnd:SStart!W33)</f>
        <v>0</v>
      </c>
      <c r="W32" s="63">
        <f>SUM(SEnd:SStart!X33)</f>
        <v>0</v>
      </c>
      <c r="X32" s="63">
        <f>SUM(SEnd:SStart!Y33)</f>
        <v>0</v>
      </c>
      <c r="Y32" s="63">
        <f>SUM(SEnd:SStart!Z33)</f>
        <v>0</v>
      </c>
      <c r="Z32" s="146" t="str">
        <f t="shared" si="21"/>
        <v>-</v>
      </c>
      <c r="AA32" s="55" t="str">
        <f t="shared" si="22"/>
        <v>-</v>
      </c>
      <c r="AB32" s="55" t="str">
        <f t="shared" si="23"/>
        <v>-</v>
      </c>
      <c r="AC32" s="55" t="str">
        <f t="shared" si="24"/>
        <v>-</v>
      </c>
      <c r="AD32" s="47" t="str">
        <f>IF(F32&gt;0,(M32*Input!$G$22)/F32,"-")</f>
        <v>-</v>
      </c>
      <c r="AE32" s="54" t="str">
        <f t="shared" si="25"/>
        <v>-</v>
      </c>
      <c r="AF32" s="47" t="str">
        <f t="shared" si="26"/>
        <v>-</v>
      </c>
      <c r="AG32" s="55" t="str">
        <f t="shared" si="27"/>
        <v>-</v>
      </c>
      <c r="AH32" s="28" t="str">
        <f t="shared" si="28"/>
        <v>-</v>
      </c>
      <c r="AI32" s="425">
        <f t="shared" si="29"/>
        <v>0</v>
      </c>
      <c r="AJ32" t="str">
        <f t="shared" si="30"/>
        <v>Player 5</v>
      </c>
      <c r="AK32" s="466">
        <f>SUM(SEnd:SStart!AE33)</f>
        <v>0</v>
      </c>
      <c r="AL32" s="467" t="str">
        <f t="shared" si="31"/>
        <v>-</v>
      </c>
      <c r="AM32">
        <v>5</v>
      </c>
      <c r="AN32" s="798" t="e">
        <f>VLOOKUP(AM32,$D$49:$AP$66,37,FALSE)</f>
        <v>#N/A</v>
      </c>
      <c r="AO32" s="798" t="e">
        <f>VLOOKUP(AM32,$D$49:$AP$66,38,FALSE)</f>
        <v>#N/A</v>
      </c>
      <c r="AP32" s="798" t="e">
        <f>VLOOKUP(AM32,$D$49:$AP$66,39,FALSE)</f>
        <v>#N/A</v>
      </c>
      <c r="AQ32" t="e">
        <f>VLOOKUP(AM32,$D$49:$AQ$66,40,FALSE)</f>
        <v>#N/A</v>
      </c>
      <c r="AR32" t="e">
        <f>LEFT(AO32,1)</f>
        <v>#N/A</v>
      </c>
      <c r="AS32" t="e">
        <f>RIGHT(LEFT(AO32,FIND(" ",AO32)+1),1)</f>
        <v>#N/A</v>
      </c>
      <c r="AT32" t="e">
        <f>CONCATENATE(AP32,AR32,AS32)</f>
        <v>#N/A</v>
      </c>
      <c r="AU32" t="e">
        <f>VLOOKUP(AM32,$D$49:$AS$66,42,FALSE)</f>
        <v>#N/A</v>
      </c>
    </row>
    <row r="33" spans="1:47" ht="15.75" customHeight="1" x14ac:dyDescent="0.15">
      <c r="A33" s="136">
        <f t="shared" si="20"/>
        <v>14</v>
      </c>
      <c r="B33" s="136" t="str">
        <f t="shared" si="20"/>
        <v>Player 6</v>
      </c>
      <c r="C33" s="63">
        <f>SUM(SEnd:SStart!D34)</f>
        <v>0</v>
      </c>
      <c r="D33" s="63">
        <f>SUM(SEnd:SStart!E34)</f>
        <v>0</v>
      </c>
      <c r="E33" s="63">
        <f>SUM(SEnd:SStart!F34)</f>
        <v>0</v>
      </c>
      <c r="F33" s="63">
        <f>SUM(SEnd:SStart!G34)</f>
        <v>0</v>
      </c>
      <c r="G33" s="63">
        <f>SUM(SEnd:SStart!H34)</f>
        <v>0</v>
      </c>
      <c r="H33" s="63">
        <f>SUM(SEnd:SStart!I34)</f>
        <v>0</v>
      </c>
      <c r="I33" s="63">
        <f>SUM(SEnd:SStart!J34)</f>
        <v>0</v>
      </c>
      <c r="J33" s="63">
        <f>SUM(SEnd:SStart!K34)</f>
        <v>0</v>
      </c>
      <c r="K33" s="63">
        <f>SUM(SEnd:SStart!L34)</f>
        <v>0</v>
      </c>
      <c r="L33" s="63">
        <f>SUM(SEnd:SStart!M34)</f>
        <v>0</v>
      </c>
      <c r="M33" s="63">
        <f>SUM(SEnd:SStart!N34)</f>
        <v>0</v>
      </c>
      <c r="N33" s="63">
        <f>SUM(SEnd:SStart!O34)</f>
        <v>0</v>
      </c>
      <c r="O33" s="63">
        <f>SUM(SEnd:SStart!P34)</f>
        <v>0</v>
      </c>
      <c r="P33" s="63">
        <f>SUM(SEnd:SStart!Q34)</f>
        <v>0</v>
      </c>
      <c r="Q33" s="63">
        <f>SUM(SEnd:SStart!R34)</f>
        <v>0</v>
      </c>
      <c r="R33" s="63">
        <f>SUM(SEnd:SStart!S34)</f>
        <v>0</v>
      </c>
      <c r="S33" s="63">
        <f>SUM(SEnd:SStart!T34)</f>
        <v>0</v>
      </c>
      <c r="T33" s="63">
        <f>SUM(SEnd:SStart!U34)</f>
        <v>0</v>
      </c>
      <c r="U33" s="63">
        <f>SUM(SEnd:SStart!V34)</f>
        <v>0</v>
      </c>
      <c r="V33" s="63">
        <f>SUM(SEnd:SStart!W34)</f>
        <v>0</v>
      </c>
      <c r="W33" s="63">
        <f>SUM(SEnd:SStart!X34)</f>
        <v>0</v>
      </c>
      <c r="X33" s="63">
        <f>SUM(SEnd:SStart!Y34)</f>
        <v>0</v>
      </c>
      <c r="Y33" s="63">
        <f>SUM(SEnd:SStart!Z34)</f>
        <v>0</v>
      </c>
      <c r="Z33" s="146" t="str">
        <f t="shared" si="21"/>
        <v>-</v>
      </c>
      <c r="AA33" s="55" t="str">
        <f t="shared" si="22"/>
        <v>-</v>
      </c>
      <c r="AB33" s="55" t="str">
        <f t="shared" si="23"/>
        <v>-</v>
      </c>
      <c r="AC33" s="55" t="str">
        <f t="shared" si="24"/>
        <v>-</v>
      </c>
      <c r="AD33" s="47" t="str">
        <f>IF(F33&gt;0,(M33*Input!$G$22)/F33,"-")</f>
        <v>-</v>
      </c>
      <c r="AE33" s="54" t="str">
        <f t="shared" si="25"/>
        <v>-</v>
      </c>
      <c r="AF33" s="47" t="str">
        <f t="shared" si="26"/>
        <v>-</v>
      </c>
      <c r="AG33" s="55" t="str">
        <f t="shared" si="27"/>
        <v>-</v>
      </c>
      <c r="AH33" s="28" t="str">
        <f t="shared" si="28"/>
        <v>-</v>
      </c>
      <c r="AI33" s="425">
        <f t="shared" si="29"/>
        <v>0</v>
      </c>
      <c r="AJ33" t="str">
        <f t="shared" si="30"/>
        <v>Player 6</v>
      </c>
      <c r="AK33" s="466">
        <f>SUM(SEnd:SStart!AE34)</f>
        <v>0</v>
      </c>
      <c r="AL33" s="467" t="str">
        <f t="shared" si="31"/>
        <v>-</v>
      </c>
      <c r="AM33">
        <v>6</v>
      </c>
      <c r="AN33" s="798" t="e">
        <f t="shared" si="32"/>
        <v>#N/A</v>
      </c>
      <c r="AO33" s="798" t="e">
        <f t="shared" ref="AO33:AO45" si="33">VLOOKUP(AM33,$D$49:$AP$66,38,FALSE)</f>
        <v>#N/A</v>
      </c>
      <c r="AP33" s="798" t="e">
        <f t="shared" ref="AP33:AP45" si="34">VLOOKUP(AM33,$D$49:$AP$66,39,FALSE)</f>
        <v>#N/A</v>
      </c>
      <c r="AQ33" t="e">
        <f t="shared" ref="AQ33:AQ45" si="35">VLOOKUP(AM33,$D$49:$AQ$66,40,FALSE)</f>
        <v>#N/A</v>
      </c>
      <c r="AR33" t="e">
        <f t="shared" ref="AR33:AR45" si="36">LEFT(AO33,1)</f>
        <v>#N/A</v>
      </c>
      <c r="AS33" t="e">
        <f t="shared" ref="AS33:AS45" si="37">RIGHT(LEFT(AO33,FIND(" ",AO33)+1),1)</f>
        <v>#N/A</v>
      </c>
      <c r="AT33" t="e">
        <f t="shared" ref="AT33:AT45" si="38">CONCATENATE(AP33,AR33,AS33)</f>
        <v>#N/A</v>
      </c>
      <c r="AU33" t="e">
        <f t="shared" ref="AU33:AU45" si="39">VLOOKUP(AM33,$D$49:$AS$66,42,FALSE)</f>
        <v>#N/A</v>
      </c>
    </row>
    <row r="34" spans="1:47" ht="15.75" customHeight="1" x14ac:dyDescent="0.15">
      <c r="A34" s="136">
        <f t="shared" si="20"/>
        <v>15</v>
      </c>
      <c r="B34" s="136" t="str">
        <f t="shared" si="20"/>
        <v>Player 7</v>
      </c>
      <c r="C34" s="63">
        <f>SUM(SEnd:SStart!D35)</f>
        <v>0</v>
      </c>
      <c r="D34" s="63">
        <f>SUM(SEnd:SStart!E35)</f>
        <v>0</v>
      </c>
      <c r="E34" s="63">
        <f>SUM(SEnd:SStart!F35)</f>
        <v>0</v>
      </c>
      <c r="F34" s="63">
        <f>SUM(SEnd:SStart!G35)</f>
        <v>0</v>
      </c>
      <c r="G34" s="63">
        <f>SUM(SEnd:SStart!H35)</f>
        <v>0</v>
      </c>
      <c r="H34" s="63">
        <f>SUM(SEnd:SStart!I35)</f>
        <v>0</v>
      </c>
      <c r="I34" s="63">
        <f>SUM(SEnd:SStart!J35)</f>
        <v>0</v>
      </c>
      <c r="J34" s="63">
        <f>SUM(SEnd:SStart!K35)</f>
        <v>0</v>
      </c>
      <c r="K34" s="63">
        <f>SUM(SEnd:SStart!L35)</f>
        <v>0</v>
      </c>
      <c r="L34" s="63">
        <f>SUM(SEnd:SStart!M35)</f>
        <v>0</v>
      </c>
      <c r="M34" s="63">
        <f>SUM(SEnd:SStart!N35)</f>
        <v>0</v>
      </c>
      <c r="N34" s="63">
        <f>SUM(SEnd:SStart!O35)</f>
        <v>0</v>
      </c>
      <c r="O34" s="63">
        <f>SUM(SEnd:SStart!P35)</f>
        <v>0</v>
      </c>
      <c r="P34" s="63">
        <f>SUM(SEnd:SStart!Q35)</f>
        <v>0</v>
      </c>
      <c r="Q34" s="63">
        <f>SUM(SEnd:SStart!R35)</f>
        <v>0</v>
      </c>
      <c r="R34" s="63">
        <f>SUM(SEnd:SStart!S35)</f>
        <v>0</v>
      </c>
      <c r="S34" s="63">
        <f>SUM(SEnd:SStart!T35)</f>
        <v>0</v>
      </c>
      <c r="T34" s="63">
        <f>SUM(SEnd:SStart!U35)</f>
        <v>0</v>
      </c>
      <c r="U34" s="63">
        <f>SUM(SEnd:SStart!V35)</f>
        <v>0</v>
      </c>
      <c r="V34" s="63">
        <f>SUM(SEnd:SStart!W35)</f>
        <v>0</v>
      </c>
      <c r="W34" s="63">
        <f>SUM(SEnd:SStart!X35)</f>
        <v>0</v>
      </c>
      <c r="X34" s="63">
        <f>SUM(SEnd:SStart!Y35)</f>
        <v>0</v>
      </c>
      <c r="Y34" s="63">
        <f>SUM(SEnd:SStart!Z35)</f>
        <v>0</v>
      </c>
      <c r="Z34" s="146" t="str">
        <f t="shared" si="21"/>
        <v>-</v>
      </c>
      <c r="AA34" s="55" t="str">
        <f t="shared" si="22"/>
        <v>-</v>
      </c>
      <c r="AB34" s="55" t="str">
        <f t="shared" si="23"/>
        <v>-</v>
      </c>
      <c r="AC34" s="55" t="str">
        <f t="shared" si="24"/>
        <v>-</v>
      </c>
      <c r="AD34" s="47" t="str">
        <f>IF(F34&gt;0,(M34*Input!$G$22)/F34,"-")</f>
        <v>-</v>
      </c>
      <c r="AE34" s="54" t="str">
        <f t="shared" si="25"/>
        <v>-</v>
      </c>
      <c r="AF34" s="47" t="str">
        <f t="shared" si="26"/>
        <v>-</v>
      </c>
      <c r="AG34" s="55" t="str">
        <f t="shared" si="27"/>
        <v>-</v>
      </c>
      <c r="AH34" s="28" t="str">
        <f t="shared" si="28"/>
        <v>-</v>
      </c>
      <c r="AI34" s="425">
        <f t="shared" si="29"/>
        <v>0</v>
      </c>
      <c r="AJ34" t="str">
        <f t="shared" si="30"/>
        <v>Player 7</v>
      </c>
      <c r="AK34" s="466">
        <f>SUM(SEnd:SStart!AE35)</f>
        <v>0</v>
      </c>
      <c r="AL34" s="467" t="str">
        <f t="shared" si="31"/>
        <v>-</v>
      </c>
      <c r="AM34">
        <v>7</v>
      </c>
      <c r="AN34" s="798" t="e">
        <f t="shared" si="32"/>
        <v>#N/A</v>
      </c>
      <c r="AO34" s="798" t="e">
        <f t="shared" si="33"/>
        <v>#N/A</v>
      </c>
      <c r="AP34" s="798" t="e">
        <f t="shared" si="34"/>
        <v>#N/A</v>
      </c>
      <c r="AQ34" t="e">
        <f t="shared" si="35"/>
        <v>#N/A</v>
      </c>
      <c r="AR34" t="e">
        <f t="shared" si="36"/>
        <v>#N/A</v>
      </c>
      <c r="AS34" t="e">
        <f t="shared" si="37"/>
        <v>#N/A</v>
      </c>
      <c r="AT34" t="e">
        <f t="shared" si="38"/>
        <v>#N/A</v>
      </c>
      <c r="AU34" t="e">
        <f t="shared" si="39"/>
        <v>#N/A</v>
      </c>
    </row>
    <row r="35" spans="1:47" ht="15.75" customHeight="1" x14ac:dyDescent="0.15">
      <c r="A35" s="136">
        <f t="shared" si="20"/>
        <v>22</v>
      </c>
      <c r="B35" s="136" t="str">
        <f t="shared" si="20"/>
        <v>Player 8</v>
      </c>
      <c r="C35" s="63">
        <f>SUM(SEnd:SStart!D36)</f>
        <v>0</v>
      </c>
      <c r="D35" s="63">
        <f>SUM(SEnd:SStart!E36)</f>
        <v>0</v>
      </c>
      <c r="E35" s="63">
        <f>SUM(SEnd:SStart!F36)</f>
        <v>0</v>
      </c>
      <c r="F35" s="63">
        <f>SUM(SEnd:SStart!G36)</f>
        <v>0</v>
      </c>
      <c r="G35" s="63">
        <f>SUM(SEnd:SStart!H36)</f>
        <v>0</v>
      </c>
      <c r="H35" s="63">
        <f>SUM(SEnd:SStart!I36)</f>
        <v>0</v>
      </c>
      <c r="I35" s="63">
        <f>SUM(SEnd:SStart!J36)</f>
        <v>0</v>
      </c>
      <c r="J35" s="63">
        <f>SUM(SEnd:SStart!K36)</f>
        <v>0</v>
      </c>
      <c r="K35" s="63">
        <f>SUM(SEnd:SStart!L36)</f>
        <v>0</v>
      </c>
      <c r="L35" s="63">
        <f>SUM(SEnd:SStart!M36)</f>
        <v>0</v>
      </c>
      <c r="M35" s="63">
        <f>SUM(SEnd:SStart!N36)</f>
        <v>0</v>
      </c>
      <c r="N35" s="63">
        <f>SUM(SEnd:SStart!O36)</f>
        <v>0</v>
      </c>
      <c r="O35" s="63">
        <f>SUM(SEnd:SStart!P36)</f>
        <v>0</v>
      </c>
      <c r="P35" s="63">
        <f>SUM(SEnd:SStart!Q36)</f>
        <v>0</v>
      </c>
      <c r="Q35" s="63">
        <f>SUM(SEnd:SStart!R36)</f>
        <v>0</v>
      </c>
      <c r="R35" s="63">
        <f>SUM(SEnd:SStart!S36)</f>
        <v>0</v>
      </c>
      <c r="S35" s="63">
        <f>SUM(SEnd:SStart!T36)</f>
        <v>0</v>
      </c>
      <c r="T35" s="63">
        <f>SUM(SEnd:SStart!U36)</f>
        <v>0</v>
      </c>
      <c r="U35" s="63">
        <f>SUM(SEnd:SStart!V36)</f>
        <v>0</v>
      </c>
      <c r="V35" s="63">
        <f>SUM(SEnd:SStart!W36)</f>
        <v>0</v>
      </c>
      <c r="W35" s="63">
        <f>SUM(SEnd:SStart!X36)</f>
        <v>0</v>
      </c>
      <c r="X35" s="63">
        <f>SUM(SEnd:SStart!Y36)</f>
        <v>0</v>
      </c>
      <c r="Y35" s="63">
        <f>SUM(SEnd:SStart!Z36)</f>
        <v>0</v>
      </c>
      <c r="Z35" s="146" t="str">
        <f t="shared" si="21"/>
        <v>-</v>
      </c>
      <c r="AA35" s="55" t="str">
        <f t="shared" si="22"/>
        <v>-</v>
      </c>
      <c r="AB35" s="55" t="str">
        <f t="shared" si="23"/>
        <v>-</v>
      </c>
      <c r="AC35" s="55" t="str">
        <f t="shared" si="24"/>
        <v>-</v>
      </c>
      <c r="AD35" s="47" t="str">
        <f>IF(F35&gt;0,(M35*Input!$G$22)/F35,"-")</f>
        <v>-</v>
      </c>
      <c r="AE35" s="54" t="str">
        <f t="shared" si="25"/>
        <v>-</v>
      </c>
      <c r="AF35" s="47" t="str">
        <f t="shared" si="26"/>
        <v>-</v>
      </c>
      <c r="AG35" s="55" t="str">
        <f t="shared" si="27"/>
        <v>-</v>
      </c>
      <c r="AH35" s="28" t="str">
        <f t="shared" si="28"/>
        <v>-</v>
      </c>
      <c r="AI35" s="425">
        <f t="shared" si="29"/>
        <v>0</v>
      </c>
      <c r="AJ35" t="str">
        <f t="shared" si="30"/>
        <v>Player 8</v>
      </c>
      <c r="AK35" s="466">
        <f>SUM(SEnd:SStart!AE36)</f>
        <v>0</v>
      </c>
      <c r="AL35" s="467" t="str">
        <f t="shared" si="31"/>
        <v>-</v>
      </c>
      <c r="AM35">
        <v>8</v>
      </c>
      <c r="AN35" s="798" t="e">
        <f t="shared" si="32"/>
        <v>#N/A</v>
      </c>
      <c r="AO35" s="798" t="e">
        <f t="shared" si="33"/>
        <v>#N/A</v>
      </c>
      <c r="AP35" s="798" t="e">
        <f t="shared" si="34"/>
        <v>#N/A</v>
      </c>
      <c r="AQ35" t="e">
        <f t="shared" si="35"/>
        <v>#N/A</v>
      </c>
      <c r="AR35" t="e">
        <f t="shared" si="36"/>
        <v>#N/A</v>
      </c>
      <c r="AS35" t="e">
        <f t="shared" si="37"/>
        <v>#N/A</v>
      </c>
      <c r="AT35" t="e">
        <f t="shared" si="38"/>
        <v>#N/A</v>
      </c>
      <c r="AU35" t="e">
        <f t="shared" si="39"/>
        <v>#N/A</v>
      </c>
    </row>
    <row r="36" spans="1:47" ht="15.75" customHeight="1" x14ac:dyDescent="0.15">
      <c r="A36" s="136">
        <f t="shared" si="20"/>
        <v>23</v>
      </c>
      <c r="B36" s="136" t="str">
        <f t="shared" si="20"/>
        <v>Player 9</v>
      </c>
      <c r="C36" s="63">
        <f>SUM(SEnd:SStart!D37)</f>
        <v>0</v>
      </c>
      <c r="D36" s="63">
        <f>SUM(SEnd:SStart!E37)</f>
        <v>0</v>
      </c>
      <c r="E36" s="63">
        <f>SUM(SEnd:SStart!F37)</f>
        <v>0</v>
      </c>
      <c r="F36" s="63">
        <f>SUM(SEnd:SStart!G37)</f>
        <v>0</v>
      </c>
      <c r="G36" s="63">
        <f>SUM(SEnd:SStart!H37)</f>
        <v>0</v>
      </c>
      <c r="H36" s="63">
        <f>SUM(SEnd:SStart!I37)</f>
        <v>0</v>
      </c>
      <c r="I36" s="63">
        <f>SUM(SEnd:SStart!J37)</f>
        <v>0</v>
      </c>
      <c r="J36" s="63">
        <f>SUM(SEnd:SStart!K37)</f>
        <v>0</v>
      </c>
      <c r="K36" s="63">
        <f>SUM(SEnd:SStart!L37)</f>
        <v>0</v>
      </c>
      <c r="L36" s="63">
        <f>SUM(SEnd:SStart!M37)</f>
        <v>0</v>
      </c>
      <c r="M36" s="63">
        <f>SUM(SEnd:SStart!N37)</f>
        <v>0</v>
      </c>
      <c r="N36" s="63">
        <f>SUM(SEnd:SStart!O37)</f>
        <v>0</v>
      </c>
      <c r="O36" s="63">
        <f>SUM(SEnd:SStart!P37)</f>
        <v>0</v>
      </c>
      <c r="P36" s="63">
        <f>SUM(SEnd:SStart!Q37)</f>
        <v>0</v>
      </c>
      <c r="Q36" s="63">
        <f>SUM(SEnd:SStart!R37)</f>
        <v>0</v>
      </c>
      <c r="R36" s="63">
        <f>SUM(SEnd:SStart!S37)</f>
        <v>0</v>
      </c>
      <c r="S36" s="63">
        <f>SUM(SEnd:SStart!T37)</f>
        <v>0</v>
      </c>
      <c r="T36" s="63">
        <f>SUM(SEnd:SStart!U37)</f>
        <v>0</v>
      </c>
      <c r="U36" s="63">
        <f>SUM(SEnd:SStart!V37)</f>
        <v>0</v>
      </c>
      <c r="V36" s="63">
        <f>SUM(SEnd:SStart!W37)</f>
        <v>0</v>
      </c>
      <c r="W36" s="63">
        <f>SUM(SEnd:SStart!X37)</f>
        <v>0</v>
      </c>
      <c r="X36" s="63">
        <f>SUM(SEnd:SStart!Y37)</f>
        <v>0</v>
      </c>
      <c r="Y36" s="63">
        <f>SUM(SEnd:SStart!Z37)</f>
        <v>0</v>
      </c>
      <c r="Z36" s="146" t="str">
        <f t="shared" si="21"/>
        <v>-</v>
      </c>
      <c r="AA36" s="55" t="str">
        <f t="shared" si="22"/>
        <v>-</v>
      </c>
      <c r="AB36" s="55" t="str">
        <f t="shared" si="23"/>
        <v>-</v>
      </c>
      <c r="AC36" s="55" t="str">
        <f t="shared" si="24"/>
        <v>-</v>
      </c>
      <c r="AD36" s="47" t="str">
        <f>IF(F36&gt;0,(M36*Input!$G$22)/F36,"-")</f>
        <v>-</v>
      </c>
      <c r="AE36" s="54" t="str">
        <f t="shared" si="25"/>
        <v>-</v>
      </c>
      <c r="AF36" s="47" t="str">
        <f t="shared" si="26"/>
        <v>-</v>
      </c>
      <c r="AG36" s="55" t="str">
        <f t="shared" si="27"/>
        <v>-</v>
      </c>
      <c r="AH36" s="28" t="str">
        <f t="shared" si="28"/>
        <v>-</v>
      </c>
      <c r="AI36" s="425">
        <f t="shared" si="29"/>
        <v>0</v>
      </c>
      <c r="AJ36" t="str">
        <f t="shared" si="30"/>
        <v>Player 9</v>
      </c>
      <c r="AK36" s="466">
        <f>SUM(SEnd:SStart!AE37)</f>
        <v>0</v>
      </c>
      <c r="AL36" s="467" t="str">
        <f t="shared" si="31"/>
        <v>-</v>
      </c>
      <c r="AM36">
        <v>9</v>
      </c>
      <c r="AN36" s="798" t="e">
        <f t="shared" si="32"/>
        <v>#N/A</v>
      </c>
      <c r="AO36" s="798" t="e">
        <f t="shared" si="33"/>
        <v>#N/A</v>
      </c>
      <c r="AP36" s="798" t="e">
        <f t="shared" si="34"/>
        <v>#N/A</v>
      </c>
      <c r="AQ36" t="e">
        <f t="shared" si="35"/>
        <v>#N/A</v>
      </c>
      <c r="AR36" t="e">
        <f t="shared" si="36"/>
        <v>#N/A</v>
      </c>
      <c r="AS36" t="e">
        <f t="shared" si="37"/>
        <v>#N/A</v>
      </c>
      <c r="AT36" t="e">
        <f t="shared" si="38"/>
        <v>#N/A</v>
      </c>
      <c r="AU36" t="e">
        <f t="shared" si="39"/>
        <v>#N/A</v>
      </c>
    </row>
    <row r="37" spans="1:47" ht="15.75" customHeight="1" x14ac:dyDescent="0.15">
      <c r="A37" s="136">
        <f t="shared" si="20"/>
        <v>24</v>
      </c>
      <c r="B37" s="136" t="str">
        <f t="shared" si="20"/>
        <v>Player 10</v>
      </c>
      <c r="C37" s="63">
        <f>SUM(SEnd:SStart!D38)</f>
        <v>0</v>
      </c>
      <c r="D37" s="63">
        <f>SUM(SEnd:SStart!E38)</f>
        <v>0</v>
      </c>
      <c r="E37" s="63">
        <f>SUM(SEnd:SStart!F38)</f>
        <v>0</v>
      </c>
      <c r="F37" s="63">
        <f>SUM(SEnd:SStart!G38)</f>
        <v>0</v>
      </c>
      <c r="G37" s="63">
        <f>SUM(SEnd:SStart!H38)</f>
        <v>0</v>
      </c>
      <c r="H37" s="63">
        <f>SUM(SEnd:SStart!I38)</f>
        <v>0</v>
      </c>
      <c r="I37" s="63">
        <f>SUM(SEnd:SStart!J38)</f>
        <v>0</v>
      </c>
      <c r="J37" s="63">
        <f>SUM(SEnd:SStart!K38)</f>
        <v>0</v>
      </c>
      <c r="K37" s="63">
        <f>SUM(SEnd:SStart!L38)</f>
        <v>0</v>
      </c>
      <c r="L37" s="63">
        <f>SUM(SEnd:SStart!M38)</f>
        <v>0</v>
      </c>
      <c r="M37" s="63">
        <f>SUM(SEnd:SStart!N38)</f>
        <v>0</v>
      </c>
      <c r="N37" s="63">
        <f>SUM(SEnd:SStart!O38)</f>
        <v>0</v>
      </c>
      <c r="O37" s="63">
        <f>SUM(SEnd:SStart!P38)</f>
        <v>0</v>
      </c>
      <c r="P37" s="63">
        <f>SUM(SEnd:SStart!Q38)</f>
        <v>0</v>
      </c>
      <c r="Q37" s="63">
        <f>SUM(SEnd:SStart!R38)</f>
        <v>0</v>
      </c>
      <c r="R37" s="63">
        <f>SUM(SEnd:SStart!S38)</f>
        <v>0</v>
      </c>
      <c r="S37" s="63">
        <f>SUM(SEnd:SStart!T38)</f>
        <v>0</v>
      </c>
      <c r="T37" s="63">
        <f>SUM(SEnd:SStart!U38)</f>
        <v>0</v>
      </c>
      <c r="U37" s="63">
        <f>SUM(SEnd:SStart!V38)</f>
        <v>0</v>
      </c>
      <c r="V37" s="63">
        <f>SUM(SEnd:SStart!W38)</f>
        <v>0</v>
      </c>
      <c r="W37" s="63">
        <f>SUM(SEnd:SStart!X38)</f>
        <v>0</v>
      </c>
      <c r="X37" s="63">
        <f>SUM(SEnd:SStart!Y38)</f>
        <v>0</v>
      </c>
      <c r="Y37" s="63">
        <f>SUM(SEnd:SStart!Z38)</f>
        <v>0</v>
      </c>
      <c r="Z37" s="146" t="str">
        <f t="shared" si="21"/>
        <v>-</v>
      </c>
      <c r="AA37" s="55" t="str">
        <f t="shared" si="22"/>
        <v>-</v>
      </c>
      <c r="AB37" s="55" t="str">
        <f t="shared" si="23"/>
        <v>-</v>
      </c>
      <c r="AC37" s="55" t="str">
        <f t="shared" si="24"/>
        <v>-</v>
      </c>
      <c r="AD37" s="47" t="str">
        <f>IF(F37&gt;0,(M37*Input!$G$22)/F37,"-")</f>
        <v>-</v>
      </c>
      <c r="AE37" s="54" t="str">
        <f t="shared" si="25"/>
        <v>-</v>
      </c>
      <c r="AF37" s="47" t="str">
        <f t="shared" si="26"/>
        <v>-</v>
      </c>
      <c r="AG37" s="55" t="str">
        <f t="shared" si="27"/>
        <v>-</v>
      </c>
      <c r="AH37" s="28" t="str">
        <f t="shared" si="28"/>
        <v>-</v>
      </c>
      <c r="AI37" s="425">
        <f t="shared" si="29"/>
        <v>0</v>
      </c>
      <c r="AJ37" t="str">
        <f t="shared" si="30"/>
        <v>Player 10</v>
      </c>
      <c r="AK37" s="466">
        <f>SUM(SEnd:SStart!AE38)</f>
        <v>0</v>
      </c>
      <c r="AL37" s="467" t="str">
        <f t="shared" si="31"/>
        <v>-</v>
      </c>
      <c r="AM37">
        <v>10</v>
      </c>
      <c r="AN37" s="798" t="e">
        <f t="shared" si="32"/>
        <v>#N/A</v>
      </c>
      <c r="AO37" s="798" t="e">
        <f t="shared" si="33"/>
        <v>#N/A</v>
      </c>
      <c r="AP37" s="798" t="e">
        <f t="shared" si="34"/>
        <v>#N/A</v>
      </c>
      <c r="AQ37" t="e">
        <f t="shared" si="35"/>
        <v>#N/A</v>
      </c>
      <c r="AR37" t="e">
        <f t="shared" si="36"/>
        <v>#N/A</v>
      </c>
      <c r="AS37" t="e">
        <f t="shared" si="37"/>
        <v>#N/A</v>
      </c>
      <c r="AT37" t="e">
        <f t="shared" si="38"/>
        <v>#N/A</v>
      </c>
      <c r="AU37" t="e">
        <f t="shared" si="39"/>
        <v>#N/A</v>
      </c>
    </row>
    <row r="38" spans="1:47" ht="15.75" customHeight="1" x14ac:dyDescent="0.15">
      <c r="A38" s="136">
        <f t="shared" si="20"/>
        <v>25</v>
      </c>
      <c r="B38" s="136" t="str">
        <f t="shared" si="20"/>
        <v>Player 11</v>
      </c>
      <c r="C38" s="63">
        <f>SUM(SEnd:SStart!D39)</f>
        <v>0</v>
      </c>
      <c r="D38" s="63">
        <f>SUM(SEnd:SStart!E39)</f>
        <v>0</v>
      </c>
      <c r="E38" s="63">
        <f>SUM(SEnd:SStart!F39)</f>
        <v>0</v>
      </c>
      <c r="F38" s="63">
        <f>SUM(SEnd:SStart!G39)</f>
        <v>0</v>
      </c>
      <c r="G38" s="63">
        <f>SUM(SEnd:SStart!H39)</f>
        <v>0</v>
      </c>
      <c r="H38" s="63">
        <f>SUM(SEnd:SStart!I39)</f>
        <v>0</v>
      </c>
      <c r="I38" s="63">
        <f>SUM(SEnd:SStart!J39)</f>
        <v>0</v>
      </c>
      <c r="J38" s="63">
        <f>SUM(SEnd:SStart!K39)</f>
        <v>0</v>
      </c>
      <c r="K38" s="63">
        <f>SUM(SEnd:SStart!L39)</f>
        <v>0</v>
      </c>
      <c r="L38" s="63">
        <f>SUM(SEnd:SStart!M39)</f>
        <v>0</v>
      </c>
      <c r="M38" s="63">
        <f>SUM(SEnd:SStart!N39)</f>
        <v>0</v>
      </c>
      <c r="N38" s="63">
        <f>SUM(SEnd:SStart!O39)</f>
        <v>0</v>
      </c>
      <c r="O38" s="63">
        <f>SUM(SEnd:SStart!P39)</f>
        <v>0</v>
      </c>
      <c r="P38" s="63">
        <f>SUM(SEnd:SStart!Q39)</f>
        <v>0</v>
      </c>
      <c r="Q38" s="63">
        <f>SUM(SEnd:SStart!R39)</f>
        <v>0</v>
      </c>
      <c r="R38" s="63">
        <f>SUM(SEnd:SStart!S39)</f>
        <v>0</v>
      </c>
      <c r="S38" s="63">
        <f>SUM(SEnd:SStart!T39)</f>
        <v>0</v>
      </c>
      <c r="T38" s="63">
        <f>SUM(SEnd:SStart!U39)</f>
        <v>0</v>
      </c>
      <c r="U38" s="63">
        <f>SUM(SEnd:SStart!V39)</f>
        <v>0</v>
      </c>
      <c r="V38" s="63">
        <f>SUM(SEnd:SStart!W39)</f>
        <v>0</v>
      </c>
      <c r="W38" s="63">
        <f>SUM(SEnd:SStart!X39)</f>
        <v>0</v>
      </c>
      <c r="X38" s="63">
        <f>SUM(SEnd:SStart!Y39)</f>
        <v>0</v>
      </c>
      <c r="Y38" s="63">
        <f>SUM(SEnd:SStart!Z39)</f>
        <v>0</v>
      </c>
      <c r="Z38" s="146" t="str">
        <f t="shared" si="21"/>
        <v>-</v>
      </c>
      <c r="AA38" s="55" t="str">
        <f t="shared" si="22"/>
        <v>-</v>
      </c>
      <c r="AB38" s="55" t="str">
        <f t="shared" si="23"/>
        <v>-</v>
      </c>
      <c r="AC38" s="55" t="str">
        <f t="shared" si="24"/>
        <v>-</v>
      </c>
      <c r="AD38" s="47" t="str">
        <f>IF(F38&gt;0,(M38*Input!$G$22)/F38,"-")</f>
        <v>-</v>
      </c>
      <c r="AE38" s="54" t="str">
        <f t="shared" si="25"/>
        <v>-</v>
      </c>
      <c r="AF38" s="47" t="str">
        <f t="shared" si="26"/>
        <v>-</v>
      </c>
      <c r="AG38" s="55" t="str">
        <f t="shared" si="27"/>
        <v>-</v>
      </c>
      <c r="AH38" s="28" t="str">
        <f t="shared" si="28"/>
        <v>-</v>
      </c>
      <c r="AI38" s="425">
        <f t="shared" si="29"/>
        <v>0</v>
      </c>
      <c r="AJ38" t="str">
        <f t="shared" si="30"/>
        <v>Player 11</v>
      </c>
      <c r="AK38" s="466">
        <f>SUM(SEnd:SStart!AE39)</f>
        <v>0</v>
      </c>
      <c r="AL38" s="467" t="str">
        <f t="shared" si="31"/>
        <v>-</v>
      </c>
      <c r="AM38">
        <v>11</v>
      </c>
      <c r="AN38" s="798" t="e">
        <f t="shared" si="32"/>
        <v>#N/A</v>
      </c>
      <c r="AO38" s="798" t="e">
        <f t="shared" si="33"/>
        <v>#N/A</v>
      </c>
      <c r="AP38" s="798" t="e">
        <f t="shared" si="34"/>
        <v>#N/A</v>
      </c>
      <c r="AQ38" t="e">
        <f t="shared" si="35"/>
        <v>#N/A</v>
      </c>
      <c r="AR38" t="e">
        <f t="shared" si="36"/>
        <v>#N/A</v>
      </c>
      <c r="AS38" t="e">
        <f t="shared" si="37"/>
        <v>#N/A</v>
      </c>
      <c r="AT38" t="e">
        <f t="shared" si="38"/>
        <v>#N/A</v>
      </c>
      <c r="AU38" t="e">
        <f t="shared" si="39"/>
        <v>#N/A</v>
      </c>
    </row>
    <row r="39" spans="1:47" ht="15.75" customHeight="1" x14ac:dyDescent="0.15">
      <c r="A39" s="136">
        <f t="shared" si="20"/>
        <v>29</v>
      </c>
      <c r="B39" s="136" t="str">
        <f t="shared" si="20"/>
        <v>Player 12</v>
      </c>
      <c r="C39" s="63">
        <f>SUM(SEnd:SStart!D40)</f>
        <v>0</v>
      </c>
      <c r="D39" s="63">
        <f>SUM(SEnd:SStart!E40)</f>
        <v>0</v>
      </c>
      <c r="E39" s="63">
        <f>SUM(SEnd:SStart!F40)</f>
        <v>0</v>
      </c>
      <c r="F39" s="63">
        <f>SUM(SEnd:SStart!G40)</f>
        <v>0</v>
      </c>
      <c r="G39" s="63">
        <f>SUM(SEnd:SStart!H40)</f>
        <v>0</v>
      </c>
      <c r="H39" s="63">
        <f>SUM(SEnd:SStart!I40)</f>
        <v>0</v>
      </c>
      <c r="I39" s="63">
        <f>SUM(SEnd:SStart!J40)</f>
        <v>0</v>
      </c>
      <c r="J39" s="63">
        <f>SUM(SEnd:SStart!K40)</f>
        <v>0</v>
      </c>
      <c r="K39" s="63">
        <f>SUM(SEnd:SStart!L40)</f>
        <v>0</v>
      </c>
      <c r="L39" s="63">
        <f>SUM(SEnd:SStart!M40)</f>
        <v>0</v>
      </c>
      <c r="M39" s="63">
        <f>SUM(SEnd:SStart!N40)</f>
        <v>0</v>
      </c>
      <c r="N39" s="63">
        <f>SUM(SEnd:SStart!O40)</f>
        <v>0</v>
      </c>
      <c r="O39" s="63">
        <f>SUM(SEnd:SStart!P40)</f>
        <v>0</v>
      </c>
      <c r="P39" s="63">
        <f>SUM(SEnd:SStart!Q40)</f>
        <v>0</v>
      </c>
      <c r="Q39" s="63">
        <f>SUM(SEnd:SStart!R40)</f>
        <v>0</v>
      </c>
      <c r="R39" s="63">
        <f>SUM(SEnd:SStart!S40)</f>
        <v>0</v>
      </c>
      <c r="S39" s="63">
        <f>SUM(SEnd:SStart!T40)</f>
        <v>0</v>
      </c>
      <c r="T39" s="63">
        <f>SUM(SEnd:SStart!U40)</f>
        <v>0</v>
      </c>
      <c r="U39" s="63">
        <f>SUM(SEnd:SStart!V40)</f>
        <v>0</v>
      </c>
      <c r="V39" s="63">
        <f>SUM(SEnd:SStart!W40)</f>
        <v>0</v>
      </c>
      <c r="W39" s="63">
        <f>SUM(SEnd:SStart!X40)</f>
        <v>0</v>
      </c>
      <c r="X39" s="63">
        <f>SUM(SEnd:SStart!Y40)</f>
        <v>0</v>
      </c>
      <c r="Y39" s="63">
        <f>SUM(SEnd:SStart!Z40)</f>
        <v>0</v>
      </c>
      <c r="Z39" s="146" t="str">
        <f t="shared" si="21"/>
        <v>-</v>
      </c>
      <c r="AA39" s="55" t="str">
        <f t="shared" si="22"/>
        <v>-</v>
      </c>
      <c r="AB39" s="55" t="str">
        <f t="shared" si="23"/>
        <v>-</v>
      </c>
      <c r="AC39" s="55" t="str">
        <f t="shared" si="24"/>
        <v>-</v>
      </c>
      <c r="AD39" s="47" t="str">
        <f>IF(F39&gt;0,(M39*Input!$G$22)/F39,"-")</f>
        <v>-</v>
      </c>
      <c r="AE39" s="54" t="str">
        <f t="shared" si="25"/>
        <v>-</v>
      </c>
      <c r="AF39" s="47" t="str">
        <f t="shared" si="26"/>
        <v>-</v>
      </c>
      <c r="AG39" s="55" t="str">
        <f t="shared" si="27"/>
        <v>-</v>
      </c>
      <c r="AH39" s="28" t="str">
        <f t="shared" si="28"/>
        <v>-</v>
      </c>
      <c r="AI39" s="425">
        <f t="shared" si="29"/>
        <v>0</v>
      </c>
      <c r="AJ39" t="str">
        <f t="shared" si="30"/>
        <v>Player 12</v>
      </c>
      <c r="AK39" s="466">
        <f>SUM(SEnd:SStart!AE40)</f>
        <v>0</v>
      </c>
      <c r="AL39" s="467" t="str">
        <f t="shared" si="31"/>
        <v>-</v>
      </c>
      <c r="AM39">
        <v>12</v>
      </c>
      <c r="AN39" s="798" t="e">
        <f t="shared" si="32"/>
        <v>#N/A</v>
      </c>
      <c r="AO39" s="798" t="e">
        <f t="shared" si="33"/>
        <v>#N/A</v>
      </c>
      <c r="AP39" s="798" t="e">
        <f t="shared" si="34"/>
        <v>#N/A</v>
      </c>
      <c r="AQ39" t="e">
        <f t="shared" si="35"/>
        <v>#N/A</v>
      </c>
      <c r="AR39" t="e">
        <f t="shared" si="36"/>
        <v>#N/A</v>
      </c>
      <c r="AS39" t="e">
        <f t="shared" si="37"/>
        <v>#N/A</v>
      </c>
      <c r="AT39" t="e">
        <f t="shared" si="38"/>
        <v>#N/A</v>
      </c>
      <c r="AU39" t="e">
        <f t="shared" si="39"/>
        <v>#N/A</v>
      </c>
    </row>
    <row r="40" spans="1:47" ht="15.75" customHeight="1" x14ac:dyDescent="0.15">
      <c r="A40" s="136">
        <f t="shared" si="20"/>
        <v>30</v>
      </c>
      <c r="B40" s="136" t="str">
        <f t="shared" si="20"/>
        <v>Player 13</v>
      </c>
      <c r="C40" s="63">
        <f>SUM(SEnd:SStart!D41)</f>
        <v>0</v>
      </c>
      <c r="D40" s="63">
        <f>SUM(SEnd:SStart!E41)</f>
        <v>0</v>
      </c>
      <c r="E40" s="63">
        <f>SUM(SEnd:SStart!F41)</f>
        <v>0</v>
      </c>
      <c r="F40" s="63">
        <f>SUM(SEnd:SStart!G41)</f>
        <v>0</v>
      </c>
      <c r="G40" s="63">
        <f>SUM(SEnd:SStart!H41)</f>
        <v>0</v>
      </c>
      <c r="H40" s="63">
        <f>SUM(SEnd:SStart!I41)</f>
        <v>0</v>
      </c>
      <c r="I40" s="63">
        <f>SUM(SEnd:SStart!J41)</f>
        <v>0</v>
      </c>
      <c r="J40" s="63">
        <f>SUM(SEnd:SStart!K41)</f>
        <v>0</v>
      </c>
      <c r="K40" s="63">
        <f>SUM(SEnd:SStart!L41)</f>
        <v>0</v>
      </c>
      <c r="L40" s="63">
        <f>SUM(SEnd:SStart!M41)</f>
        <v>0</v>
      </c>
      <c r="M40" s="63">
        <f>SUM(SEnd:SStart!N41)</f>
        <v>0</v>
      </c>
      <c r="N40" s="63">
        <f>SUM(SEnd:SStart!O41)</f>
        <v>0</v>
      </c>
      <c r="O40" s="63">
        <f>SUM(SEnd:SStart!P41)</f>
        <v>0</v>
      </c>
      <c r="P40" s="63">
        <f>SUM(SEnd:SStart!Q41)</f>
        <v>0</v>
      </c>
      <c r="Q40" s="63">
        <f>SUM(SEnd:SStart!R41)</f>
        <v>0</v>
      </c>
      <c r="R40" s="63">
        <f>SUM(SEnd:SStart!S41)</f>
        <v>0</v>
      </c>
      <c r="S40" s="63">
        <f>SUM(SEnd:SStart!T41)</f>
        <v>0</v>
      </c>
      <c r="T40" s="63">
        <f>SUM(SEnd:SStart!U41)</f>
        <v>0</v>
      </c>
      <c r="U40" s="63">
        <f>SUM(SEnd:SStart!V41)</f>
        <v>0</v>
      </c>
      <c r="V40" s="63">
        <f>SUM(SEnd:SStart!W41)</f>
        <v>0</v>
      </c>
      <c r="W40" s="63">
        <f>SUM(SEnd:SStart!X41)</f>
        <v>0</v>
      </c>
      <c r="X40" s="63">
        <f>SUM(SEnd:SStart!Y41)</f>
        <v>0</v>
      </c>
      <c r="Y40" s="63">
        <f>SUM(SEnd:SStart!Z41)</f>
        <v>0</v>
      </c>
      <c r="Z40" s="146" t="str">
        <f t="shared" si="21"/>
        <v>-</v>
      </c>
      <c r="AA40" s="55" t="str">
        <f t="shared" si="22"/>
        <v>-</v>
      </c>
      <c r="AB40" s="55" t="str">
        <f t="shared" si="23"/>
        <v>-</v>
      </c>
      <c r="AC40" s="55" t="str">
        <f t="shared" si="24"/>
        <v>-</v>
      </c>
      <c r="AD40" s="47" t="str">
        <f>IF(F40&gt;0,(M40*Input!$G$22)/F40,"-")</f>
        <v>-</v>
      </c>
      <c r="AE40" s="54" t="str">
        <f t="shared" si="25"/>
        <v>-</v>
      </c>
      <c r="AF40" s="47" t="str">
        <f t="shared" si="26"/>
        <v>-</v>
      </c>
      <c r="AG40" s="55" t="str">
        <f t="shared" si="27"/>
        <v>-</v>
      </c>
      <c r="AH40" s="28" t="str">
        <f t="shared" si="28"/>
        <v>-</v>
      </c>
      <c r="AI40" s="425">
        <f t="shared" si="29"/>
        <v>0</v>
      </c>
      <c r="AJ40" t="str">
        <f t="shared" si="30"/>
        <v>Player 13</v>
      </c>
      <c r="AK40" s="466">
        <f>SUM(SEnd:SStart!AE41)</f>
        <v>0</v>
      </c>
      <c r="AL40" s="467" t="str">
        <f t="shared" si="31"/>
        <v>-</v>
      </c>
      <c r="AM40">
        <v>13</v>
      </c>
      <c r="AN40" s="798" t="e">
        <f t="shared" si="32"/>
        <v>#N/A</v>
      </c>
      <c r="AO40" s="798" t="e">
        <f t="shared" si="33"/>
        <v>#N/A</v>
      </c>
      <c r="AP40" s="798" t="e">
        <f t="shared" si="34"/>
        <v>#N/A</v>
      </c>
      <c r="AQ40" t="e">
        <f t="shared" si="35"/>
        <v>#N/A</v>
      </c>
      <c r="AR40" t="e">
        <f t="shared" si="36"/>
        <v>#N/A</v>
      </c>
      <c r="AS40" t="e">
        <f t="shared" si="37"/>
        <v>#N/A</v>
      </c>
      <c r="AT40" t="e">
        <f t="shared" si="38"/>
        <v>#N/A</v>
      </c>
      <c r="AU40" t="e">
        <f t="shared" si="39"/>
        <v>#N/A</v>
      </c>
    </row>
    <row r="41" spans="1:47" ht="15.75" customHeight="1" x14ac:dyDescent="0.15">
      <c r="A41" s="136">
        <f t="shared" si="20"/>
        <v>32</v>
      </c>
      <c r="B41" s="136" t="str">
        <f t="shared" si="20"/>
        <v>Player 14</v>
      </c>
      <c r="C41" s="63">
        <f>SUM(SEnd:SStart!D42)</f>
        <v>0</v>
      </c>
      <c r="D41" s="63">
        <f>SUM(SEnd:SStart!E42)</f>
        <v>0</v>
      </c>
      <c r="E41" s="63">
        <f>SUM(SEnd:SStart!F42)</f>
        <v>0</v>
      </c>
      <c r="F41" s="63">
        <f>SUM(SEnd:SStart!G42)</f>
        <v>0</v>
      </c>
      <c r="G41" s="63">
        <f>SUM(SEnd:SStart!H42)</f>
        <v>0</v>
      </c>
      <c r="H41" s="63">
        <f>SUM(SEnd:SStart!I42)</f>
        <v>0</v>
      </c>
      <c r="I41" s="63">
        <f>SUM(SEnd:SStart!J42)</f>
        <v>0</v>
      </c>
      <c r="J41" s="63">
        <f>SUM(SEnd:SStart!K42)</f>
        <v>0</v>
      </c>
      <c r="K41" s="63">
        <f>SUM(SEnd:SStart!L42)</f>
        <v>0</v>
      </c>
      <c r="L41" s="63">
        <f>SUM(SEnd:SStart!M42)</f>
        <v>0</v>
      </c>
      <c r="M41" s="63">
        <f>SUM(SEnd:SStart!N42)</f>
        <v>0</v>
      </c>
      <c r="N41" s="63">
        <f>SUM(SEnd:SStart!O42)</f>
        <v>0</v>
      </c>
      <c r="O41" s="63">
        <f>SUM(SEnd:SStart!P42)</f>
        <v>0</v>
      </c>
      <c r="P41" s="63">
        <f>SUM(SEnd:SStart!Q42)</f>
        <v>0</v>
      </c>
      <c r="Q41" s="63">
        <f>SUM(SEnd:SStart!R42)</f>
        <v>0</v>
      </c>
      <c r="R41" s="63">
        <f>SUM(SEnd:SStart!S42)</f>
        <v>0</v>
      </c>
      <c r="S41" s="63">
        <f>SUM(SEnd:SStart!T42)</f>
        <v>0</v>
      </c>
      <c r="T41" s="63">
        <f>SUM(SEnd:SStart!U42)</f>
        <v>0</v>
      </c>
      <c r="U41" s="63">
        <f>SUM(SEnd:SStart!V42)</f>
        <v>0</v>
      </c>
      <c r="V41" s="63">
        <f>SUM(SEnd:SStart!W42)</f>
        <v>0</v>
      </c>
      <c r="W41" s="63">
        <f>SUM(SEnd:SStart!X42)</f>
        <v>0</v>
      </c>
      <c r="X41" s="63">
        <f>SUM(SEnd:SStart!Y42)</f>
        <v>0</v>
      </c>
      <c r="Y41" s="63">
        <f>SUM(SEnd:SStart!Z42)</f>
        <v>0</v>
      </c>
      <c r="Z41" s="146" t="str">
        <f t="shared" si="21"/>
        <v>-</v>
      </c>
      <c r="AA41" s="55" t="str">
        <f t="shared" si="22"/>
        <v>-</v>
      </c>
      <c r="AB41" s="55" t="str">
        <f t="shared" si="23"/>
        <v>-</v>
      </c>
      <c r="AC41" s="55" t="str">
        <f t="shared" si="24"/>
        <v>-</v>
      </c>
      <c r="AD41" s="47" t="str">
        <f>IF(F41&gt;0,(M41*Input!$G$22)/F41,"-")</f>
        <v>-</v>
      </c>
      <c r="AE41" s="54" t="str">
        <f t="shared" si="25"/>
        <v>-</v>
      </c>
      <c r="AF41" s="47" t="str">
        <f t="shared" si="26"/>
        <v>-</v>
      </c>
      <c r="AG41" s="55" t="str">
        <f t="shared" si="27"/>
        <v>-</v>
      </c>
      <c r="AH41" s="28" t="str">
        <f t="shared" si="28"/>
        <v>-</v>
      </c>
      <c r="AI41" s="425">
        <f t="shared" si="29"/>
        <v>0</v>
      </c>
      <c r="AJ41" t="str">
        <f t="shared" si="30"/>
        <v>Player 14</v>
      </c>
      <c r="AK41" s="466">
        <f>SUM(SEnd:SStart!AE42)</f>
        <v>0</v>
      </c>
      <c r="AL41" s="467" t="str">
        <f t="shared" si="31"/>
        <v>-</v>
      </c>
      <c r="AM41">
        <v>14</v>
      </c>
      <c r="AN41" s="798" t="e">
        <f t="shared" si="32"/>
        <v>#N/A</v>
      </c>
      <c r="AO41" s="798" t="e">
        <f t="shared" si="33"/>
        <v>#N/A</v>
      </c>
      <c r="AP41" s="798" t="e">
        <f t="shared" si="34"/>
        <v>#N/A</v>
      </c>
      <c r="AQ41" t="e">
        <f t="shared" si="35"/>
        <v>#N/A</v>
      </c>
      <c r="AR41" t="e">
        <f t="shared" si="36"/>
        <v>#N/A</v>
      </c>
      <c r="AS41" t="e">
        <f t="shared" si="37"/>
        <v>#N/A</v>
      </c>
      <c r="AT41" t="e">
        <f t="shared" si="38"/>
        <v>#N/A</v>
      </c>
      <c r="AU41" t="e">
        <f t="shared" si="39"/>
        <v>#N/A</v>
      </c>
    </row>
    <row r="42" spans="1:47" ht="15.75" customHeight="1" x14ac:dyDescent="0.15">
      <c r="A42" s="136">
        <f t="shared" si="20"/>
        <v>0</v>
      </c>
      <c r="B42" s="136">
        <f t="shared" si="20"/>
        <v>0</v>
      </c>
      <c r="C42" s="63">
        <f>SUM(SEnd:SStart!D43)</f>
        <v>0</v>
      </c>
      <c r="D42" s="63">
        <f>SUM(SEnd:SStart!E43)</f>
        <v>0</v>
      </c>
      <c r="E42" s="63">
        <f>SUM(SEnd:SStart!F43)</f>
        <v>0</v>
      </c>
      <c r="F42" s="63">
        <f>SUM(SEnd:SStart!G43)</f>
        <v>0</v>
      </c>
      <c r="G42" s="63">
        <f>SUM(SEnd:SStart!H43)</f>
        <v>0</v>
      </c>
      <c r="H42" s="63">
        <f>SUM(SEnd:SStart!I43)</f>
        <v>0</v>
      </c>
      <c r="I42" s="63">
        <f>SUM(SEnd:SStart!J43)</f>
        <v>0</v>
      </c>
      <c r="J42" s="63">
        <f>SUM(SEnd:SStart!K43)</f>
        <v>0</v>
      </c>
      <c r="K42" s="63">
        <f>SUM(SEnd:SStart!L43)</f>
        <v>0</v>
      </c>
      <c r="L42" s="63">
        <f>SUM(SEnd:SStart!M43)</f>
        <v>0</v>
      </c>
      <c r="M42" s="63">
        <f>SUM(SEnd:SStart!N43)</f>
        <v>0</v>
      </c>
      <c r="N42" s="63">
        <f>SUM(SEnd:SStart!O43)</f>
        <v>0</v>
      </c>
      <c r="O42" s="63">
        <f>SUM(SEnd:SStart!P43)</f>
        <v>0</v>
      </c>
      <c r="P42" s="63">
        <f>SUM(SEnd:SStart!Q43)</f>
        <v>0</v>
      </c>
      <c r="Q42" s="63">
        <f>SUM(SEnd:SStart!R43)</f>
        <v>0</v>
      </c>
      <c r="R42" s="63">
        <f>SUM(SEnd:SStart!S43)</f>
        <v>0</v>
      </c>
      <c r="S42" s="63">
        <f>SUM(SEnd:SStart!T43)</f>
        <v>0</v>
      </c>
      <c r="T42" s="63">
        <f>SUM(SEnd:SStart!U43)</f>
        <v>0</v>
      </c>
      <c r="U42" s="63">
        <f>SUM(SEnd:SStart!V43)</f>
        <v>0</v>
      </c>
      <c r="V42" s="63">
        <f>SUM(SEnd:SStart!W43)</f>
        <v>0</v>
      </c>
      <c r="W42" s="63">
        <f>SUM(SEnd:SStart!X43)</f>
        <v>0</v>
      </c>
      <c r="X42" s="63">
        <f>SUM(SEnd:SStart!Y43)</f>
        <v>0</v>
      </c>
      <c r="Y42" s="63">
        <f>SUM(SEnd:SStart!Z43)</f>
        <v>0</v>
      </c>
      <c r="Z42" s="146" t="str">
        <f t="shared" si="21"/>
        <v>-</v>
      </c>
      <c r="AA42" s="55" t="str">
        <f t="shared" si="22"/>
        <v>-</v>
      </c>
      <c r="AB42" s="55" t="str">
        <f t="shared" si="23"/>
        <v>-</v>
      </c>
      <c r="AC42" s="55" t="str">
        <f t="shared" si="24"/>
        <v>-</v>
      </c>
      <c r="AD42" s="47" t="str">
        <f>IF(F42&gt;0,(M42*Input!$G$22)/F42,"-")</f>
        <v>-</v>
      </c>
      <c r="AE42" s="54" t="str">
        <f t="shared" si="25"/>
        <v>-</v>
      </c>
      <c r="AF42" s="47" t="str">
        <f t="shared" si="26"/>
        <v>-</v>
      </c>
      <c r="AG42" s="55" t="str">
        <f t="shared" si="27"/>
        <v>-</v>
      </c>
      <c r="AH42" s="28" t="str">
        <f t="shared" si="28"/>
        <v>-</v>
      </c>
      <c r="AI42" s="425">
        <f t="shared" si="29"/>
        <v>0</v>
      </c>
      <c r="AJ42">
        <f t="shared" si="30"/>
        <v>0</v>
      </c>
      <c r="AK42" s="466">
        <f>SUM(SEnd:SStart!AE43)</f>
        <v>0</v>
      </c>
      <c r="AL42" s="467" t="str">
        <f t="shared" si="31"/>
        <v>-</v>
      </c>
      <c r="AM42">
        <v>15</v>
      </c>
      <c r="AN42" s="798" t="e">
        <f t="shared" si="32"/>
        <v>#N/A</v>
      </c>
      <c r="AO42" s="798" t="e">
        <f t="shared" si="33"/>
        <v>#N/A</v>
      </c>
      <c r="AP42" s="798" t="e">
        <f t="shared" si="34"/>
        <v>#N/A</v>
      </c>
      <c r="AQ42" t="e">
        <f t="shared" si="35"/>
        <v>#N/A</v>
      </c>
      <c r="AR42" t="e">
        <f t="shared" si="36"/>
        <v>#N/A</v>
      </c>
      <c r="AS42" t="e">
        <f t="shared" si="37"/>
        <v>#N/A</v>
      </c>
      <c r="AT42" t="e">
        <f t="shared" si="38"/>
        <v>#N/A</v>
      </c>
      <c r="AU42" t="e">
        <f t="shared" si="39"/>
        <v>#N/A</v>
      </c>
    </row>
    <row r="43" spans="1:47" ht="15.75" customHeight="1" x14ac:dyDescent="0.15">
      <c r="A43" s="136">
        <f t="shared" si="20"/>
        <v>0</v>
      </c>
      <c r="B43" s="136">
        <f t="shared" si="20"/>
        <v>0</v>
      </c>
      <c r="C43" s="63">
        <f>SUM(SEnd:SStart!D44)</f>
        <v>0</v>
      </c>
      <c r="D43" s="63">
        <f>SUM(SEnd:SStart!E44)</f>
        <v>0</v>
      </c>
      <c r="E43" s="63">
        <f>SUM(SEnd:SStart!F44)</f>
        <v>0</v>
      </c>
      <c r="F43" s="63">
        <f>SUM(SEnd:SStart!G44)</f>
        <v>0</v>
      </c>
      <c r="G43" s="63">
        <f>SUM(SEnd:SStart!H44)</f>
        <v>0</v>
      </c>
      <c r="H43" s="63">
        <f>SUM(SEnd:SStart!I44)</f>
        <v>0</v>
      </c>
      <c r="I43" s="63">
        <f>SUM(SEnd:SStart!J44)</f>
        <v>0</v>
      </c>
      <c r="J43" s="63">
        <f>SUM(SEnd:SStart!K44)</f>
        <v>0</v>
      </c>
      <c r="K43" s="63">
        <f>SUM(SEnd:SStart!L44)</f>
        <v>0</v>
      </c>
      <c r="L43" s="63">
        <f>SUM(SEnd:SStart!M44)</f>
        <v>0</v>
      </c>
      <c r="M43" s="63">
        <f>SUM(SEnd:SStart!N44)</f>
        <v>0</v>
      </c>
      <c r="N43" s="63">
        <f>SUM(SEnd:SStart!O44)</f>
        <v>0</v>
      </c>
      <c r="O43" s="63">
        <f>SUM(SEnd:SStart!P44)</f>
        <v>0</v>
      </c>
      <c r="P43" s="63">
        <f>SUM(SEnd:SStart!Q44)</f>
        <v>0</v>
      </c>
      <c r="Q43" s="63">
        <f>SUM(SEnd:SStart!R44)</f>
        <v>0</v>
      </c>
      <c r="R43" s="63">
        <f>SUM(SEnd:SStart!S44)</f>
        <v>0</v>
      </c>
      <c r="S43" s="63">
        <f>SUM(SEnd:SStart!T44)</f>
        <v>0</v>
      </c>
      <c r="T43" s="63">
        <f>SUM(SEnd:SStart!U44)</f>
        <v>0</v>
      </c>
      <c r="U43" s="63">
        <f>SUM(SEnd:SStart!V44)</f>
        <v>0</v>
      </c>
      <c r="V43" s="63">
        <f>SUM(SEnd:SStart!W44)</f>
        <v>0</v>
      </c>
      <c r="W43" s="63">
        <f>SUM(SEnd:SStart!X44)</f>
        <v>0</v>
      </c>
      <c r="X43" s="63">
        <f>SUM(SEnd:SStart!Y44)</f>
        <v>0</v>
      </c>
      <c r="Y43" s="63">
        <f>SUM(SEnd:SStart!Z44)</f>
        <v>0</v>
      </c>
      <c r="Z43" s="146" t="str">
        <f t="shared" si="21"/>
        <v>-</v>
      </c>
      <c r="AA43" s="55" t="str">
        <f t="shared" si="22"/>
        <v>-</v>
      </c>
      <c r="AB43" s="55" t="str">
        <f t="shared" si="23"/>
        <v>-</v>
      </c>
      <c r="AC43" s="55" t="str">
        <f t="shared" si="24"/>
        <v>-</v>
      </c>
      <c r="AD43" s="47" t="str">
        <f>IF(F43&gt;0,(M43*Input!$G$22)/F43,"-")</f>
        <v>-</v>
      </c>
      <c r="AE43" s="54" t="str">
        <f t="shared" si="25"/>
        <v>-</v>
      </c>
      <c r="AF43" s="47" t="str">
        <f t="shared" si="26"/>
        <v>-</v>
      </c>
      <c r="AG43" s="55" t="str">
        <f t="shared" si="27"/>
        <v>-</v>
      </c>
      <c r="AH43" s="28" t="str">
        <f t="shared" si="28"/>
        <v>-</v>
      </c>
      <c r="AI43" s="425">
        <f t="shared" si="29"/>
        <v>0</v>
      </c>
      <c r="AJ43">
        <f t="shared" si="30"/>
        <v>0</v>
      </c>
      <c r="AK43" s="466">
        <f>SUM(SEnd:SStart!AE44)</f>
        <v>0</v>
      </c>
      <c r="AL43" s="467" t="str">
        <f t="shared" si="31"/>
        <v>-</v>
      </c>
      <c r="AM43">
        <v>16</v>
      </c>
      <c r="AN43" s="798" t="e">
        <f t="shared" si="32"/>
        <v>#N/A</v>
      </c>
      <c r="AO43" s="798" t="e">
        <f t="shared" si="33"/>
        <v>#N/A</v>
      </c>
      <c r="AP43" s="798" t="e">
        <f t="shared" si="34"/>
        <v>#N/A</v>
      </c>
      <c r="AQ43" t="e">
        <f t="shared" si="35"/>
        <v>#N/A</v>
      </c>
      <c r="AR43" t="e">
        <f t="shared" si="36"/>
        <v>#N/A</v>
      </c>
      <c r="AS43" t="e">
        <f t="shared" si="37"/>
        <v>#N/A</v>
      </c>
      <c r="AT43" t="e">
        <f t="shared" si="38"/>
        <v>#N/A</v>
      </c>
      <c r="AU43" t="e">
        <f t="shared" si="39"/>
        <v>#N/A</v>
      </c>
    </row>
    <row r="44" spans="1:47" ht="15.75" customHeight="1" x14ac:dyDescent="0.15">
      <c r="A44" s="136">
        <f t="shared" si="20"/>
        <v>0</v>
      </c>
      <c r="B44" s="136">
        <f t="shared" si="20"/>
        <v>0</v>
      </c>
      <c r="C44" s="63">
        <f>SUM(SEnd:SStart!D45)</f>
        <v>0</v>
      </c>
      <c r="D44" s="63">
        <f>SUM(SEnd:SStart!E45)</f>
        <v>0</v>
      </c>
      <c r="E44" s="63">
        <f>SUM(SEnd:SStart!F45)</f>
        <v>0</v>
      </c>
      <c r="F44" s="63">
        <f>SUM(SEnd:SStart!G45)</f>
        <v>0</v>
      </c>
      <c r="G44" s="63">
        <f>SUM(SEnd:SStart!H45)</f>
        <v>0</v>
      </c>
      <c r="H44" s="63">
        <f>SUM(SEnd:SStart!I45)</f>
        <v>0</v>
      </c>
      <c r="I44" s="63">
        <f>SUM(SEnd:SStart!J45)</f>
        <v>0</v>
      </c>
      <c r="J44" s="63">
        <f>SUM(SEnd:SStart!K45)</f>
        <v>0</v>
      </c>
      <c r="K44" s="63">
        <f>SUM(SEnd:SStart!L45)</f>
        <v>0</v>
      </c>
      <c r="L44" s="63">
        <f>SUM(SEnd:SStart!M45)</f>
        <v>0</v>
      </c>
      <c r="M44" s="63">
        <f>SUM(SEnd:SStart!N45)</f>
        <v>0</v>
      </c>
      <c r="N44" s="63">
        <f>SUM(SEnd:SStart!O45)</f>
        <v>0</v>
      </c>
      <c r="O44" s="63">
        <f>SUM(SEnd:SStart!P45)</f>
        <v>0</v>
      </c>
      <c r="P44" s="63">
        <f>SUM(SEnd:SStart!Q45)</f>
        <v>0</v>
      </c>
      <c r="Q44" s="63">
        <f>SUM(SEnd:SStart!R45)</f>
        <v>0</v>
      </c>
      <c r="R44" s="63">
        <f>SUM(SEnd:SStart!S45)</f>
        <v>0</v>
      </c>
      <c r="S44" s="63">
        <f>SUM(SEnd:SStart!T45)</f>
        <v>0</v>
      </c>
      <c r="T44" s="63">
        <f>SUM(SEnd:SStart!U45)</f>
        <v>0</v>
      </c>
      <c r="U44" s="63">
        <f>SUM(SEnd:SStart!V45)</f>
        <v>0</v>
      </c>
      <c r="V44" s="63">
        <f>SUM(SEnd:SStart!W45)</f>
        <v>0</v>
      </c>
      <c r="W44" s="63">
        <f>SUM(SEnd:SStart!X45)</f>
        <v>0</v>
      </c>
      <c r="X44" s="63">
        <f>SUM(SEnd:SStart!Y45)</f>
        <v>0</v>
      </c>
      <c r="Y44" s="63">
        <f>SUM(SEnd:SStart!Z45)</f>
        <v>0</v>
      </c>
      <c r="Z44" s="146" t="str">
        <f t="shared" si="21"/>
        <v>-</v>
      </c>
      <c r="AA44" s="55" t="str">
        <f t="shared" si="22"/>
        <v>-</v>
      </c>
      <c r="AB44" s="55" t="str">
        <f t="shared" si="23"/>
        <v>-</v>
      </c>
      <c r="AC44" s="55" t="str">
        <f t="shared" si="24"/>
        <v>-</v>
      </c>
      <c r="AD44" s="47" t="str">
        <f>IF(F44&gt;0,(M44*Input!$G$22)/F44,"-")</f>
        <v>-</v>
      </c>
      <c r="AE44" s="54" t="str">
        <f t="shared" si="25"/>
        <v>-</v>
      </c>
      <c r="AF44" s="47" t="str">
        <f t="shared" si="26"/>
        <v>-</v>
      </c>
      <c r="AG44" s="55" t="str">
        <f t="shared" si="27"/>
        <v>-</v>
      </c>
      <c r="AH44" s="28" t="str">
        <f t="shared" si="28"/>
        <v>-</v>
      </c>
      <c r="AI44" s="425">
        <f t="shared" si="29"/>
        <v>0</v>
      </c>
      <c r="AJ44">
        <f t="shared" si="30"/>
        <v>0</v>
      </c>
      <c r="AK44" s="466">
        <f>SUM(SEnd:SStart!AE45)</f>
        <v>0</v>
      </c>
      <c r="AL44" s="467" t="str">
        <f t="shared" si="31"/>
        <v>-</v>
      </c>
      <c r="AM44">
        <v>17</v>
      </c>
      <c r="AN44" s="798" t="e">
        <f t="shared" si="32"/>
        <v>#N/A</v>
      </c>
      <c r="AO44" s="798" t="e">
        <f t="shared" si="33"/>
        <v>#N/A</v>
      </c>
      <c r="AP44" s="798" t="e">
        <f t="shared" si="34"/>
        <v>#N/A</v>
      </c>
      <c r="AQ44" t="e">
        <f t="shared" si="35"/>
        <v>#N/A</v>
      </c>
      <c r="AR44" t="e">
        <f t="shared" si="36"/>
        <v>#N/A</v>
      </c>
      <c r="AS44" t="e">
        <f t="shared" si="37"/>
        <v>#N/A</v>
      </c>
      <c r="AT44" t="e">
        <f t="shared" si="38"/>
        <v>#N/A</v>
      </c>
      <c r="AU44" t="e">
        <f t="shared" si="39"/>
        <v>#N/A</v>
      </c>
    </row>
    <row r="45" spans="1:47" ht="15.75" customHeight="1" thickBot="1" x14ac:dyDescent="0.2">
      <c r="A45" s="136">
        <f t="shared" si="20"/>
        <v>0</v>
      </c>
      <c r="B45" s="274">
        <f t="shared" si="20"/>
        <v>0</v>
      </c>
      <c r="C45" s="63">
        <f>SUM(SEnd:SStart!D46)</f>
        <v>0</v>
      </c>
      <c r="D45" s="63">
        <f>SUM(SEnd:SStart!E46)</f>
        <v>0</v>
      </c>
      <c r="E45" s="63">
        <f>SUM(SEnd:SStart!F46)</f>
        <v>0</v>
      </c>
      <c r="F45" s="63">
        <f>SUM(SEnd:SStart!G46)</f>
        <v>0</v>
      </c>
      <c r="G45" s="63">
        <f>SUM(SEnd:SStart!H46)</f>
        <v>0</v>
      </c>
      <c r="H45" s="63">
        <f>SUM(SEnd:SStart!I46)</f>
        <v>0</v>
      </c>
      <c r="I45" s="63">
        <f>SUM(SEnd:SStart!J46)</f>
        <v>0</v>
      </c>
      <c r="J45" s="63">
        <f>SUM(SEnd:SStart!K46)</f>
        <v>0</v>
      </c>
      <c r="K45" s="63">
        <f>SUM(SEnd:SStart!L46)</f>
        <v>0</v>
      </c>
      <c r="L45" s="63">
        <f>SUM(SEnd:SStart!M46)</f>
        <v>0</v>
      </c>
      <c r="M45" s="63">
        <f>SUM(SEnd:SStart!N46)</f>
        <v>0</v>
      </c>
      <c r="N45" s="63">
        <f>SUM(SEnd:SStart!O46)</f>
        <v>0</v>
      </c>
      <c r="O45" s="63">
        <f>SUM(SEnd:SStart!P46)</f>
        <v>0</v>
      </c>
      <c r="P45" s="63">
        <f>SUM(SEnd:SStart!Q46)</f>
        <v>0</v>
      </c>
      <c r="Q45" s="63">
        <f>SUM(SEnd:SStart!R46)</f>
        <v>0</v>
      </c>
      <c r="R45" s="63">
        <f>SUM(SEnd:SStart!S46)</f>
        <v>0</v>
      </c>
      <c r="S45" s="63">
        <f>SUM(SEnd:SStart!T46)</f>
        <v>0</v>
      </c>
      <c r="T45" s="63">
        <f>SUM(SEnd:SStart!U46)</f>
        <v>0</v>
      </c>
      <c r="U45" s="63">
        <f>SUM(SEnd:SStart!V46)</f>
        <v>0</v>
      </c>
      <c r="V45" s="63">
        <f>SUM(SEnd:SStart!W46)</f>
        <v>0</v>
      </c>
      <c r="W45" s="63">
        <f>SUM(SEnd:SStart!X46)</f>
        <v>0</v>
      </c>
      <c r="X45" s="63">
        <f>SUM(SEnd:SStart!Y46)</f>
        <v>0</v>
      </c>
      <c r="Y45" s="63">
        <f>SUM(SEnd:SStart!Z46)</f>
        <v>0</v>
      </c>
      <c r="Z45" s="146" t="str">
        <f t="shared" si="21"/>
        <v>-</v>
      </c>
      <c r="AA45" s="55" t="str">
        <f t="shared" si="22"/>
        <v>-</v>
      </c>
      <c r="AB45" s="55" t="str">
        <f t="shared" si="23"/>
        <v>-</v>
      </c>
      <c r="AC45" s="55" t="str">
        <f t="shared" si="24"/>
        <v>-</v>
      </c>
      <c r="AD45" s="47" t="str">
        <f>IF(F45&gt;0,(M45*Input!$G$22)/F45,"-")</f>
        <v>-</v>
      </c>
      <c r="AE45" s="54" t="str">
        <f t="shared" si="25"/>
        <v>-</v>
      </c>
      <c r="AF45" s="47" t="str">
        <f t="shared" si="26"/>
        <v>-</v>
      </c>
      <c r="AG45" s="55" t="str">
        <f t="shared" si="27"/>
        <v>-</v>
      </c>
      <c r="AH45" s="28" t="str">
        <f t="shared" si="28"/>
        <v>-</v>
      </c>
      <c r="AI45" s="425">
        <f t="shared" si="29"/>
        <v>0</v>
      </c>
      <c r="AJ45">
        <f t="shared" si="30"/>
        <v>0</v>
      </c>
      <c r="AK45" s="466">
        <f>SUM(SEnd:SStart!AE46)</f>
        <v>0</v>
      </c>
      <c r="AL45" s="467" t="str">
        <f t="shared" si="31"/>
        <v>-</v>
      </c>
      <c r="AM45">
        <v>18</v>
      </c>
      <c r="AN45" s="798" t="e">
        <f t="shared" si="32"/>
        <v>#N/A</v>
      </c>
      <c r="AO45" s="798" t="e">
        <f t="shared" si="33"/>
        <v>#N/A</v>
      </c>
      <c r="AP45" s="798" t="e">
        <f t="shared" si="34"/>
        <v>#N/A</v>
      </c>
      <c r="AQ45" t="e">
        <f t="shared" si="35"/>
        <v>#N/A</v>
      </c>
      <c r="AR45" t="e">
        <f t="shared" si="36"/>
        <v>#N/A</v>
      </c>
      <c r="AS45" t="e">
        <f t="shared" si="37"/>
        <v>#N/A</v>
      </c>
      <c r="AT45" t="e">
        <f t="shared" si="38"/>
        <v>#N/A</v>
      </c>
      <c r="AU45" t="e">
        <f t="shared" si="39"/>
        <v>#N/A</v>
      </c>
    </row>
    <row r="46" spans="1:47" ht="15.75" customHeight="1" thickBot="1" x14ac:dyDescent="0.2">
      <c r="A46" s="68"/>
      <c r="B46" s="276" t="s">
        <v>53</v>
      </c>
      <c r="C46" s="277">
        <f>SUM(C28:C45)</f>
        <v>0</v>
      </c>
      <c r="D46" s="277">
        <f t="shared" ref="D46:W46" si="40">SUM(D28:D45)</f>
        <v>0</v>
      </c>
      <c r="E46" s="277">
        <f t="shared" si="40"/>
        <v>0</v>
      </c>
      <c r="F46" s="277">
        <f t="shared" si="40"/>
        <v>0</v>
      </c>
      <c r="G46" s="277">
        <f t="shared" si="40"/>
        <v>0</v>
      </c>
      <c r="H46" s="277">
        <f t="shared" si="40"/>
        <v>0</v>
      </c>
      <c r="I46" s="277">
        <f>SUM(I28:I45)</f>
        <v>0</v>
      </c>
      <c r="J46" s="277">
        <f t="shared" si="40"/>
        <v>0</v>
      </c>
      <c r="K46" s="277">
        <f t="shared" si="40"/>
        <v>0</v>
      </c>
      <c r="L46" s="277">
        <f t="shared" si="40"/>
        <v>0</v>
      </c>
      <c r="M46" s="277">
        <f t="shared" si="40"/>
        <v>0</v>
      </c>
      <c r="N46" s="277">
        <f t="shared" si="40"/>
        <v>0</v>
      </c>
      <c r="O46" s="277">
        <f t="shared" si="40"/>
        <v>0</v>
      </c>
      <c r="P46" s="277">
        <f t="shared" si="40"/>
        <v>0</v>
      </c>
      <c r="Q46" s="277">
        <f t="shared" si="40"/>
        <v>0</v>
      </c>
      <c r="R46" s="277">
        <f t="shared" si="40"/>
        <v>0</v>
      </c>
      <c r="S46" s="277">
        <f t="shared" si="40"/>
        <v>0</v>
      </c>
      <c r="T46" s="277">
        <f t="shared" si="40"/>
        <v>0</v>
      </c>
      <c r="U46" s="277">
        <f t="shared" si="40"/>
        <v>0</v>
      </c>
      <c r="V46" s="278">
        <f t="shared" si="40"/>
        <v>0</v>
      </c>
      <c r="W46" s="278">
        <f t="shared" si="40"/>
        <v>0</v>
      </c>
      <c r="X46" s="279">
        <f>SUM(Y28:Y45)</f>
        <v>0</v>
      </c>
      <c r="Y46" s="399" t="str">
        <f>IF((W46+V46)&gt;0,W46/(W46+V46),"-")</f>
        <v>-</v>
      </c>
      <c r="Z46" s="899" t="str">
        <f>IF(W46&gt;0,V46/(V46+W46),"-")</f>
        <v>-</v>
      </c>
      <c r="AA46" s="284" t="str">
        <f t="shared" si="22"/>
        <v>-</v>
      </c>
      <c r="AB46" s="284" t="str">
        <f>IF(F46&gt;0,(W46)/F46,"-")</f>
        <v>-</v>
      </c>
      <c r="AC46" s="284" t="str">
        <f>IF(F46&gt;0,(W46+V46)/F46,"-")</f>
        <v>-</v>
      </c>
      <c r="AD46" s="285" t="str">
        <f>IF(F46&gt;0,(M46*Input!$G$22)/F46,"-")</f>
        <v>-</v>
      </c>
      <c r="AE46" s="286" t="str">
        <f t="shared" si="25"/>
        <v>-</v>
      </c>
      <c r="AF46" s="285" t="str">
        <f t="shared" si="26"/>
        <v>-</v>
      </c>
      <c r="AG46" s="281" t="str">
        <f>IF(P46&gt;0,P46/F46,"-")</f>
        <v>-</v>
      </c>
      <c r="AH46" s="281" t="str">
        <f>IF(S46&gt;0,T46/S46,"-")</f>
        <v>-</v>
      </c>
      <c r="AI46" s="425">
        <f t="shared" si="29"/>
        <v>0</v>
      </c>
      <c r="AJ46" s="17">
        <f>SUM(AK28:AK45)</f>
        <v>0</v>
      </c>
      <c r="AK46" s="467" t="e">
        <f>AJ46/P46</f>
        <v>#DIV/0!</v>
      </c>
    </row>
    <row r="47" spans="1:47" s="2" customFormat="1" ht="15.75" customHeight="1" thickBot="1" x14ac:dyDescent="0.2">
      <c r="A47" s="157"/>
      <c r="B47" s="158"/>
      <c r="C47" s="275" t="s">
        <v>107</v>
      </c>
      <c r="D47" s="79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c r="AJ47" s="1043" t="s">
        <v>420</v>
      </c>
      <c r="AK47" s="1044"/>
      <c r="AL47" s="1044"/>
      <c r="AM47" s="1045"/>
      <c r="AN47" s="795" t="s">
        <v>425</v>
      </c>
      <c r="AO47" s="480"/>
      <c r="AS47" s="14" t="s">
        <v>431</v>
      </c>
    </row>
    <row r="48" spans="1:47" ht="14" thickBot="1" x14ac:dyDescent="0.2">
      <c r="A48" s="68"/>
      <c r="B48" s="156"/>
      <c r="C48" s="79" t="s">
        <v>106</v>
      </c>
      <c r="D48" s="80" t="s">
        <v>427</v>
      </c>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c r="AJ48" s="789" t="s">
        <v>62</v>
      </c>
      <c r="AK48" s="788" t="s">
        <v>421</v>
      </c>
      <c r="AL48" s="788" t="s">
        <v>422</v>
      </c>
      <c r="AM48" s="790" t="s">
        <v>423</v>
      </c>
      <c r="AN48" s="793" t="s">
        <v>432</v>
      </c>
      <c r="AO48" s="794"/>
      <c r="AS48" s="14" t="s">
        <v>429</v>
      </c>
    </row>
    <row r="49" spans="1:45" ht="15.75" customHeight="1" thickBot="1" x14ac:dyDescent="0.2">
      <c r="A49" s="161">
        <f t="shared" ref="A49:B66" si="41">A28</f>
        <v>2</v>
      </c>
      <c r="B49" s="161" t="str">
        <f t="shared" si="41"/>
        <v>Player 1</v>
      </c>
      <c r="C49" s="96">
        <f>AVERAGE(E49:G49,I49:J49)</f>
        <v>1</v>
      </c>
      <c r="D49" s="797">
        <f>RANK((AN49),$AN$49:$AN$66,0)</f>
        <v>1</v>
      </c>
      <c r="E49" s="129">
        <f t="shared" ref="E49:E66" si="42">RANK($X7,$X$7:$X$24)</f>
        <v>1</v>
      </c>
      <c r="F49" s="89">
        <f t="shared" ref="F49:F66" si="43">RANK($Y7,$Y$7:$Y$24)</f>
        <v>1</v>
      </c>
      <c r="G49" s="89">
        <f t="shared" ref="G49:G66" si="44">RANK($S7,$S$7:$S$24)</f>
        <v>1</v>
      </c>
      <c r="H49" s="89">
        <f t="shared" ref="H49:H66" si="45">RANK($E7,$E$7:$E$24)</f>
        <v>1</v>
      </c>
      <c r="I49" s="89">
        <f t="shared" ref="I49:I66" si="46">RANK($Z7,$Z$7:$Z$24)</f>
        <v>1</v>
      </c>
      <c r="J49" s="101">
        <f t="shared" ref="J49:J66" si="47">RANK($R7,$R$7:$R$24,1)</f>
        <v>1</v>
      </c>
      <c r="K49" s="63">
        <f>SUM(SEnd:SStart!V51)</f>
        <v>0</v>
      </c>
      <c r="L49" s="63">
        <f>SUM(SEnd:SStart!W51)</f>
        <v>0</v>
      </c>
      <c r="M49" s="63">
        <f>SUM(SEnd:SStart!X51)</f>
        <v>0</v>
      </c>
      <c r="N49" s="63">
        <f>SUM(SEnd:SStart!Y51)</f>
        <v>0</v>
      </c>
      <c r="O49" s="63">
        <f>SUM(SEnd:SStart!Z51)</f>
        <v>0</v>
      </c>
      <c r="P49" s="63">
        <f>SUM(SEnd:SStart!AA51)</f>
        <v>0</v>
      </c>
      <c r="Q49" s="272" t="str">
        <f t="shared" ref="Q49:Q67" si="48">IF(M49&gt;0,R28/M49,"-")</f>
        <v>-</v>
      </c>
      <c r="R49" s="101" t="str">
        <f>IF($Q49&lt;&gt;"-",RANK($Q49,$Q$49:$Q$66,1),"-")</f>
        <v>-</v>
      </c>
      <c r="S49" s="132">
        <f>SUM(L49:O49)</f>
        <v>0</v>
      </c>
      <c r="T49" s="116" t="str">
        <f t="shared" ref="T49:T66" si="49">IF($AF49&lt;&gt;"-",RANK($AF49,$AF$49:$AF$66,1),"-")</f>
        <v>-</v>
      </c>
      <c r="U49" s="106" t="str">
        <f t="shared" ref="U49:U66" si="50">IF($AD28&lt;&gt;"-",RANK($AD28,$AD$28:$AD$45,1),"-")</f>
        <v>-</v>
      </c>
      <c r="V49" s="106" t="str">
        <f>IF($AG28&lt;&gt;"-",RANK($AG28,$AG$28:$AG$45,1),"-")</f>
        <v>-</v>
      </c>
      <c r="W49" s="106" t="str">
        <f t="shared" ref="W49:W66" si="51">IF($AF28&lt;&gt;"-",RANK($AF28,$AF$28:$AF$45,1),"-")</f>
        <v>-</v>
      </c>
      <c r="X49" s="106" t="str">
        <f t="shared" ref="X49:Y66" si="52">IF($AE28&lt;&gt;"-",RANK($AE28,$AE$28:$AE$45,1),"-")</f>
        <v>-</v>
      </c>
      <c r="Y49" s="106" t="str">
        <f t="shared" si="52"/>
        <v>-</v>
      </c>
      <c r="Z49" s="117" t="str">
        <f t="shared" ref="Z49:Z66" si="53">IF($AG49&lt;&gt;"-",RANK($AG49,$AG$49:$AG$66,1),"-")</f>
        <v>-</v>
      </c>
      <c r="AA49" s="96" t="str">
        <f t="shared" ref="AA49:AA66" si="54">IF(Z49&lt;&gt;"-",AVERAGE(T49:Z49),"-")</f>
        <v>-</v>
      </c>
      <c r="AB49" s="90">
        <f>RANK(C49,C$49:C$66,1)</f>
        <v>1</v>
      </c>
      <c r="AC49" s="91" t="str">
        <f>IF(AA49&lt;&gt;"-",RANK(AA49,AA$49:AA$66,1),"-")</f>
        <v>-</v>
      </c>
      <c r="AD49" s="52" t="str">
        <f t="shared" ref="AD49:AD67" si="55">IF(L28&gt;0,P28/L28,"-")</f>
        <v>-</v>
      </c>
      <c r="AE49" s="52" t="str">
        <f t="shared" ref="AE49:AE67" si="56">IF(G28&gt;0,I28/G28,"-")</f>
        <v>-</v>
      </c>
      <c r="AF49" s="52" t="str">
        <f t="shared" ref="AF49:AF67" si="57">IF(H28&gt;0,I28/H28,"-")</f>
        <v>-</v>
      </c>
      <c r="AG49" s="52" t="str">
        <f t="shared" ref="AG49:AG67" si="58">IF(F28&gt;0,L28/F28,"-")</f>
        <v>-</v>
      </c>
      <c r="AJ49" s="63">
        <f>SUM(SEnd:SStart!V51)</f>
        <v>0</v>
      </c>
      <c r="AK49" s="895">
        <f>SUM(SEnd:SStart!AP112)</f>
        <v>0</v>
      </c>
      <c r="AL49" s="895">
        <f>SUM(SEnd:SStart!AO112)</f>
        <v>0</v>
      </c>
      <c r="AM49" s="895">
        <f>SUM(SEnd:SStart!AN112)</f>
        <v>0</v>
      </c>
      <c r="AN49" s="896">
        <f>IF((S49+AS49)&lt;=0,0,((S49+AS49)/(O$68+IF(AO49="Aaron Stanek",5,0)-(Input!$G$22*(AM49))))+(0.000000000001*N49)+(Y28/1000))</f>
        <v>0</v>
      </c>
      <c r="AO49" s="31" t="str">
        <f>B49</f>
        <v>Player 1</v>
      </c>
      <c r="AP49">
        <f>A49</f>
        <v>2</v>
      </c>
      <c r="AQ49" s="424">
        <f>S49</f>
        <v>0</v>
      </c>
      <c r="AS49" s="829">
        <f>SUM(SEnd:SStart!AM172)</f>
        <v>0</v>
      </c>
    </row>
    <row r="50" spans="1:45" ht="15.75" customHeight="1" thickBot="1" x14ac:dyDescent="0.2">
      <c r="A50" s="88">
        <f t="shared" si="41"/>
        <v>3</v>
      </c>
      <c r="B50" s="88" t="str">
        <f t="shared" si="41"/>
        <v>Player 2</v>
      </c>
      <c r="C50" s="97">
        <f t="shared" ref="C50:C66" si="59">AVERAGE(E50:G50,I50:J50)</f>
        <v>1</v>
      </c>
      <c r="D50" s="797">
        <f t="shared" ref="D50:D66" si="60">RANK((AN50),$AN$49:$AN$66,0)</f>
        <v>1</v>
      </c>
      <c r="E50" s="130">
        <f t="shared" si="42"/>
        <v>1</v>
      </c>
      <c r="F50" s="87">
        <f t="shared" si="43"/>
        <v>1</v>
      </c>
      <c r="G50" s="87">
        <f t="shared" si="44"/>
        <v>1</v>
      </c>
      <c r="H50" s="87">
        <f t="shared" si="45"/>
        <v>1</v>
      </c>
      <c r="I50" s="87">
        <f t="shared" si="46"/>
        <v>1</v>
      </c>
      <c r="J50" s="103">
        <f t="shared" si="47"/>
        <v>1</v>
      </c>
      <c r="K50" s="63">
        <f>SUM(SEnd:SStart!V52)</f>
        <v>0</v>
      </c>
      <c r="L50" s="63">
        <f>SUM(SEnd:SStart!W52)</f>
        <v>0</v>
      </c>
      <c r="M50" s="63">
        <f>SUM(SEnd:SStart!X52)</f>
        <v>0</v>
      </c>
      <c r="N50" s="63">
        <f>SUM(SEnd:SStart!Y52)</f>
        <v>0</v>
      </c>
      <c r="O50" s="63">
        <f>SUM(SEnd:SStart!Z52)</f>
        <v>0</v>
      </c>
      <c r="P50" s="63">
        <f>SUM(SEnd:SStart!AA52)</f>
        <v>0</v>
      </c>
      <c r="Q50" s="273" t="str">
        <f t="shared" si="48"/>
        <v>-</v>
      </c>
      <c r="R50" s="103" t="str">
        <f t="shared" ref="R50:R66" si="61">IF($Q50&lt;&gt;"-",RANK($Q50,$Q$49:$Q$66,1),"-")</f>
        <v>-</v>
      </c>
      <c r="S50" s="132">
        <f t="shared" ref="S50:S66" si="62">SUM(L50:O50)</f>
        <v>0</v>
      </c>
      <c r="T50" s="118" t="str">
        <f t="shared" si="49"/>
        <v>-</v>
      </c>
      <c r="U50" s="107" t="str">
        <f t="shared" si="50"/>
        <v>-</v>
      </c>
      <c r="V50" s="107" t="str">
        <f t="shared" ref="V50:V66" si="63">IF($AF50&lt;&gt;"-",RANK($AF50,$AF$49:$AF$66,1),"-")</f>
        <v>-</v>
      </c>
      <c r="W50" s="107" t="str">
        <f t="shared" si="51"/>
        <v>-</v>
      </c>
      <c r="X50" s="107" t="str">
        <f t="shared" si="52"/>
        <v>-</v>
      </c>
      <c r="Y50" s="107" t="str">
        <f t="shared" si="52"/>
        <v>-</v>
      </c>
      <c r="Z50" s="119" t="str">
        <f t="shared" si="53"/>
        <v>-</v>
      </c>
      <c r="AA50" s="97" t="str">
        <f t="shared" si="54"/>
        <v>-</v>
      </c>
      <c r="AB50" s="78">
        <f t="shared" ref="AB50:AB66" si="64">RANK(C50,C$49:C$66,1)</f>
        <v>1</v>
      </c>
      <c r="AC50" s="92" t="str">
        <f t="shared" ref="AC50:AC66" si="65">IF(AA50&lt;&gt;"-",RANK(AA50,AA$49:AA$66,1),"-")</f>
        <v>-</v>
      </c>
      <c r="AD50" s="52" t="str">
        <f t="shared" si="55"/>
        <v>-</v>
      </c>
      <c r="AE50" s="52" t="str">
        <f t="shared" si="56"/>
        <v>-</v>
      </c>
      <c r="AF50" s="52" t="str">
        <f t="shared" si="57"/>
        <v>-</v>
      </c>
      <c r="AG50" s="52" t="str">
        <f t="shared" si="58"/>
        <v>-</v>
      </c>
      <c r="AH50" s="390" t="s">
        <v>337</v>
      </c>
      <c r="AI50" s="390">
        <f>SUM(SEnd:SStart!AH51)</f>
        <v>0</v>
      </c>
      <c r="AJ50" s="63">
        <f>SUM(SEnd:SStart!V52)</f>
        <v>0</v>
      </c>
      <c r="AK50" s="895">
        <f>SUM(SEnd:SStart!AP113)</f>
        <v>0</v>
      </c>
      <c r="AL50" s="895">
        <f>SUM(SEnd:SStart!AO113)</f>
        <v>0</v>
      </c>
      <c r="AM50" s="895">
        <f>SUM(SEnd:SStart!AN113)</f>
        <v>0</v>
      </c>
      <c r="AN50" s="896">
        <f>IF((S50+AS50)&lt;=0,0,((S50+AS50)/(O$68+IF(AO50="Aaron Stanek",5,0)-(Input!$G$22*(AM50))))+(0.000000000001*N50)+(Y29/1000))</f>
        <v>0</v>
      </c>
      <c r="AO50" s="31" t="str">
        <f t="shared" ref="AO50:AO66" si="66">B50</f>
        <v>Player 2</v>
      </c>
      <c r="AP50">
        <f t="shared" ref="AP50:AP66" si="67">A50</f>
        <v>3</v>
      </c>
      <c r="AQ50" s="424">
        <f t="shared" ref="AQ50:AQ66" si="68">S50</f>
        <v>0</v>
      </c>
      <c r="AS50" s="829">
        <f>SUM(SEnd:SStart!AM173)</f>
        <v>0</v>
      </c>
    </row>
    <row r="51" spans="1:45" ht="15.75" customHeight="1" thickBot="1" x14ac:dyDescent="0.2">
      <c r="A51" s="88">
        <f t="shared" si="41"/>
        <v>5</v>
      </c>
      <c r="B51" s="88" t="str">
        <f t="shared" si="41"/>
        <v>Player 3</v>
      </c>
      <c r="C51" s="97">
        <f t="shared" si="59"/>
        <v>1</v>
      </c>
      <c r="D51" s="797">
        <f t="shared" si="60"/>
        <v>1</v>
      </c>
      <c r="E51" s="131">
        <f t="shared" si="42"/>
        <v>1</v>
      </c>
      <c r="F51" s="93">
        <f t="shared" si="43"/>
        <v>1</v>
      </c>
      <c r="G51" s="93">
        <f t="shared" si="44"/>
        <v>1</v>
      </c>
      <c r="H51" s="93">
        <f t="shared" si="45"/>
        <v>1</v>
      </c>
      <c r="I51" s="93">
        <f t="shared" si="46"/>
        <v>1</v>
      </c>
      <c r="J51" s="105">
        <f t="shared" si="47"/>
        <v>1</v>
      </c>
      <c r="K51" s="63">
        <f>SUM(SEnd:SStart!V53)</f>
        <v>0</v>
      </c>
      <c r="L51" s="63">
        <f>SUM(SEnd:SStart!W53)</f>
        <v>0</v>
      </c>
      <c r="M51" s="63">
        <f>SUM(SEnd:SStart!X53)</f>
        <v>0</v>
      </c>
      <c r="N51" s="63">
        <f>SUM(SEnd:SStart!Y53)</f>
        <v>0</v>
      </c>
      <c r="O51" s="63">
        <f>SUM(SEnd:SStart!Z53)</f>
        <v>0</v>
      </c>
      <c r="P51" s="63">
        <f>SUM(SEnd:SStart!AA53)</f>
        <v>0</v>
      </c>
      <c r="Q51" s="273" t="str">
        <f t="shared" si="48"/>
        <v>-</v>
      </c>
      <c r="R51" s="103" t="str">
        <f t="shared" si="61"/>
        <v>-</v>
      </c>
      <c r="S51" s="132">
        <f t="shared" si="62"/>
        <v>0</v>
      </c>
      <c r="T51" s="118" t="str">
        <f t="shared" si="49"/>
        <v>-</v>
      </c>
      <c r="U51" s="107" t="str">
        <f t="shared" si="50"/>
        <v>-</v>
      </c>
      <c r="V51" s="107" t="str">
        <f t="shared" si="63"/>
        <v>-</v>
      </c>
      <c r="W51" s="107" t="str">
        <f t="shared" si="51"/>
        <v>-</v>
      </c>
      <c r="X51" s="107" t="str">
        <f t="shared" si="52"/>
        <v>-</v>
      </c>
      <c r="Y51" s="107" t="str">
        <f t="shared" si="52"/>
        <v>-</v>
      </c>
      <c r="Z51" s="119" t="str">
        <f t="shared" si="53"/>
        <v>-</v>
      </c>
      <c r="AA51" s="97" t="str">
        <f t="shared" si="54"/>
        <v>-</v>
      </c>
      <c r="AB51" s="78">
        <f t="shared" si="64"/>
        <v>1</v>
      </c>
      <c r="AC51" s="92" t="str">
        <f t="shared" si="65"/>
        <v>-</v>
      </c>
      <c r="AD51" s="52" t="str">
        <f t="shared" si="55"/>
        <v>-</v>
      </c>
      <c r="AE51" s="52" t="str">
        <f t="shared" si="56"/>
        <v>-</v>
      </c>
      <c r="AF51" s="52" t="str">
        <f t="shared" si="57"/>
        <v>-</v>
      </c>
      <c r="AG51" s="52" t="str">
        <f t="shared" si="58"/>
        <v>-</v>
      </c>
      <c r="AH51" s="390" t="s">
        <v>338</v>
      </c>
      <c r="AI51" s="390">
        <f>SUM(SEnd:SStart!AH52)</f>
        <v>0</v>
      </c>
      <c r="AJ51" s="63">
        <f>SUM(SEnd:SStart!V53)</f>
        <v>0</v>
      </c>
      <c r="AK51" s="895">
        <f>SUM(SEnd:SStart!AP114)</f>
        <v>0</v>
      </c>
      <c r="AL51" s="895">
        <f>SUM(SEnd:SStart!AO114)</f>
        <v>0</v>
      </c>
      <c r="AM51" s="895">
        <f>SUM(SEnd:SStart!AN114)</f>
        <v>0</v>
      </c>
      <c r="AN51" s="896">
        <f>IF((S51+AS51)&lt;=0,0,((S51+AS51)/(O$68+IF(AO51="Aaron Stanek",5,0)-(Input!$G$22*(AM51))))+(0.000000000001*N51)+(Y30/1000))</f>
        <v>0</v>
      </c>
      <c r="AO51" s="31" t="str">
        <f t="shared" si="66"/>
        <v>Player 3</v>
      </c>
      <c r="AP51">
        <f t="shared" si="67"/>
        <v>5</v>
      </c>
      <c r="AQ51" s="424">
        <f t="shared" si="68"/>
        <v>0</v>
      </c>
      <c r="AS51" s="829">
        <f>SUM(SEnd:SStart!AM174)</f>
        <v>0</v>
      </c>
    </row>
    <row r="52" spans="1:45" ht="15.75" customHeight="1" thickBot="1" x14ac:dyDescent="0.2">
      <c r="A52" s="88">
        <f t="shared" si="41"/>
        <v>9</v>
      </c>
      <c r="B52" s="88" t="str">
        <f t="shared" si="41"/>
        <v>Player 4</v>
      </c>
      <c r="C52" s="96">
        <f t="shared" si="59"/>
        <v>1</v>
      </c>
      <c r="D52" s="797">
        <f t="shared" si="60"/>
        <v>1</v>
      </c>
      <c r="E52" s="129">
        <f t="shared" si="42"/>
        <v>1</v>
      </c>
      <c r="F52" s="89">
        <f t="shared" si="43"/>
        <v>1</v>
      </c>
      <c r="G52" s="89">
        <f t="shared" si="44"/>
        <v>1</v>
      </c>
      <c r="H52" s="89">
        <f t="shared" si="45"/>
        <v>1</v>
      </c>
      <c r="I52" s="89">
        <f t="shared" si="46"/>
        <v>1</v>
      </c>
      <c r="J52" s="101">
        <f t="shared" si="47"/>
        <v>1</v>
      </c>
      <c r="K52" s="63">
        <f>SUM(SEnd:SStart!V54)</f>
        <v>0</v>
      </c>
      <c r="L52" s="63">
        <f>SUM(SEnd:SStart!W54)</f>
        <v>0</v>
      </c>
      <c r="M52" s="63">
        <f>SUM(SEnd:SStart!X54)</f>
        <v>0</v>
      </c>
      <c r="N52" s="63">
        <f>SUM(SEnd:SStart!Y54)</f>
        <v>0</v>
      </c>
      <c r="O52" s="63">
        <f>SUM(SEnd:SStart!Z54)</f>
        <v>0</v>
      </c>
      <c r="P52" s="63">
        <f>SUM(SEnd:SStart!AA54)</f>
        <v>0</v>
      </c>
      <c r="Q52" s="272" t="str">
        <f t="shared" si="48"/>
        <v>-</v>
      </c>
      <c r="R52" s="101" t="str">
        <f t="shared" si="61"/>
        <v>-</v>
      </c>
      <c r="S52" s="132">
        <f t="shared" si="62"/>
        <v>0</v>
      </c>
      <c r="T52" s="116" t="str">
        <f t="shared" si="49"/>
        <v>-</v>
      </c>
      <c r="U52" s="106" t="str">
        <f t="shared" si="50"/>
        <v>-</v>
      </c>
      <c r="V52" s="106" t="str">
        <f t="shared" si="63"/>
        <v>-</v>
      </c>
      <c r="W52" s="106" t="str">
        <f t="shared" si="51"/>
        <v>-</v>
      </c>
      <c r="X52" s="106" t="str">
        <f t="shared" si="52"/>
        <v>-</v>
      </c>
      <c r="Y52" s="106" t="str">
        <f t="shared" si="52"/>
        <v>-</v>
      </c>
      <c r="Z52" s="117" t="str">
        <f t="shared" si="53"/>
        <v>-</v>
      </c>
      <c r="AA52" s="96" t="str">
        <f t="shared" si="54"/>
        <v>-</v>
      </c>
      <c r="AB52" s="90">
        <f>RANK(C52,C$49:C$66,1)</f>
        <v>1</v>
      </c>
      <c r="AC52" s="91" t="str">
        <f t="shared" si="65"/>
        <v>-</v>
      </c>
      <c r="AD52" s="52" t="str">
        <f t="shared" si="55"/>
        <v>-</v>
      </c>
      <c r="AE52" s="52" t="str">
        <f t="shared" si="56"/>
        <v>-</v>
      </c>
      <c r="AF52" s="52" t="str">
        <f t="shared" si="57"/>
        <v>-</v>
      </c>
      <c r="AG52" s="52" t="str">
        <f t="shared" si="58"/>
        <v>-</v>
      </c>
      <c r="AH52" s="390" t="s">
        <v>339</v>
      </c>
      <c r="AI52" s="390">
        <f>SUM(SEnd:SStart!AH53)</f>
        <v>0</v>
      </c>
      <c r="AJ52" s="63">
        <f>SUM(SEnd:SStart!V54)</f>
        <v>0</v>
      </c>
      <c r="AK52" s="895">
        <f>SUM(SEnd:SStart!AP115)</f>
        <v>0</v>
      </c>
      <c r="AL52" s="895">
        <f>SUM(SEnd:SStart!AO115)</f>
        <v>0</v>
      </c>
      <c r="AM52" s="895">
        <f>SUM(SEnd:SStart!AN115)</f>
        <v>0</v>
      </c>
      <c r="AN52" s="896">
        <f>IF((S52+AS52)&lt;=0,0,((S52+AS52)/(O$68+IF(AO52="Aaron Stanek",5,0)-(Input!$G$22*(AM52))))+(0.000000000001*N52)+(Y31/1000))</f>
        <v>0</v>
      </c>
      <c r="AO52" s="31" t="str">
        <f t="shared" si="66"/>
        <v>Player 4</v>
      </c>
      <c r="AP52">
        <f t="shared" si="67"/>
        <v>9</v>
      </c>
      <c r="AQ52" s="424">
        <f t="shared" si="68"/>
        <v>0</v>
      </c>
      <c r="AS52" s="829">
        <f>SUM(SEnd:SStart!AM175)</f>
        <v>0</v>
      </c>
    </row>
    <row r="53" spans="1:45" ht="15.75" customHeight="1" thickBot="1" x14ac:dyDescent="0.2">
      <c r="A53" s="88">
        <f t="shared" si="41"/>
        <v>1</v>
      </c>
      <c r="B53" s="88" t="str">
        <f t="shared" si="41"/>
        <v>Player 5</v>
      </c>
      <c r="C53" s="97">
        <f t="shared" si="59"/>
        <v>1</v>
      </c>
      <c r="D53" s="797">
        <f t="shared" si="60"/>
        <v>1</v>
      </c>
      <c r="E53" s="130">
        <f t="shared" si="42"/>
        <v>1</v>
      </c>
      <c r="F53" s="87">
        <f t="shared" si="43"/>
        <v>1</v>
      </c>
      <c r="G53" s="87">
        <f t="shared" si="44"/>
        <v>1</v>
      </c>
      <c r="H53" s="87">
        <f t="shared" si="45"/>
        <v>1</v>
      </c>
      <c r="I53" s="87">
        <f t="shared" si="46"/>
        <v>1</v>
      </c>
      <c r="J53" s="103">
        <f t="shared" si="47"/>
        <v>1</v>
      </c>
      <c r="K53" s="63">
        <f>SUM(SEnd:SStart!V55)</f>
        <v>0</v>
      </c>
      <c r="L53" s="63">
        <f>SUM(SEnd:SStart!W55)</f>
        <v>0</v>
      </c>
      <c r="M53" s="63">
        <f>SUM(SEnd:SStart!X55)</f>
        <v>0</v>
      </c>
      <c r="N53" s="63">
        <f>SUM(SEnd:SStart!Y55)</f>
        <v>0</v>
      </c>
      <c r="O53" s="63">
        <f>SUM(SEnd:SStart!Z55)</f>
        <v>0</v>
      </c>
      <c r="P53" s="63">
        <f>SUM(SEnd:SStart!AA55)</f>
        <v>0</v>
      </c>
      <c r="Q53" s="273" t="str">
        <f t="shared" si="48"/>
        <v>-</v>
      </c>
      <c r="R53" s="103" t="str">
        <f>IF($Q53&lt;&gt;"-",RANK($Q53,$Q$49:$Q$66,1),"-")</f>
        <v>-</v>
      </c>
      <c r="S53" s="132">
        <f t="shared" si="62"/>
        <v>0</v>
      </c>
      <c r="T53" s="118" t="str">
        <f t="shared" si="49"/>
        <v>-</v>
      </c>
      <c r="U53" s="107" t="str">
        <f t="shared" si="50"/>
        <v>-</v>
      </c>
      <c r="V53" s="107" t="str">
        <f t="shared" si="63"/>
        <v>-</v>
      </c>
      <c r="W53" s="107" t="str">
        <f t="shared" si="51"/>
        <v>-</v>
      </c>
      <c r="X53" s="107" t="str">
        <f t="shared" si="52"/>
        <v>-</v>
      </c>
      <c r="Y53" s="107" t="str">
        <f t="shared" si="52"/>
        <v>-</v>
      </c>
      <c r="Z53" s="119" t="str">
        <f t="shared" si="53"/>
        <v>-</v>
      </c>
      <c r="AA53" s="97" t="str">
        <f t="shared" si="54"/>
        <v>-</v>
      </c>
      <c r="AB53" s="78">
        <f>RANK(C53,C$49:C$66,1)</f>
        <v>1</v>
      </c>
      <c r="AC53" s="92" t="str">
        <f t="shared" si="65"/>
        <v>-</v>
      </c>
      <c r="AD53" s="52" t="str">
        <f t="shared" si="55"/>
        <v>-</v>
      </c>
      <c r="AE53" s="52" t="str">
        <f t="shared" si="56"/>
        <v>-</v>
      </c>
      <c r="AF53" s="52" t="str">
        <f t="shared" si="57"/>
        <v>-</v>
      </c>
      <c r="AG53" s="52" t="str">
        <f t="shared" si="58"/>
        <v>-</v>
      </c>
      <c r="AH53" s="390" t="s">
        <v>340</v>
      </c>
      <c r="AI53" s="390">
        <f>SUM(SEnd:SStart!AH54)</f>
        <v>0</v>
      </c>
      <c r="AJ53" s="63">
        <f>SUM(SEnd:SStart!V55)</f>
        <v>0</v>
      </c>
      <c r="AK53" s="895">
        <f>SUM(SEnd:SStart!AP116)</f>
        <v>0</v>
      </c>
      <c r="AL53" s="895">
        <f>SUM(SEnd:SStart!AO116)</f>
        <v>0</v>
      </c>
      <c r="AM53" s="895">
        <f>SUM(SEnd:SStart!AN116)</f>
        <v>0</v>
      </c>
      <c r="AN53" s="896">
        <f>IF((S53+AS53)&lt;=0,0,((S53+AS53)/(O$68+IF(AO53="Aaron Stanek",5,0)-(Input!$G$22*(AM53))))+(0.000000000001*N53)+(Y32/1000))</f>
        <v>0</v>
      </c>
      <c r="AO53" s="31" t="str">
        <f t="shared" si="66"/>
        <v>Player 5</v>
      </c>
      <c r="AP53">
        <f t="shared" si="67"/>
        <v>1</v>
      </c>
      <c r="AQ53" s="424">
        <f t="shared" si="68"/>
        <v>0</v>
      </c>
      <c r="AS53" s="829">
        <f>SUM(SEnd:SStart!AM176)</f>
        <v>0</v>
      </c>
    </row>
    <row r="54" spans="1:45" ht="15.75" customHeight="1" thickBot="1" x14ac:dyDescent="0.2">
      <c r="A54" s="88">
        <f t="shared" si="41"/>
        <v>14</v>
      </c>
      <c r="B54" s="88" t="str">
        <f t="shared" si="41"/>
        <v>Player 6</v>
      </c>
      <c r="C54" s="97">
        <f t="shared" si="59"/>
        <v>1</v>
      </c>
      <c r="D54" s="797">
        <f>RANK((AN54),$AN$49:$AN$66,0)</f>
        <v>1</v>
      </c>
      <c r="E54" s="131">
        <f t="shared" si="42"/>
        <v>1</v>
      </c>
      <c r="F54" s="93">
        <f t="shared" si="43"/>
        <v>1</v>
      </c>
      <c r="G54" s="93">
        <f t="shared" si="44"/>
        <v>1</v>
      </c>
      <c r="H54" s="93">
        <f t="shared" si="45"/>
        <v>1</v>
      </c>
      <c r="I54" s="93">
        <f t="shared" si="46"/>
        <v>1</v>
      </c>
      <c r="J54" s="105">
        <f t="shared" si="47"/>
        <v>1</v>
      </c>
      <c r="K54" s="63">
        <f>SUM(SEnd:SStart!V56)</f>
        <v>0</v>
      </c>
      <c r="L54" s="63">
        <f>SUM(SEnd:SStart!W56)</f>
        <v>0</v>
      </c>
      <c r="M54" s="63">
        <f>SUM(SEnd:SStart!X56)</f>
        <v>0</v>
      </c>
      <c r="N54" s="63">
        <f>SUM(SEnd:SStart!Y56)</f>
        <v>0</v>
      </c>
      <c r="O54" s="63">
        <f>SUM(SEnd:SStart!Z56)</f>
        <v>0</v>
      </c>
      <c r="P54" s="63">
        <f>SUM(SEnd:SStart!AA56)</f>
        <v>0</v>
      </c>
      <c r="Q54" s="273" t="str">
        <f t="shared" si="48"/>
        <v>-</v>
      </c>
      <c r="R54" s="103" t="str">
        <f t="shared" si="61"/>
        <v>-</v>
      </c>
      <c r="S54" s="132">
        <f t="shared" si="62"/>
        <v>0</v>
      </c>
      <c r="T54" s="118" t="str">
        <f t="shared" si="49"/>
        <v>-</v>
      </c>
      <c r="U54" s="107" t="str">
        <f t="shared" si="50"/>
        <v>-</v>
      </c>
      <c r="V54" s="107" t="str">
        <f t="shared" si="63"/>
        <v>-</v>
      </c>
      <c r="W54" s="107" t="str">
        <f t="shared" si="51"/>
        <v>-</v>
      </c>
      <c r="X54" s="107" t="str">
        <f t="shared" si="52"/>
        <v>-</v>
      </c>
      <c r="Y54" s="107" t="str">
        <f t="shared" si="52"/>
        <v>-</v>
      </c>
      <c r="Z54" s="119" t="str">
        <f t="shared" si="53"/>
        <v>-</v>
      </c>
      <c r="AA54" s="97" t="str">
        <f t="shared" si="54"/>
        <v>-</v>
      </c>
      <c r="AB54" s="78">
        <f t="shared" si="64"/>
        <v>1</v>
      </c>
      <c r="AC54" s="92" t="str">
        <f t="shared" si="65"/>
        <v>-</v>
      </c>
      <c r="AD54" s="52" t="str">
        <f t="shared" si="55"/>
        <v>-</v>
      </c>
      <c r="AE54" s="52" t="str">
        <f t="shared" si="56"/>
        <v>-</v>
      </c>
      <c r="AF54" s="52" t="str">
        <f t="shared" si="57"/>
        <v>-</v>
      </c>
      <c r="AG54" s="52" t="str">
        <f t="shared" si="58"/>
        <v>-</v>
      </c>
      <c r="AH54" s="390" t="s">
        <v>341</v>
      </c>
      <c r="AI54" s="390">
        <f>SUM(SEnd:SStart!AH55)</f>
        <v>0</v>
      </c>
      <c r="AJ54" s="63">
        <f>SUM(SEnd:SStart!V56)</f>
        <v>0</v>
      </c>
      <c r="AK54" s="895">
        <f>SUM(SEnd:SStart!AP117)</f>
        <v>0</v>
      </c>
      <c r="AL54" s="895">
        <f>SUM(SEnd:SStart!AO117)</f>
        <v>0</v>
      </c>
      <c r="AM54" s="895">
        <f>SUM(SEnd:SStart!AN117)</f>
        <v>0</v>
      </c>
      <c r="AN54" s="896">
        <f>IF((S54+AS54)&lt;=0,0,((S54+AS54)/(O$68+IF(AO54="Aaron Stanek",5,0)-(Input!$G$22*(AM54))))+(0.000000000001*N54)+(Y33/1000))</f>
        <v>0</v>
      </c>
      <c r="AO54" s="31" t="str">
        <f t="shared" si="66"/>
        <v>Player 6</v>
      </c>
      <c r="AP54">
        <f t="shared" si="67"/>
        <v>14</v>
      </c>
      <c r="AQ54" s="424">
        <f t="shared" si="68"/>
        <v>0</v>
      </c>
      <c r="AS54" s="829">
        <f>SUM(SEnd:SStart!AM177)</f>
        <v>0</v>
      </c>
    </row>
    <row r="55" spans="1:45" ht="15.75" customHeight="1" thickBot="1" x14ac:dyDescent="0.2">
      <c r="A55" s="88">
        <f t="shared" si="41"/>
        <v>15</v>
      </c>
      <c r="B55" s="88" t="str">
        <f t="shared" si="41"/>
        <v>Player 7</v>
      </c>
      <c r="C55" s="96">
        <f t="shared" si="59"/>
        <v>1</v>
      </c>
      <c r="D55" s="797">
        <f t="shared" si="60"/>
        <v>1</v>
      </c>
      <c r="E55" s="129">
        <f t="shared" si="42"/>
        <v>1</v>
      </c>
      <c r="F55" s="89">
        <f t="shared" si="43"/>
        <v>1</v>
      </c>
      <c r="G55" s="89">
        <f t="shared" si="44"/>
        <v>1</v>
      </c>
      <c r="H55" s="89">
        <f t="shared" si="45"/>
        <v>1</v>
      </c>
      <c r="I55" s="89">
        <f t="shared" si="46"/>
        <v>1</v>
      </c>
      <c r="J55" s="101">
        <f t="shared" si="47"/>
        <v>1</v>
      </c>
      <c r="K55" s="63">
        <f>SUM(SEnd:SStart!V57)</f>
        <v>0</v>
      </c>
      <c r="L55" s="63">
        <f>SUM(SEnd:SStart!W57)</f>
        <v>0</v>
      </c>
      <c r="M55" s="63">
        <f>SUM(SEnd:SStart!X57)</f>
        <v>0</v>
      </c>
      <c r="N55" s="63">
        <f>SUM(SEnd:SStart!Y57)</f>
        <v>0</v>
      </c>
      <c r="O55" s="63">
        <f>SUM(SEnd:SStart!Z57)</f>
        <v>0</v>
      </c>
      <c r="P55" s="63">
        <f>SUM(SEnd:SStart!AA57)</f>
        <v>0</v>
      </c>
      <c r="Q55" s="272" t="str">
        <f t="shared" si="48"/>
        <v>-</v>
      </c>
      <c r="R55" s="101" t="str">
        <f t="shared" si="61"/>
        <v>-</v>
      </c>
      <c r="S55" s="132">
        <f t="shared" si="62"/>
        <v>0</v>
      </c>
      <c r="T55" s="116" t="str">
        <f t="shared" si="49"/>
        <v>-</v>
      </c>
      <c r="U55" s="106" t="str">
        <f t="shared" si="50"/>
        <v>-</v>
      </c>
      <c r="V55" s="106" t="str">
        <f t="shared" si="63"/>
        <v>-</v>
      </c>
      <c r="W55" s="106" t="str">
        <f t="shared" si="51"/>
        <v>-</v>
      </c>
      <c r="X55" s="106" t="str">
        <f t="shared" si="52"/>
        <v>-</v>
      </c>
      <c r="Y55" s="106" t="str">
        <f t="shared" si="52"/>
        <v>-</v>
      </c>
      <c r="Z55" s="117" t="str">
        <f t="shared" si="53"/>
        <v>-</v>
      </c>
      <c r="AA55" s="96" t="str">
        <f t="shared" si="54"/>
        <v>-</v>
      </c>
      <c r="AB55" s="90">
        <f t="shared" si="64"/>
        <v>1</v>
      </c>
      <c r="AC55" s="91" t="str">
        <f t="shared" si="65"/>
        <v>-</v>
      </c>
      <c r="AD55" s="52" t="str">
        <f t="shared" si="55"/>
        <v>-</v>
      </c>
      <c r="AE55" s="52" t="str">
        <f t="shared" si="56"/>
        <v>-</v>
      </c>
      <c r="AF55" s="52" t="str">
        <f t="shared" si="57"/>
        <v>-</v>
      </c>
      <c r="AG55" s="52" t="str">
        <f t="shared" si="58"/>
        <v>-</v>
      </c>
      <c r="AH55" s="390" t="s">
        <v>342</v>
      </c>
      <c r="AI55" s="390">
        <f>SUM(SEnd:SStart!AH56)</f>
        <v>0</v>
      </c>
      <c r="AJ55" s="63">
        <f>SUM(SEnd:SStart!V57)</f>
        <v>0</v>
      </c>
      <c r="AK55" s="895">
        <f>SUM(SEnd:SStart!AP118)</f>
        <v>0</v>
      </c>
      <c r="AL55" s="895">
        <f>SUM(SEnd:SStart!AO118)</f>
        <v>0</v>
      </c>
      <c r="AM55" s="895">
        <f>SUM(SEnd:SStart!AN118)</f>
        <v>0</v>
      </c>
      <c r="AN55" s="896">
        <f>IF((S55+AS55)&lt;=0,0,((S55+AS55)/(O$68+IF(AO55="Aaron Stanek",5,0)-(Input!$G$22*(AM55))))+(0.000000000001*N55)+(Y34/1000))</f>
        <v>0</v>
      </c>
      <c r="AO55" s="31" t="str">
        <f>B55</f>
        <v>Player 7</v>
      </c>
      <c r="AP55">
        <f t="shared" si="67"/>
        <v>15</v>
      </c>
      <c r="AQ55" s="424">
        <f t="shared" si="68"/>
        <v>0</v>
      </c>
      <c r="AS55" s="829">
        <f>SUM(SEnd:SStart!AM178)</f>
        <v>0</v>
      </c>
    </row>
    <row r="56" spans="1:45" ht="15.75" customHeight="1" thickBot="1" x14ac:dyDescent="0.2">
      <c r="A56" s="88">
        <f t="shared" si="41"/>
        <v>22</v>
      </c>
      <c r="B56" s="88" t="str">
        <f t="shared" si="41"/>
        <v>Player 8</v>
      </c>
      <c r="C56" s="97">
        <f t="shared" si="59"/>
        <v>1</v>
      </c>
      <c r="D56" s="797">
        <f t="shared" si="60"/>
        <v>1</v>
      </c>
      <c r="E56" s="130">
        <f t="shared" si="42"/>
        <v>1</v>
      </c>
      <c r="F56" s="87">
        <f t="shared" si="43"/>
        <v>1</v>
      </c>
      <c r="G56" s="87">
        <f t="shared" si="44"/>
        <v>1</v>
      </c>
      <c r="H56" s="87">
        <f t="shared" si="45"/>
        <v>1</v>
      </c>
      <c r="I56" s="87">
        <f t="shared" si="46"/>
        <v>1</v>
      </c>
      <c r="J56" s="103">
        <f t="shared" si="47"/>
        <v>1</v>
      </c>
      <c r="K56" s="63">
        <f>SUM(SEnd:SStart!V58)</f>
        <v>0</v>
      </c>
      <c r="L56" s="63">
        <f>SUM(SEnd:SStart!W58)</f>
        <v>0</v>
      </c>
      <c r="M56" s="63">
        <f>SUM(SEnd:SStart!X58)</f>
        <v>0</v>
      </c>
      <c r="N56" s="63">
        <f>SUM(SEnd:SStart!Y58)</f>
        <v>0</v>
      </c>
      <c r="O56" s="63">
        <f>SUM(SEnd:SStart!Z58)</f>
        <v>0</v>
      </c>
      <c r="P56" s="63">
        <f>SUM(SEnd:SStart!AA58)</f>
        <v>0</v>
      </c>
      <c r="Q56" s="273" t="str">
        <f t="shared" si="48"/>
        <v>-</v>
      </c>
      <c r="R56" s="103" t="str">
        <f t="shared" si="61"/>
        <v>-</v>
      </c>
      <c r="S56" s="132">
        <f t="shared" si="62"/>
        <v>0</v>
      </c>
      <c r="T56" s="118" t="str">
        <f t="shared" si="49"/>
        <v>-</v>
      </c>
      <c r="U56" s="107" t="str">
        <f t="shared" si="50"/>
        <v>-</v>
      </c>
      <c r="V56" s="107" t="str">
        <f t="shared" si="63"/>
        <v>-</v>
      </c>
      <c r="W56" s="107" t="str">
        <f t="shared" si="51"/>
        <v>-</v>
      </c>
      <c r="X56" s="107" t="str">
        <f t="shared" si="52"/>
        <v>-</v>
      </c>
      <c r="Y56" s="107" t="str">
        <f t="shared" si="52"/>
        <v>-</v>
      </c>
      <c r="Z56" s="119" t="str">
        <f t="shared" si="53"/>
        <v>-</v>
      </c>
      <c r="AA56" s="97" t="str">
        <f t="shared" si="54"/>
        <v>-</v>
      </c>
      <c r="AB56" s="78">
        <f t="shared" si="64"/>
        <v>1</v>
      </c>
      <c r="AC56" s="92" t="str">
        <f t="shared" si="65"/>
        <v>-</v>
      </c>
      <c r="AD56" s="52" t="str">
        <f t="shared" si="55"/>
        <v>-</v>
      </c>
      <c r="AE56" s="52" t="str">
        <f t="shared" si="56"/>
        <v>-</v>
      </c>
      <c r="AF56" s="52" t="str">
        <f t="shared" si="57"/>
        <v>-</v>
      </c>
      <c r="AG56" s="52" t="str">
        <f t="shared" si="58"/>
        <v>-</v>
      </c>
      <c r="AH56" s="390" t="s">
        <v>343</v>
      </c>
      <c r="AI56" s="390">
        <f>SUM(SEnd:SStart!AH57)</f>
        <v>0</v>
      </c>
      <c r="AJ56" s="63">
        <f>SUM(SEnd:SStart!V58)</f>
        <v>0</v>
      </c>
      <c r="AK56" s="895">
        <f>SUM(SEnd:SStart!AP119)</f>
        <v>0</v>
      </c>
      <c r="AL56" s="895">
        <f>SUM(SEnd:SStart!AO119)</f>
        <v>0</v>
      </c>
      <c r="AM56" s="895">
        <f>SUM(SEnd:SStart!AN119)</f>
        <v>0</v>
      </c>
      <c r="AN56" s="896">
        <f>IF((S56+AS56)&lt;=0,0,((S56+AS56)/(O$68+IF(AO56="Aaron Stanek",5,0)-(Input!$G$22*(AM56))))+(0.000000000001*N56)+(Y35/1000))</f>
        <v>0</v>
      </c>
      <c r="AO56" s="31" t="str">
        <f t="shared" si="66"/>
        <v>Player 8</v>
      </c>
      <c r="AP56">
        <f t="shared" si="67"/>
        <v>22</v>
      </c>
      <c r="AQ56" s="424">
        <f t="shared" si="68"/>
        <v>0</v>
      </c>
      <c r="AS56" s="829">
        <f>SUM(SEnd:SStart!AM179)</f>
        <v>0</v>
      </c>
    </row>
    <row r="57" spans="1:45" ht="15.75" customHeight="1" thickBot="1" x14ac:dyDescent="0.2">
      <c r="A57" s="88">
        <f t="shared" si="41"/>
        <v>23</v>
      </c>
      <c r="B57" s="88" t="str">
        <f t="shared" si="41"/>
        <v>Player 9</v>
      </c>
      <c r="C57" s="97">
        <f t="shared" si="59"/>
        <v>1</v>
      </c>
      <c r="D57" s="797">
        <f t="shared" si="60"/>
        <v>1</v>
      </c>
      <c r="E57" s="131">
        <f t="shared" si="42"/>
        <v>1</v>
      </c>
      <c r="F57" s="93">
        <f t="shared" si="43"/>
        <v>1</v>
      </c>
      <c r="G57" s="93">
        <f t="shared" si="44"/>
        <v>1</v>
      </c>
      <c r="H57" s="93">
        <f t="shared" si="45"/>
        <v>1</v>
      </c>
      <c r="I57" s="93">
        <f t="shared" si="46"/>
        <v>1</v>
      </c>
      <c r="J57" s="105">
        <f t="shared" si="47"/>
        <v>1</v>
      </c>
      <c r="K57" s="63">
        <f>SUM(SEnd:SStart!V59)</f>
        <v>0</v>
      </c>
      <c r="L57" s="63">
        <f>SUM(SEnd:SStart!W59)</f>
        <v>0</v>
      </c>
      <c r="M57" s="63">
        <f>SUM(SEnd:SStart!X59)</f>
        <v>0</v>
      </c>
      <c r="N57" s="63">
        <f>SUM(SEnd:SStart!Y59)</f>
        <v>0</v>
      </c>
      <c r="O57" s="63">
        <f>SUM(SEnd:SStart!Z59)</f>
        <v>0</v>
      </c>
      <c r="P57" s="63">
        <f>SUM(SEnd:SStart!AA59)</f>
        <v>0</v>
      </c>
      <c r="Q57" s="273" t="str">
        <f t="shared" si="48"/>
        <v>-</v>
      </c>
      <c r="R57" s="103" t="str">
        <f t="shared" si="61"/>
        <v>-</v>
      </c>
      <c r="S57" s="132">
        <f t="shared" si="62"/>
        <v>0</v>
      </c>
      <c r="T57" s="118" t="str">
        <f t="shared" si="49"/>
        <v>-</v>
      </c>
      <c r="U57" s="107" t="str">
        <f t="shared" si="50"/>
        <v>-</v>
      </c>
      <c r="V57" s="107" t="str">
        <f t="shared" si="63"/>
        <v>-</v>
      </c>
      <c r="W57" s="107" t="str">
        <f t="shared" si="51"/>
        <v>-</v>
      </c>
      <c r="X57" s="107" t="str">
        <f t="shared" si="52"/>
        <v>-</v>
      </c>
      <c r="Y57" s="107" t="str">
        <f t="shared" si="52"/>
        <v>-</v>
      </c>
      <c r="Z57" s="119" t="str">
        <f t="shared" si="53"/>
        <v>-</v>
      </c>
      <c r="AA57" s="97" t="str">
        <f t="shared" si="54"/>
        <v>-</v>
      </c>
      <c r="AB57" s="78">
        <f t="shared" si="64"/>
        <v>1</v>
      </c>
      <c r="AC57" s="92" t="str">
        <f t="shared" si="65"/>
        <v>-</v>
      </c>
      <c r="AD57" s="52" t="str">
        <f t="shared" si="55"/>
        <v>-</v>
      </c>
      <c r="AE57" s="52" t="str">
        <f t="shared" si="56"/>
        <v>-</v>
      </c>
      <c r="AF57" s="52" t="str">
        <f t="shared" si="57"/>
        <v>-</v>
      </c>
      <c r="AG57" s="52" t="str">
        <f t="shared" si="58"/>
        <v>-</v>
      </c>
      <c r="AH57" s="474" t="s">
        <v>344</v>
      </c>
      <c r="AI57" s="390">
        <f>SUM(SEnd:SStart!AH58)</f>
        <v>0</v>
      </c>
      <c r="AJ57" s="63">
        <f>SUM(SEnd:SStart!V59)</f>
        <v>0</v>
      </c>
      <c r="AK57" s="895">
        <f>SUM(SEnd:SStart!AP120)</f>
        <v>0</v>
      </c>
      <c r="AL57" s="895">
        <f>SUM(SEnd:SStart!AO120)</f>
        <v>0</v>
      </c>
      <c r="AM57" s="895">
        <f>SUM(SEnd:SStart!AN120)</f>
        <v>0</v>
      </c>
      <c r="AN57" s="896">
        <f>IF((S57+AS57)&lt;=0,0,((S57+AS57)/(O$68+IF(AO57="Aaron Stanek",5,0)-(Input!$G$22*(AM57))))+(0.000000000001*N57)+(Y36/1000))</f>
        <v>0</v>
      </c>
      <c r="AO57" s="31" t="str">
        <f t="shared" si="66"/>
        <v>Player 9</v>
      </c>
      <c r="AP57">
        <f t="shared" si="67"/>
        <v>23</v>
      </c>
      <c r="AQ57" s="424">
        <f t="shared" si="68"/>
        <v>0</v>
      </c>
      <c r="AS57" s="829">
        <f>SUM(SEnd:SStart!AM180)</f>
        <v>0</v>
      </c>
    </row>
    <row r="58" spans="1:45" ht="15.75" customHeight="1" thickBot="1" x14ac:dyDescent="0.2">
      <c r="A58" s="88">
        <f t="shared" si="41"/>
        <v>24</v>
      </c>
      <c r="B58" s="88" t="str">
        <f t="shared" si="41"/>
        <v>Player 10</v>
      </c>
      <c r="C58" s="96">
        <f t="shared" si="59"/>
        <v>1</v>
      </c>
      <c r="D58" s="797">
        <f t="shared" si="60"/>
        <v>1</v>
      </c>
      <c r="E58" s="129">
        <f t="shared" si="42"/>
        <v>1</v>
      </c>
      <c r="F58" s="89">
        <f t="shared" si="43"/>
        <v>1</v>
      </c>
      <c r="G58" s="89">
        <f t="shared" si="44"/>
        <v>1</v>
      </c>
      <c r="H58" s="89">
        <f t="shared" si="45"/>
        <v>1</v>
      </c>
      <c r="I58" s="89">
        <f t="shared" si="46"/>
        <v>1</v>
      </c>
      <c r="J58" s="101">
        <f t="shared" si="47"/>
        <v>1</v>
      </c>
      <c r="K58" s="63">
        <f>SUM(SEnd:SStart!V60)</f>
        <v>0</v>
      </c>
      <c r="L58" s="63">
        <f>SUM(SEnd:SStart!W60)</f>
        <v>0</v>
      </c>
      <c r="M58" s="63">
        <f>SUM(SEnd:SStart!X60)</f>
        <v>0</v>
      </c>
      <c r="N58" s="63">
        <f>SUM(SEnd:SStart!Y60)</f>
        <v>0</v>
      </c>
      <c r="O58" s="63">
        <f>SUM(SEnd:SStart!Z60)</f>
        <v>0</v>
      </c>
      <c r="P58" s="63">
        <f>SUM(SEnd:SStart!AA60)</f>
        <v>0</v>
      </c>
      <c r="Q58" s="272" t="str">
        <f t="shared" si="48"/>
        <v>-</v>
      </c>
      <c r="R58" s="101" t="str">
        <f t="shared" si="61"/>
        <v>-</v>
      </c>
      <c r="S58" s="132">
        <f t="shared" si="62"/>
        <v>0</v>
      </c>
      <c r="T58" s="116" t="str">
        <f t="shared" si="49"/>
        <v>-</v>
      </c>
      <c r="U58" s="106" t="str">
        <f t="shared" si="50"/>
        <v>-</v>
      </c>
      <c r="V58" s="106" t="str">
        <f t="shared" si="63"/>
        <v>-</v>
      </c>
      <c r="W58" s="106" t="str">
        <f t="shared" si="51"/>
        <v>-</v>
      </c>
      <c r="X58" s="106" t="str">
        <f t="shared" si="52"/>
        <v>-</v>
      </c>
      <c r="Y58" s="106" t="str">
        <f t="shared" si="52"/>
        <v>-</v>
      </c>
      <c r="Z58" s="117" t="str">
        <f t="shared" si="53"/>
        <v>-</v>
      </c>
      <c r="AA58" s="96" t="str">
        <f t="shared" si="54"/>
        <v>-</v>
      </c>
      <c r="AB58" s="90">
        <f t="shared" si="64"/>
        <v>1</v>
      </c>
      <c r="AC58" s="91" t="str">
        <f t="shared" si="65"/>
        <v>-</v>
      </c>
      <c r="AD58" s="52" t="str">
        <f t="shared" si="55"/>
        <v>-</v>
      </c>
      <c r="AE58" s="52" t="str">
        <f t="shared" si="56"/>
        <v>-</v>
      </c>
      <c r="AF58" s="52" t="str">
        <f t="shared" si="57"/>
        <v>-</v>
      </c>
      <c r="AG58" s="52" t="str">
        <f t="shared" si="58"/>
        <v>-</v>
      </c>
      <c r="AH58" s="474" t="s">
        <v>345</v>
      </c>
      <c r="AI58" s="390">
        <f>SUM(SEnd:SStart!AH59)</f>
        <v>0</v>
      </c>
      <c r="AJ58" s="63">
        <f>SUM(SEnd:SStart!V60)</f>
        <v>0</v>
      </c>
      <c r="AK58" s="895">
        <f>SUM(SEnd:SStart!AP121)</f>
        <v>0</v>
      </c>
      <c r="AL58" s="895">
        <f>SUM(SEnd:SStart!AO121)</f>
        <v>0</v>
      </c>
      <c r="AM58" s="895">
        <f>SUM(SEnd:SStart!AN121)</f>
        <v>0</v>
      </c>
      <c r="AN58" s="896">
        <f>IF((S58+AS58)&lt;=0,0,((S58+AS58)/(O$68+IF(AO58="Aaron Stanek",5,0)-(Input!$G$22*(AM58))))+(0.000000000001*N58)+(Y37/1000))</f>
        <v>0</v>
      </c>
      <c r="AO58" s="31" t="str">
        <f t="shared" si="66"/>
        <v>Player 10</v>
      </c>
      <c r="AP58">
        <f t="shared" si="67"/>
        <v>24</v>
      </c>
      <c r="AQ58" s="424">
        <f t="shared" si="68"/>
        <v>0</v>
      </c>
      <c r="AS58" s="829">
        <f>SUM(SEnd:SStart!AM181)</f>
        <v>0</v>
      </c>
    </row>
    <row r="59" spans="1:45" ht="15.75" customHeight="1" thickBot="1" x14ac:dyDescent="0.2">
      <c r="A59" s="88">
        <f t="shared" si="41"/>
        <v>25</v>
      </c>
      <c r="B59" s="88" t="str">
        <f t="shared" si="41"/>
        <v>Player 11</v>
      </c>
      <c r="C59" s="97">
        <f t="shared" si="59"/>
        <v>1</v>
      </c>
      <c r="D59" s="797">
        <f t="shared" si="60"/>
        <v>1</v>
      </c>
      <c r="E59" s="130">
        <f t="shared" si="42"/>
        <v>1</v>
      </c>
      <c r="F59" s="87">
        <f t="shared" si="43"/>
        <v>1</v>
      </c>
      <c r="G59" s="87">
        <f t="shared" si="44"/>
        <v>1</v>
      </c>
      <c r="H59" s="87">
        <f t="shared" si="45"/>
        <v>1</v>
      </c>
      <c r="I59" s="87">
        <f t="shared" si="46"/>
        <v>1</v>
      </c>
      <c r="J59" s="103">
        <f t="shared" si="47"/>
        <v>1</v>
      </c>
      <c r="K59" s="63">
        <f>SUM(SEnd:SStart!V61)</f>
        <v>0</v>
      </c>
      <c r="L59" s="63">
        <f>SUM(SEnd:SStart!W61)</f>
        <v>0</v>
      </c>
      <c r="M59" s="63">
        <f>SUM(SEnd:SStart!X61)</f>
        <v>0</v>
      </c>
      <c r="N59" s="63">
        <f>SUM(SEnd:SStart!Y61)</f>
        <v>0</v>
      </c>
      <c r="O59" s="63">
        <f>SUM(SEnd:SStart!Z61)</f>
        <v>0</v>
      </c>
      <c r="P59" s="63">
        <f>SUM(SEnd:SStart!AA61)</f>
        <v>0</v>
      </c>
      <c r="Q59" s="273" t="str">
        <f t="shared" si="48"/>
        <v>-</v>
      </c>
      <c r="R59" s="103" t="str">
        <f t="shared" si="61"/>
        <v>-</v>
      </c>
      <c r="S59" s="132">
        <f t="shared" si="62"/>
        <v>0</v>
      </c>
      <c r="T59" s="118" t="str">
        <f t="shared" si="49"/>
        <v>-</v>
      </c>
      <c r="U59" s="107" t="str">
        <f t="shared" si="50"/>
        <v>-</v>
      </c>
      <c r="V59" s="107" t="str">
        <f t="shared" si="63"/>
        <v>-</v>
      </c>
      <c r="W59" s="107" t="str">
        <f t="shared" si="51"/>
        <v>-</v>
      </c>
      <c r="X59" s="107" t="str">
        <f t="shared" si="52"/>
        <v>-</v>
      </c>
      <c r="Y59" s="107" t="str">
        <f t="shared" si="52"/>
        <v>-</v>
      </c>
      <c r="Z59" s="119" t="str">
        <f t="shared" si="53"/>
        <v>-</v>
      </c>
      <c r="AA59" s="97" t="str">
        <f t="shared" si="54"/>
        <v>-</v>
      </c>
      <c r="AB59" s="78">
        <f t="shared" si="64"/>
        <v>1</v>
      </c>
      <c r="AC59" s="92" t="str">
        <f t="shared" si="65"/>
        <v>-</v>
      </c>
      <c r="AD59" s="52" t="str">
        <f t="shared" si="55"/>
        <v>-</v>
      </c>
      <c r="AE59" s="52" t="str">
        <f t="shared" si="56"/>
        <v>-</v>
      </c>
      <c r="AF59" s="52" t="str">
        <f t="shared" si="57"/>
        <v>-</v>
      </c>
      <c r="AG59" s="52" t="str">
        <f t="shared" si="58"/>
        <v>-</v>
      </c>
      <c r="AJ59" s="63">
        <f>SUM(SEnd:SStart!V61)</f>
        <v>0</v>
      </c>
      <c r="AK59" s="895">
        <f>SUM(SEnd:SStart!AP122)</f>
        <v>0</v>
      </c>
      <c r="AL59" s="895">
        <f>SUM(SEnd:SStart!AO122)</f>
        <v>0</v>
      </c>
      <c r="AM59" s="895">
        <f>SUM(SEnd:SStart!AN122)</f>
        <v>0</v>
      </c>
      <c r="AN59" s="896">
        <f>IF((S59+AS59)&lt;=0,0,((S59+AS59)/(O$68+IF(AO59="Aaron Stanek",5,0)-(Input!$G$22*(AM59))))+(0.000000000001*N59)+(Y38/1000))</f>
        <v>0</v>
      </c>
      <c r="AO59" s="31" t="str">
        <f t="shared" si="66"/>
        <v>Player 11</v>
      </c>
      <c r="AP59">
        <f t="shared" si="67"/>
        <v>25</v>
      </c>
      <c r="AQ59" s="424">
        <f t="shared" si="68"/>
        <v>0</v>
      </c>
      <c r="AS59" s="829">
        <f>SUM(SEnd:SStart!AM182)</f>
        <v>0</v>
      </c>
    </row>
    <row r="60" spans="1:45" ht="15.75" customHeight="1" thickBot="1" x14ac:dyDescent="0.2">
      <c r="A60" s="88">
        <f t="shared" si="41"/>
        <v>29</v>
      </c>
      <c r="B60" s="88" t="str">
        <f t="shared" si="41"/>
        <v>Player 12</v>
      </c>
      <c r="C60" s="97">
        <f t="shared" ref="C60:C65" si="69">AVERAGE(E60:G60,I60:J60)</f>
        <v>1</v>
      </c>
      <c r="D60" s="797">
        <f t="shared" ref="D60:D65" si="70">RANK((AN60),$AN$49:$AN$66,0)</f>
        <v>1</v>
      </c>
      <c r="E60" s="131">
        <f t="shared" si="42"/>
        <v>1</v>
      </c>
      <c r="F60" s="93">
        <f t="shared" si="43"/>
        <v>1</v>
      </c>
      <c r="G60" s="93">
        <f t="shared" si="44"/>
        <v>1</v>
      </c>
      <c r="H60" s="93">
        <f t="shared" si="45"/>
        <v>1</v>
      </c>
      <c r="I60" s="93">
        <f t="shared" si="46"/>
        <v>1</v>
      </c>
      <c r="J60" s="105">
        <f t="shared" si="47"/>
        <v>1</v>
      </c>
      <c r="K60" s="63">
        <f>SUM(SEnd:SStart!V62)</f>
        <v>0</v>
      </c>
      <c r="L60" s="63">
        <f>SUM(SEnd:SStart!W62)</f>
        <v>0</v>
      </c>
      <c r="M60" s="63">
        <f>SUM(SEnd:SStart!X62)</f>
        <v>0</v>
      </c>
      <c r="N60" s="63">
        <f>SUM(SEnd:SStart!Y62)</f>
        <v>0</v>
      </c>
      <c r="O60" s="63">
        <f>SUM(SEnd:SStart!Z62)</f>
        <v>0</v>
      </c>
      <c r="P60" s="63">
        <f>SUM(SEnd:SStart!AA62)</f>
        <v>0</v>
      </c>
      <c r="Q60" s="273" t="str">
        <f t="shared" si="48"/>
        <v>-</v>
      </c>
      <c r="R60" s="103" t="str">
        <f t="shared" si="61"/>
        <v>-</v>
      </c>
      <c r="S60" s="132">
        <f t="shared" ref="S60:S65" si="71">SUM(L60:O60)</f>
        <v>0</v>
      </c>
      <c r="T60" s="118" t="str">
        <f t="shared" si="49"/>
        <v>-</v>
      </c>
      <c r="U60" s="107" t="str">
        <f t="shared" si="50"/>
        <v>-</v>
      </c>
      <c r="V60" s="107" t="str">
        <f t="shared" si="63"/>
        <v>-</v>
      </c>
      <c r="W60" s="107" t="str">
        <f t="shared" si="51"/>
        <v>-</v>
      </c>
      <c r="X60" s="107" t="str">
        <f t="shared" si="52"/>
        <v>-</v>
      </c>
      <c r="Y60" s="107" t="str">
        <f t="shared" si="52"/>
        <v>-</v>
      </c>
      <c r="Z60" s="119" t="str">
        <f t="shared" si="53"/>
        <v>-</v>
      </c>
      <c r="AA60" s="97" t="str">
        <f t="shared" ref="AA60:AA65" si="72">IF(Z60&lt;&gt;"-",AVERAGE(T60:Z60),"-")</f>
        <v>-</v>
      </c>
      <c r="AB60" s="78">
        <f t="shared" ref="AB60:AB65" si="73">RANK(C60,C$49:C$66,1)</f>
        <v>1</v>
      </c>
      <c r="AC60" s="92" t="str">
        <f t="shared" ref="AC60:AC65" si="74">IF(AA60&lt;&gt;"-",RANK(AA60,AA$49:AA$66,1),"-")</f>
        <v>-</v>
      </c>
      <c r="AD60" s="52" t="str">
        <f t="shared" si="55"/>
        <v>-</v>
      </c>
      <c r="AE60" s="52" t="str">
        <f t="shared" si="56"/>
        <v>-</v>
      </c>
      <c r="AF60" s="52" t="str">
        <f t="shared" si="57"/>
        <v>-</v>
      </c>
      <c r="AG60" s="52" t="str">
        <f t="shared" si="58"/>
        <v>-</v>
      </c>
      <c r="AH60" s="390"/>
      <c r="AI60" s="390"/>
      <c r="AJ60" s="63">
        <f>SUM(SEnd:SStart!V62)</f>
        <v>0</v>
      </c>
      <c r="AK60" s="895">
        <f>SUM(SEnd:SStart!AP123)</f>
        <v>0</v>
      </c>
      <c r="AL60" s="895">
        <f>SUM(SEnd:SStart!AO123)</f>
        <v>0</v>
      </c>
      <c r="AM60" s="895">
        <f>SUM(SEnd:SStart!AN123)</f>
        <v>0</v>
      </c>
      <c r="AN60" s="896">
        <f>IF((S60+AS60)&lt;=0,0,((S60+AS60)/(O$68+IF(AO60="Aaron Stanek",5,0)-(Input!$G$22*(AM60))))+(0.000000000001*N60)+(Y39/1000))</f>
        <v>0</v>
      </c>
      <c r="AO60" s="31" t="str">
        <f t="shared" ref="AO60:AO65" si="75">B60</f>
        <v>Player 12</v>
      </c>
      <c r="AP60">
        <f t="shared" ref="AP60:AP65" si="76">A60</f>
        <v>29</v>
      </c>
      <c r="AQ60" s="424">
        <f t="shared" si="68"/>
        <v>0</v>
      </c>
      <c r="AS60" s="829">
        <f>SUM(SEnd:SStart!AM183)</f>
        <v>0</v>
      </c>
    </row>
    <row r="61" spans="1:45" ht="15.75" customHeight="1" thickBot="1" x14ac:dyDescent="0.2">
      <c r="A61" s="88">
        <f t="shared" si="41"/>
        <v>30</v>
      </c>
      <c r="B61" s="88" t="str">
        <f t="shared" si="41"/>
        <v>Player 13</v>
      </c>
      <c r="C61" s="96">
        <f t="shared" si="69"/>
        <v>1</v>
      </c>
      <c r="D61" s="797">
        <f t="shared" si="70"/>
        <v>1</v>
      </c>
      <c r="E61" s="129">
        <f t="shared" si="42"/>
        <v>1</v>
      </c>
      <c r="F61" s="89">
        <f t="shared" si="43"/>
        <v>1</v>
      </c>
      <c r="G61" s="89">
        <f t="shared" si="44"/>
        <v>1</v>
      </c>
      <c r="H61" s="89">
        <f t="shared" si="45"/>
        <v>1</v>
      </c>
      <c r="I61" s="89">
        <f t="shared" si="46"/>
        <v>1</v>
      </c>
      <c r="J61" s="101">
        <f t="shared" si="47"/>
        <v>1</v>
      </c>
      <c r="K61" s="63">
        <f>SUM(SEnd:SStart!V63)</f>
        <v>0</v>
      </c>
      <c r="L61" s="63">
        <f>SUM(SEnd:SStart!W63)</f>
        <v>0</v>
      </c>
      <c r="M61" s="63">
        <f>SUM(SEnd:SStart!X63)</f>
        <v>0</v>
      </c>
      <c r="N61" s="63">
        <f>SUM(SEnd:SStart!Y63)</f>
        <v>0</v>
      </c>
      <c r="O61" s="63">
        <f>SUM(SEnd:SStart!Z63)</f>
        <v>0</v>
      </c>
      <c r="P61" s="63">
        <f>SUM(SEnd:SStart!AA63)</f>
        <v>0</v>
      </c>
      <c r="Q61" s="272" t="str">
        <f t="shared" si="48"/>
        <v>-</v>
      </c>
      <c r="R61" s="101" t="str">
        <f t="shared" si="61"/>
        <v>-</v>
      </c>
      <c r="S61" s="132">
        <f t="shared" si="71"/>
        <v>0</v>
      </c>
      <c r="T61" s="116" t="str">
        <f t="shared" si="49"/>
        <v>-</v>
      </c>
      <c r="U61" s="106" t="str">
        <f t="shared" si="50"/>
        <v>-</v>
      </c>
      <c r="V61" s="106" t="str">
        <f t="shared" si="63"/>
        <v>-</v>
      </c>
      <c r="W61" s="106" t="str">
        <f t="shared" si="51"/>
        <v>-</v>
      </c>
      <c r="X61" s="106" t="str">
        <f t="shared" si="52"/>
        <v>-</v>
      </c>
      <c r="Y61" s="106" t="str">
        <f t="shared" si="52"/>
        <v>-</v>
      </c>
      <c r="Z61" s="117" t="str">
        <f t="shared" si="53"/>
        <v>-</v>
      </c>
      <c r="AA61" s="96" t="str">
        <f t="shared" si="72"/>
        <v>-</v>
      </c>
      <c r="AB61" s="90">
        <f t="shared" si="73"/>
        <v>1</v>
      </c>
      <c r="AC61" s="91" t="str">
        <f t="shared" si="74"/>
        <v>-</v>
      </c>
      <c r="AD61" s="52" t="str">
        <f t="shared" si="55"/>
        <v>-</v>
      </c>
      <c r="AE61" s="52" t="str">
        <f t="shared" si="56"/>
        <v>-</v>
      </c>
      <c r="AF61" s="52" t="str">
        <f t="shared" si="57"/>
        <v>-</v>
      </c>
      <c r="AG61" s="52" t="str">
        <f t="shared" si="58"/>
        <v>-</v>
      </c>
      <c r="AH61" s="390"/>
      <c r="AI61" s="390"/>
      <c r="AJ61" s="63">
        <f>SUM(SEnd:SStart!V63)</f>
        <v>0</v>
      </c>
      <c r="AK61" s="895">
        <f>SUM(SEnd:SStart!AP124)</f>
        <v>0</v>
      </c>
      <c r="AL61" s="895">
        <f>SUM(SEnd:SStart!AO124)</f>
        <v>0</v>
      </c>
      <c r="AM61" s="895">
        <f>SUM(SEnd:SStart!AN124)</f>
        <v>0</v>
      </c>
      <c r="AN61" s="896">
        <f>IF((S61+AS61)&lt;=0,0,((S61+AS61)/(O$68+IF(AO61="Aaron Stanek",5,0)-(Input!$G$22*(AM61))))+0.000000000001+(Y40/1000))</f>
        <v>0</v>
      </c>
      <c r="AO61" s="31" t="str">
        <f t="shared" si="75"/>
        <v>Player 13</v>
      </c>
      <c r="AP61">
        <f t="shared" si="76"/>
        <v>30</v>
      </c>
      <c r="AQ61" s="424">
        <f t="shared" si="68"/>
        <v>0</v>
      </c>
      <c r="AS61" s="829">
        <f>SUM(SEnd:SStart!AM184)</f>
        <v>0</v>
      </c>
    </row>
    <row r="62" spans="1:45" ht="15.75" customHeight="1" thickBot="1" x14ac:dyDescent="0.2">
      <c r="A62" s="88">
        <f t="shared" si="41"/>
        <v>32</v>
      </c>
      <c r="B62" s="88" t="str">
        <f t="shared" si="41"/>
        <v>Player 14</v>
      </c>
      <c r="C62" s="97">
        <f t="shared" si="69"/>
        <v>1</v>
      </c>
      <c r="D62" s="797">
        <f t="shared" si="70"/>
        <v>1</v>
      </c>
      <c r="E62" s="130">
        <f t="shared" si="42"/>
        <v>1</v>
      </c>
      <c r="F62" s="87">
        <f t="shared" si="43"/>
        <v>1</v>
      </c>
      <c r="G62" s="87">
        <f t="shared" si="44"/>
        <v>1</v>
      </c>
      <c r="H62" s="87">
        <f t="shared" si="45"/>
        <v>1</v>
      </c>
      <c r="I62" s="87">
        <f t="shared" si="46"/>
        <v>1</v>
      </c>
      <c r="J62" s="103">
        <f t="shared" si="47"/>
        <v>1</v>
      </c>
      <c r="K62" s="63">
        <f>SUM(SEnd:SStart!V64)</f>
        <v>0</v>
      </c>
      <c r="L62" s="63">
        <f>SUM(SEnd:SStart!W64)</f>
        <v>0</v>
      </c>
      <c r="M62" s="63">
        <f>SUM(SEnd:SStart!X64)</f>
        <v>0</v>
      </c>
      <c r="N62" s="63">
        <f>SUM(SEnd:SStart!Y64)</f>
        <v>0</v>
      </c>
      <c r="O62" s="63">
        <f>SUM(SEnd:SStart!Z64)</f>
        <v>0</v>
      </c>
      <c r="P62" s="63">
        <f>SUM(SEnd:SStart!AA64)</f>
        <v>0</v>
      </c>
      <c r="Q62" s="273" t="str">
        <f t="shared" si="48"/>
        <v>-</v>
      </c>
      <c r="R62" s="103" t="str">
        <f t="shared" si="61"/>
        <v>-</v>
      </c>
      <c r="S62" s="132">
        <f t="shared" si="71"/>
        <v>0</v>
      </c>
      <c r="T62" s="118" t="str">
        <f t="shared" si="49"/>
        <v>-</v>
      </c>
      <c r="U62" s="107" t="str">
        <f t="shared" si="50"/>
        <v>-</v>
      </c>
      <c r="V62" s="107" t="str">
        <f t="shared" si="63"/>
        <v>-</v>
      </c>
      <c r="W62" s="107" t="str">
        <f t="shared" si="51"/>
        <v>-</v>
      </c>
      <c r="X62" s="107" t="str">
        <f t="shared" si="52"/>
        <v>-</v>
      </c>
      <c r="Y62" s="107" t="str">
        <f t="shared" si="52"/>
        <v>-</v>
      </c>
      <c r="Z62" s="119" t="str">
        <f t="shared" si="53"/>
        <v>-</v>
      </c>
      <c r="AA62" s="97" t="str">
        <f t="shared" si="72"/>
        <v>-</v>
      </c>
      <c r="AB62" s="78">
        <f t="shared" si="73"/>
        <v>1</v>
      </c>
      <c r="AC62" s="92" t="str">
        <f t="shared" si="74"/>
        <v>-</v>
      </c>
      <c r="AD62" s="52" t="str">
        <f t="shared" si="55"/>
        <v>-</v>
      </c>
      <c r="AE62" s="52" t="str">
        <f t="shared" si="56"/>
        <v>-</v>
      </c>
      <c r="AF62" s="52" t="str">
        <f t="shared" si="57"/>
        <v>-</v>
      </c>
      <c r="AG62" s="52" t="str">
        <f t="shared" si="58"/>
        <v>-</v>
      </c>
      <c r="AH62" s="390"/>
      <c r="AI62" s="390"/>
      <c r="AJ62" s="63">
        <f>SUM(SEnd:SStart!V64)</f>
        <v>0</v>
      </c>
      <c r="AK62" s="895">
        <f>SUM(SEnd:SStart!AP125)</f>
        <v>0</v>
      </c>
      <c r="AL62" s="895">
        <f>SUM(SEnd:SStart!AO125)</f>
        <v>0</v>
      </c>
      <c r="AM62" s="895">
        <f>SUM(SEnd:SStart!AN125)</f>
        <v>0</v>
      </c>
      <c r="AN62" s="896">
        <f>IF((S62+AS62)&lt;=0,0,((S62+AS62)/(O$68+IF(AO62="Aaron Stanek",5,0)-(Input!$G$22*(AM62))))+0.000000000001+(Y41/1000))</f>
        <v>0</v>
      </c>
      <c r="AO62" s="31" t="str">
        <f t="shared" si="75"/>
        <v>Player 14</v>
      </c>
      <c r="AP62">
        <f t="shared" si="76"/>
        <v>32</v>
      </c>
      <c r="AQ62" s="424">
        <f t="shared" si="68"/>
        <v>0</v>
      </c>
      <c r="AS62" s="829">
        <f>SUM(SEnd:SStart!AM185)</f>
        <v>0</v>
      </c>
    </row>
    <row r="63" spans="1:45" ht="15.75" customHeight="1" thickBot="1" x14ac:dyDescent="0.2">
      <c r="A63" s="88">
        <f t="shared" si="41"/>
        <v>0</v>
      </c>
      <c r="B63" s="88">
        <f t="shared" si="41"/>
        <v>0</v>
      </c>
      <c r="C63" s="97">
        <f t="shared" si="69"/>
        <v>1</v>
      </c>
      <c r="D63" s="797">
        <f t="shared" si="70"/>
        <v>1</v>
      </c>
      <c r="E63" s="131">
        <f t="shared" si="42"/>
        <v>1</v>
      </c>
      <c r="F63" s="93">
        <f t="shared" si="43"/>
        <v>1</v>
      </c>
      <c r="G63" s="93">
        <f t="shared" si="44"/>
        <v>1</v>
      </c>
      <c r="H63" s="93">
        <f t="shared" si="45"/>
        <v>1</v>
      </c>
      <c r="I63" s="93">
        <f t="shared" si="46"/>
        <v>1</v>
      </c>
      <c r="J63" s="105">
        <f t="shared" si="47"/>
        <v>1</v>
      </c>
      <c r="K63" s="63">
        <f>SUM(SEnd:SStart!V65)</f>
        <v>0</v>
      </c>
      <c r="L63" s="63">
        <f>SUM(SEnd:SStart!W65)</f>
        <v>0</v>
      </c>
      <c r="M63" s="63">
        <f>SUM(SEnd:SStart!X65)</f>
        <v>0</v>
      </c>
      <c r="N63" s="63">
        <f>SUM(SEnd:SStart!Y65)</f>
        <v>0</v>
      </c>
      <c r="O63" s="63">
        <f>SUM(SEnd:SStart!Z65)</f>
        <v>0</v>
      </c>
      <c r="P63" s="63">
        <f>SUM(SEnd:SStart!AA65)</f>
        <v>0</v>
      </c>
      <c r="Q63" s="273" t="str">
        <f t="shared" si="48"/>
        <v>-</v>
      </c>
      <c r="R63" s="103" t="str">
        <f t="shared" si="61"/>
        <v>-</v>
      </c>
      <c r="S63" s="132">
        <f t="shared" si="71"/>
        <v>0</v>
      </c>
      <c r="T63" s="118" t="str">
        <f t="shared" si="49"/>
        <v>-</v>
      </c>
      <c r="U63" s="107" t="str">
        <f t="shared" si="50"/>
        <v>-</v>
      </c>
      <c r="V63" s="107" t="str">
        <f t="shared" si="63"/>
        <v>-</v>
      </c>
      <c r="W63" s="107" t="str">
        <f t="shared" si="51"/>
        <v>-</v>
      </c>
      <c r="X63" s="107" t="str">
        <f t="shared" si="52"/>
        <v>-</v>
      </c>
      <c r="Y63" s="107" t="str">
        <f t="shared" si="52"/>
        <v>-</v>
      </c>
      <c r="Z63" s="119" t="str">
        <f t="shared" si="53"/>
        <v>-</v>
      </c>
      <c r="AA63" s="97" t="str">
        <f t="shared" si="72"/>
        <v>-</v>
      </c>
      <c r="AB63" s="78">
        <f t="shared" si="73"/>
        <v>1</v>
      </c>
      <c r="AC63" s="92" t="str">
        <f t="shared" si="74"/>
        <v>-</v>
      </c>
      <c r="AD63" s="52" t="str">
        <f t="shared" si="55"/>
        <v>-</v>
      </c>
      <c r="AE63" s="52" t="str">
        <f t="shared" si="56"/>
        <v>-</v>
      </c>
      <c r="AF63" s="52" t="str">
        <f t="shared" si="57"/>
        <v>-</v>
      </c>
      <c r="AG63" s="52" t="str">
        <f t="shared" si="58"/>
        <v>-</v>
      </c>
      <c r="AH63" s="474"/>
      <c r="AI63" s="390"/>
      <c r="AJ63" s="63">
        <f>SUM(SEnd:SStart!V65)</f>
        <v>0</v>
      </c>
      <c r="AK63" s="895">
        <f>SUM(SEnd:SStart!AP126)</f>
        <v>0</v>
      </c>
      <c r="AL63" s="895">
        <f>SUM(SEnd:SStart!AO126)</f>
        <v>0</v>
      </c>
      <c r="AM63" s="895">
        <f>SUM(SEnd:SStart!AN126)</f>
        <v>0</v>
      </c>
      <c r="AN63" s="896">
        <f>IF((S63+AS63)&lt;=0,0,((S63+AS63)/(O$68+IF(AO63="Aaron Stanek",5,0)-(Input!$G$22*(AM63))))+0.000000000001+(Y42/1000))</f>
        <v>0</v>
      </c>
      <c r="AO63" s="31">
        <f t="shared" si="75"/>
        <v>0</v>
      </c>
      <c r="AP63">
        <f t="shared" si="76"/>
        <v>0</v>
      </c>
      <c r="AQ63" s="424">
        <f t="shared" si="68"/>
        <v>0</v>
      </c>
      <c r="AS63" s="829">
        <f>SUM(SEnd:SStart!AM186)</f>
        <v>0</v>
      </c>
    </row>
    <row r="64" spans="1:45" ht="15.75" customHeight="1" thickBot="1" x14ac:dyDescent="0.2">
      <c r="A64" s="88">
        <f t="shared" si="41"/>
        <v>0</v>
      </c>
      <c r="B64" s="88">
        <f t="shared" si="41"/>
        <v>0</v>
      </c>
      <c r="C64" s="96">
        <f t="shared" si="69"/>
        <v>1</v>
      </c>
      <c r="D64" s="797">
        <f t="shared" si="70"/>
        <v>1</v>
      </c>
      <c r="E64" s="129">
        <f t="shared" si="42"/>
        <v>1</v>
      </c>
      <c r="F64" s="89">
        <f t="shared" si="43"/>
        <v>1</v>
      </c>
      <c r="G64" s="89">
        <f t="shared" si="44"/>
        <v>1</v>
      </c>
      <c r="H64" s="89">
        <f t="shared" si="45"/>
        <v>1</v>
      </c>
      <c r="I64" s="89">
        <f t="shared" si="46"/>
        <v>1</v>
      </c>
      <c r="J64" s="101">
        <f t="shared" si="47"/>
        <v>1</v>
      </c>
      <c r="K64" s="63">
        <f>SUM(SEnd:SStart!V66)</f>
        <v>0</v>
      </c>
      <c r="L64" s="63">
        <f>SUM(SEnd:SStart!W66)</f>
        <v>0</v>
      </c>
      <c r="M64" s="63">
        <f>SUM(SEnd:SStart!X66)</f>
        <v>0</v>
      </c>
      <c r="N64" s="63">
        <f>SUM(SEnd:SStart!Y66)</f>
        <v>0</v>
      </c>
      <c r="O64" s="63">
        <f>SUM(SEnd:SStart!Z66)</f>
        <v>0</v>
      </c>
      <c r="P64" s="63">
        <f>SUM(SEnd:SStart!AA66)</f>
        <v>0</v>
      </c>
      <c r="Q64" s="272" t="str">
        <f t="shared" si="48"/>
        <v>-</v>
      </c>
      <c r="R64" s="101" t="str">
        <f t="shared" si="61"/>
        <v>-</v>
      </c>
      <c r="S64" s="132">
        <f t="shared" si="71"/>
        <v>0</v>
      </c>
      <c r="T64" s="116" t="str">
        <f t="shared" si="49"/>
        <v>-</v>
      </c>
      <c r="U64" s="106" t="str">
        <f t="shared" si="50"/>
        <v>-</v>
      </c>
      <c r="V64" s="106" t="str">
        <f t="shared" si="63"/>
        <v>-</v>
      </c>
      <c r="W64" s="106" t="str">
        <f t="shared" si="51"/>
        <v>-</v>
      </c>
      <c r="X64" s="106" t="str">
        <f t="shared" si="52"/>
        <v>-</v>
      </c>
      <c r="Y64" s="106" t="str">
        <f t="shared" si="52"/>
        <v>-</v>
      </c>
      <c r="Z64" s="117" t="str">
        <f t="shared" si="53"/>
        <v>-</v>
      </c>
      <c r="AA64" s="96" t="str">
        <f t="shared" si="72"/>
        <v>-</v>
      </c>
      <c r="AB64" s="90">
        <f t="shared" si="73"/>
        <v>1</v>
      </c>
      <c r="AC64" s="91" t="str">
        <f t="shared" si="74"/>
        <v>-</v>
      </c>
      <c r="AD64" s="52" t="str">
        <f t="shared" si="55"/>
        <v>-</v>
      </c>
      <c r="AE64" s="52" t="str">
        <f t="shared" si="56"/>
        <v>-</v>
      </c>
      <c r="AF64" s="52" t="str">
        <f t="shared" si="57"/>
        <v>-</v>
      </c>
      <c r="AG64" s="52" t="str">
        <f t="shared" si="58"/>
        <v>-</v>
      </c>
      <c r="AH64" s="474"/>
      <c r="AI64" s="390"/>
      <c r="AJ64" s="63">
        <f>SUM(SEnd:SStart!V66)</f>
        <v>0</v>
      </c>
      <c r="AK64" s="895">
        <f>SUM(SEnd:SStart!AP127)</f>
        <v>0</v>
      </c>
      <c r="AL64" s="895">
        <f>SUM(SEnd:SStart!AO127)</f>
        <v>0</v>
      </c>
      <c r="AM64" s="895">
        <f>SUM(SEnd:SStart!AN127)</f>
        <v>0</v>
      </c>
      <c r="AN64" s="896">
        <f>IF((S64+AS64)&lt;=0,0,((S64+AS64)/(O$68+IF(AO64="Aaron Stanek",5,0)-(Input!$G$22*(AM64))))+0.000000000001+(Y43/1000))</f>
        <v>0</v>
      </c>
      <c r="AO64" s="31">
        <f t="shared" si="75"/>
        <v>0</v>
      </c>
      <c r="AP64">
        <f t="shared" si="76"/>
        <v>0</v>
      </c>
      <c r="AQ64" s="424">
        <f t="shared" si="68"/>
        <v>0</v>
      </c>
      <c r="AS64" s="829">
        <f>SUM(SEnd:SStart!AM187)</f>
        <v>0</v>
      </c>
    </row>
    <row r="65" spans="1:45" ht="15.75" customHeight="1" thickBot="1" x14ac:dyDescent="0.2">
      <c r="A65" s="88">
        <f t="shared" si="41"/>
        <v>0</v>
      </c>
      <c r="B65" s="88">
        <f t="shared" si="41"/>
        <v>0</v>
      </c>
      <c r="C65" s="97">
        <f t="shared" si="69"/>
        <v>1</v>
      </c>
      <c r="D65" s="797">
        <f t="shared" si="70"/>
        <v>1</v>
      </c>
      <c r="E65" s="130">
        <f t="shared" si="42"/>
        <v>1</v>
      </c>
      <c r="F65" s="87">
        <f t="shared" si="43"/>
        <v>1</v>
      </c>
      <c r="G65" s="87">
        <f t="shared" si="44"/>
        <v>1</v>
      </c>
      <c r="H65" s="87">
        <f t="shared" si="45"/>
        <v>1</v>
      </c>
      <c r="I65" s="87">
        <f t="shared" si="46"/>
        <v>1</v>
      </c>
      <c r="J65" s="103">
        <f t="shared" si="47"/>
        <v>1</v>
      </c>
      <c r="K65" s="63">
        <f>SUM(SEnd:SStart!V67)</f>
        <v>0</v>
      </c>
      <c r="L65" s="63">
        <f>SUM(SEnd:SStart!W67)</f>
        <v>0</v>
      </c>
      <c r="M65" s="63">
        <f>SUM(SEnd:SStart!X67)</f>
        <v>0</v>
      </c>
      <c r="N65" s="63">
        <f>SUM(SEnd:SStart!Y67)</f>
        <v>0</v>
      </c>
      <c r="O65" s="63">
        <f>SUM(SEnd:SStart!Z67)</f>
        <v>0</v>
      </c>
      <c r="P65" s="63">
        <f>SUM(SEnd:SStart!AA67)</f>
        <v>0</v>
      </c>
      <c r="Q65" s="273" t="str">
        <f t="shared" si="48"/>
        <v>-</v>
      </c>
      <c r="R65" s="103" t="str">
        <f t="shared" si="61"/>
        <v>-</v>
      </c>
      <c r="S65" s="132">
        <f t="shared" si="71"/>
        <v>0</v>
      </c>
      <c r="T65" s="118" t="str">
        <f t="shared" si="49"/>
        <v>-</v>
      </c>
      <c r="U65" s="107" t="str">
        <f t="shared" si="50"/>
        <v>-</v>
      </c>
      <c r="V65" s="107" t="str">
        <f t="shared" si="63"/>
        <v>-</v>
      </c>
      <c r="W65" s="107" t="str">
        <f t="shared" si="51"/>
        <v>-</v>
      </c>
      <c r="X65" s="107" t="str">
        <f t="shared" si="52"/>
        <v>-</v>
      </c>
      <c r="Y65" s="107" t="str">
        <f t="shared" si="52"/>
        <v>-</v>
      </c>
      <c r="Z65" s="119" t="str">
        <f t="shared" si="53"/>
        <v>-</v>
      </c>
      <c r="AA65" s="97" t="str">
        <f t="shared" si="72"/>
        <v>-</v>
      </c>
      <c r="AB65" s="78">
        <f t="shared" si="73"/>
        <v>1</v>
      </c>
      <c r="AC65" s="92" t="str">
        <f t="shared" si="74"/>
        <v>-</v>
      </c>
      <c r="AD65" s="52" t="str">
        <f t="shared" si="55"/>
        <v>-</v>
      </c>
      <c r="AE65" s="52" t="str">
        <f t="shared" si="56"/>
        <v>-</v>
      </c>
      <c r="AF65" s="52" t="str">
        <f t="shared" si="57"/>
        <v>-</v>
      </c>
      <c r="AG65" s="52" t="str">
        <f t="shared" si="58"/>
        <v>-</v>
      </c>
      <c r="AJ65" s="63">
        <f>SUM(SEnd:SStart!V67)</f>
        <v>0</v>
      </c>
      <c r="AK65" s="895">
        <f>SUM(SEnd:SStart!AP128)</f>
        <v>0</v>
      </c>
      <c r="AL65" s="895">
        <f>SUM(SEnd:SStart!AO128)</f>
        <v>0</v>
      </c>
      <c r="AM65" s="895">
        <f>SUM(SEnd:SStart!AN128)</f>
        <v>0</v>
      </c>
      <c r="AN65" s="896">
        <f>IF((S65+AS65)&lt;=0,0,((S65+AS65)/(O$68+IF(AO65="Aaron Stanek",5,0)-(Input!$G$22*(AM65))))+0.000000000001+(Y44/1000))</f>
        <v>0</v>
      </c>
      <c r="AO65" s="31">
        <f t="shared" si="75"/>
        <v>0</v>
      </c>
      <c r="AP65">
        <f t="shared" si="76"/>
        <v>0</v>
      </c>
      <c r="AQ65" s="424">
        <f t="shared" si="68"/>
        <v>0</v>
      </c>
      <c r="AS65" s="829">
        <f>SUM(SEnd:SStart!AM188)</f>
        <v>0</v>
      </c>
    </row>
    <row r="66" spans="1:45" ht="15.75" customHeight="1" thickBot="1" x14ac:dyDescent="0.2">
      <c r="A66" s="88">
        <f t="shared" si="41"/>
        <v>0</v>
      </c>
      <c r="B66" s="88">
        <f t="shared" si="41"/>
        <v>0</v>
      </c>
      <c r="C66" s="97">
        <f t="shared" si="59"/>
        <v>1</v>
      </c>
      <c r="D66" s="797">
        <f t="shared" si="60"/>
        <v>1</v>
      </c>
      <c r="E66" s="130">
        <f t="shared" si="42"/>
        <v>1</v>
      </c>
      <c r="F66" s="87">
        <f t="shared" si="43"/>
        <v>1</v>
      </c>
      <c r="G66" s="87">
        <f t="shared" si="44"/>
        <v>1</v>
      </c>
      <c r="H66" s="87">
        <f t="shared" si="45"/>
        <v>1</v>
      </c>
      <c r="I66" s="87">
        <f t="shared" si="46"/>
        <v>1</v>
      </c>
      <c r="J66" s="103">
        <f t="shared" si="47"/>
        <v>1</v>
      </c>
      <c r="K66" s="63">
        <f>SUM(SEnd:SStart!V68)</f>
        <v>0</v>
      </c>
      <c r="L66" s="63">
        <f>SUM(SEnd:SStart!W68)</f>
        <v>0</v>
      </c>
      <c r="M66" s="63">
        <f>SUM(SEnd:SStart!X68)</f>
        <v>0</v>
      </c>
      <c r="N66" s="63">
        <f>SUM(SEnd:SStart!Y68)</f>
        <v>0</v>
      </c>
      <c r="O66" s="63">
        <f>SUM(SEnd:SStart!Z68)</f>
        <v>0</v>
      </c>
      <c r="P66" s="63">
        <f>SUM(SEnd:SStart!AA68)</f>
        <v>0</v>
      </c>
      <c r="Q66" s="273" t="str">
        <f t="shared" si="48"/>
        <v>-</v>
      </c>
      <c r="R66" s="103" t="str">
        <f t="shared" si="61"/>
        <v>-</v>
      </c>
      <c r="S66" s="132">
        <f t="shared" si="62"/>
        <v>0</v>
      </c>
      <c r="T66" s="120" t="str">
        <f t="shared" si="49"/>
        <v>-</v>
      </c>
      <c r="U66" s="108" t="str">
        <f t="shared" si="50"/>
        <v>-</v>
      </c>
      <c r="V66" s="108" t="str">
        <f t="shared" si="63"/>
        <v>-</v>
      </c>
      <c r="W66" s="108" t="str">
        <f t="shared" si="51"/>
        <v>-</v>
      </c>
      <c r="X66" s="108" t="str">
        <f t="shared" si="52"/>
        <v>-</v>
      </c>
      <c r="Y66" s="108" t="str">
        <f t="shared" si="52"/>
        <v>-</v>
      </c>
      <c r="Z66" s="121" t="str">
        <f t="shared" si="53"/>
        <v>-</v>
      </c>
      <c r="AA66" s="98" t="str">
        <f t="shared" si="54"/>
        <v>-</v>
      </c>
      <c r="AB66" s="94">
        <f t="shared" si="64"/>
        <v>1</v>
      </c>
      <c r="AC66" s="95" t="str">
        <f t="shared" si="65"/>
        <v>-</v>
      </c>
      <c r="AD66" s="52" t="str">
        <f t="shared" si="55"/>
        <v>-</v>
      </c>
      <c r="AE66" s="52" t="str">
        <f t="shared" si="56"/>
        <v>-</v>
      </c>
      <c r="AF66" s="52" t="str">
        <f t="shared" si="57"/>
        <v>-</v>
      </c>
      <c r="AG66" s="487" t="str">
        <f t="shared" si="58"/>
        <v>-</v>
      </c>
      <c r="AJ66" s="63">
        <f>SUM(SEnd:SStart!V68)</f>
        <v>0</v>
      </c>
      <c r="AK66" s="895">
        <f>SUM(SEnd:SStart!AP129)</f>
        <v>0</v>
      </c>
      <c r="AL66" s="895">
        <f>SUM(SEnd:SStart!AO129)</f>
        <v>0</v>
      </c>
      <c r="AM66" s="895">
        <f>SUM(SEnd:SStart!AN129)</f>
        <v>0</v>
      </c>
      <c r="AN66" s="896">
        <f>IF((S66+AS66)&lt;=0,0,((S66+AS66)/(O$68+IF(AO66="Aaron Stanek",5,0)-(Input!$G$22*(AM66))))+0.000000000001+(Y45/1000))</f>
        <v>0</v>
      </c>
      <c r="AO66" s="31">
        <f t="shared" si="66"/>
        <v>0</v>
      </c>
      <c r="AP66">
        <f t="shared" si="67"/>
        <v>0</v>
      </c>
      <c r="AQ66" s="424">
        <f t="shared" si="68"/>
        <v>0</v>
      </c>
      <c r="AS66" s="829">
        <f>SUM(SEnd:SStart!AM189)</f>
        <v>0</v>
      </c>
    </row>
    <row r="67" spans="1:45" ht="14" thickBot="1" x14ac:dyDescent="0.2">
      <c r="A67" s="17"/>
      <c r="B67" s="287" t="s">
        <v>53</v>
      </c>
      <c r="C67" s="288"/>
      <c r="D67" s="288"/>
      <c r="E67" s="288"/>
      <c r="F67" s="288"/>
      <c r="G67" s="288"/>
      <c r="H67" s="288"/>
      <c r="I67" s="288"/>
      <c r="J67" s="288"/>
      <c r="K67" s="289">
        <f t="shared" ref="K67:P67" si="77">SUM(K49:K66)</f>
        <v>0</v>
      </c>
      <c r="L67" s="289">
        <f t="shared" si="77"/>
        <v>0</v>
      </c>
      <c r="M67" s="289">
        <f t="shared" si="77"/>
        <v>0</v>
      </c>
      <c r="N67" s="289">
        <f t="shared" si="77"/>
        <v>0</v>
      </c>
      <c r="O67" s="289">
        <f t="shared" si="77"/>
        <v>0</v>
      </c>
      <c r="P67" s="289">
        <f t="shared" si="77"/>
        <v>0</v>
      </c>
      <c r="Q67" s="289" t="str">
        <f t="shared" si="48"/>
        <v>-</v>
      </c>
      <c r="R67" s="288"/>
      <c r="S67" s="792">
        <f>SUM(S49:S66)</f>
        <v>0</v>
      </c>
      <c r="T67" s="6"/>
      <c r="AD67" s="283" t="str">
        <f t="shared" si="55"/>
        <v>-</v>
      </c>
      <c r="AE67" s="283" t="str">
        <f t="shared" si="56"/>
        <v>-</v>
      </c>
      <c r="AF67" s="283" t="str">
        <f t="shared" si="57"/>
        <v>-</v>
      </c>
      <c r="AG67" s="488" t="str">
        <f t="shared" si="58"/>
        <v>-</v>
      </c>
      <c r="AN67" s="791"/>
    </row>
    <row r="68" spans="1:45" x14ac:dyDescent="0.15">
      <c r="K68" s="290" t="s">
        <v>183</v>
      </c>
      <c r="L68" s="199"/>
      <c r="M68" s="199"/>
      <c r="N68" s="199"/>
      <c r="O68" s="435">
        <f>S67/9</f>
        <v>0</v>
      </c>
      <c r="AN68" t="s">
        <v>489</v>
      </c>
    </row>
    <row r="69" spans="1:45" ht="14" thickBot="1" x14ac:dyDescent="0.2">
      <c r="K69" s="309" t="s">
        <v>182</v>
      </c>
      <c r="L69" s="310"/>
      <c r="M69" s="310"/>
      <c r="N69" s="310"/>
      <c r="O69" s="436">
        <f>S67/12</f>
        <v>0</v>
      </c>
      <c r="AN69" t="s">
        <v>490</v>
      </c>
    </row>
    <row r="70" spans="1:45" ht="14" thickBot="1" x14ac:dyDescent="0.2">
      <c r="Z70" s="491"/>
      <c r="AA70" s="492"/>
      <c r="AB70" s="494" t="s">
        <v>357</v>
      </c>
      <c r="AC70" s="494" t="s">
        <v>358</v>
      </c>
      <c r="AD70" s="495" t="s">
        <v>359</v>
      </c>
      <c r="AN70" t="s">
        <v>491</v>
      </c>
    </row>
    <row r="71" spans="1:45" ht="16" x14ac:dyDescent="0.2">
      <c r="Z71" s="489" t="s">
        <v>356</v>
      </c>
      <c r="AA71" s="490"/>
      <c r="AB71" s="784">
        <f>SUM(SEnd:SStart!AF246)</f>
        <v>0</v>
      </c>
      <c r="AC71" s="783">
        <f>SUM(SEnd:SStart!AG246)</f>
        <v>0</v>
      </c>
      <c r="AD71" s="783">
        <f>SUM(SEnd:SStart!AH246)</f>
        <v>0</v>
      </c>
      <c r="AN71" t="s">
        <v>492</v>
      </c>
    </row>
    <row r="72" spans="1:45" ht="16" x14ac:dyDescent="0.2">
      <c r="Z72" s="489" t="s">
        <v>360</v>
      </c>
      <c r="AA72" s="490"/>
      <c r="AB72" s="783">
        <f>SUM(SEnd:SStart!AF247)</f>
        <v>0</v>
      </c>
      <c r="AC72" s="784">
        <f>SUM(SEnd:SStart!AG247)</f>
        <v>0</v>
      </c>
      <c r="AD72" s="783">
        <f>SUM(SEnd:SStart!AH247)</f>
        <v>0</v>
      </c>
    </row>
    <row r="73" spans="1:45" ht="16" x14ac:dyDescent="0.2">
      <c r="Z73" s="489" t="s">
        <v>361</v>
      </c>
      <c r="AA73" s="490"/>
      <c r="AB73" s="783">
        <f>SUM(SEnd:SStart!AF248)</f>
        <v>0</v>
      </c>
      <c r="AC73" s="783">
        <f>SUM(SEnd:SStart!AG248)</f>
        <v>0</v>
      </c>
      <c r="AD73" s="784">
        <f>SUM(SEnd:SStart!AH248)</f>
        <v>0</v>
      </c>
    </row>
    <row r="74" spans="1:45" ht="17" thickBot="1" x14ac:dyDescent="0.25">
      <c r="Z74" s="785" t="s">
        <v>362</v>
      </c>
      <c r="AA74" s="786"/>
      <c r="AB74" s="787">
        <f>SUM(SEnd:SStart!AF249)</f>
        <v>0</v>
      </c>
      <c r="AC74" s="787">
        <f>SUM(SEnd:SStart!AG249)</f>
        <v>0</v>
      </c>
      <c r="AD74" s="787">
        <f>SUM(SEnd:SStart!AH249)</f>
        <v>0</v>
      </c>
    </row>
  </sheetData>
  <sheetProtection sheet="1" objects="1" scenarios="1"/>
  <mergeCells count="9">
    <mergeCell ref="AJ47:AM47"/>
    <mergeCell ref="AB47:AC47"/>
    <mergeCell ref="K47:P47"/>
    <mergeCell ref="Q47:R47"/>
    <mergeCell ref="B2:C2"/>
    <mergeCell ref="B3:C3"/>
    <mergeCell ref="E47:J47"/>
    <mergeCell ref="T47:Z47"/>
    <mergeCell ref="B4:C4"/>
  </mergeCells>
  <phoneticPr fontId="2" type="noConversion"/>
  <conditionalFormatting sqref="AN49:AN66">
    <cfRule type="cellIs" dxfId="22" priority="1" stopIfTrue="1" operator="lessThan">
      <formula>0.65</formula>
    </cfRule>
    <cfRule type="cellIs" dxfId="21" priority="2" stopIfTrue="1" operator="between">
      <formula>0.65</formula>
      <formula>0.75</formula>
    </cfRule>
    <cfRule type="cellIs" dxfId="20" priority="3" stopIfTrue="1" operator="greaterThan">
      <formula>0.9</formula>
    </cfRule>
  </conditionalFormatting>
  <pageMargins left="0.75" right="0.75" top="0.76" bottom="0.6" header="0.5" footer="0.5"/>
  <pageSetup scale="38" orientation="landscape" horizontalDpi="300" verticalDpi="300" r:id="rId1"/>
  <headerFooter alignWithMargins="0"/>
  <ignoredErrors>
    <ignoredError sqref="U66 U50:U5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U74"/>
  <sheetViews>
    <sheetView workbookViewId="0">
      <pane xSplit="2" topLeftCell="C1" activePane="topRight" state="frozen"/>
      <selection activeCell="Q429" sqref="Q429"/>
      <selection pane="topRight" activeCell="A24" sqref="A24:XFD24"/>
    </sheetView>
  </sheetViews>
  <sheetFormatPr baseColWidth="10" defaultColWidth="8.83203125" defaultRowHeight="13" x14ac:dyDescent="0.15"/>
  <cols>
    <col min="1" max="1" width="5.5" style="1" bestFit="1" customWidth="1"/>
    <col min="2" max="2" width="15" bestFit="1" customWidth="1"/>
    <col min="3" max="3" width="6" customWidth="1"/>
    <col min="4" max="4" width="7.1640625" customWidth="1"/>
    <col min="5" max="5" width="4.5" bestFit="1" customWidth="1"/>
    <col min="6" max="6" width="7.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7" width="5.5" customWidth="1"/>
    <col min="18" max="18" width="5.6640625" customWidth="1"/>
    <col min="19" max="19" width="5.33203125" customWidth="1"/>
    <col min="20" max="20" width="6.5" style="13" bestFit="1" customWidth="1"/>
    <col min="21" max="21" width="5.6640625" customWidth="1"/>
    <col min="22" max="22" width="5.1640625" customWidth="1"/>
    <col min="23" max="23" width="6" style="13" customWidth="1"/>
    <col min="24" max="24" width="8.5"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 min="32" max="32" width="7.1640625" customWidth="1"/>
    <col min="33" max="33" width="6.83203125" customWidth="1"/>
    <col min="34" max="34" width="9.1640625" hidden="1" customWidth="1"/>
    <col min="35" max="35" width="4.5" hidden="1" customWidth="1"/>
    <col min="36" max="36" width="4.83203125" style="1" customWidth="1"/>
    <col min="37" max="37" width="7.83203125" style="1" customWidth="1"/>
    <col min="38" max="38" width="6.33203125" bestFit="1" customWidth="1"/>
    <col min="39" max="39" width="5.6640625" bestFit="1" customWidth="1"/>
    <col min="40" max="40" width="6.5" customWidth="1"/>
    <col min="41" max="41" width="12.5" bestFit="1" customWidth="1"/>
    <col min="42" max="43" width="4" bestFit="1" customWidth="1"/>
    <col min="44" max="44" width="2.5" bestFit="1" customWidth="1"/>
    <col min="45" max="45" width="7.1640625" bestFit="1" customWidth="1"/>
  </cols>
  <sheetData>
    <row r="1" spans="1:33" ht="17" thickBot="1" x14ac:dyDescent="0.25">
      <c r="B1" s="713">
        <f>Input!A22</f>
        <v>0</v>
      </c>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c r="AA1" s="445"/>
      <c r="AB1" s="453" t="s">
        <v>319</v>
      </c>
      <c r="AC1" s="453"/>
      <c r="AD1" s="445" t="s">
        <v>111</v>
      </c>
      <c r="AE1" s="455">
        <f>SUM(SEnd:SStart!AD1)</f>
        <v>0</v>
      </c>
      <c r="AF1" s="445"/>
      <c r="AG1" s="445"/>
    </row>
    <row r="2" spans="1:33" ht="14" thickBot="1" x14ac:dyDescent="0.2">
      <c r="B2" s="1051" t="str">
        <f>Input!A1</f>
        <v>Rochester Junior Legion Patriots</v>
      </c>
      <c r="C2" s="1052"/>
      <c r="D2" s="304">
        <f>E25</f>
        <v>0</v>
      </c>
      <c r="E2" s="230">
        <f>F25</f>
        <v>0</v>
      </c>
      <c r="F2" s="303">
        <f>SUM(SEnd:SStart!E2)</f>
        <v>0</v>
      </c>
      <c r="G2" s="303">
        <f>SUM(SEnd:SStart!F2)</f>
        <v>0</v>
      </c>
      <c r="H2" s="199"/>
      <c r="I2" s="384" t="s">
        <v>111</v>
      </c>
      <c r="J2" s="389">
        <f>SUM(SEnd:SStart!W1)</f>
        <v>0</v>
      </c>
      <c r="K2" s="199"/>
      <c r="L2" s="384" t="s">
        <v>111</v>
      </c>
      <c r="M2" s="389">
        <f>SUM(SEnd:SStart!T1)</f>
        <v>0</v>
      </c>
      <c r="N2" s="199"/>
      <c r="O2" s="384" t="s">
        <v>111</v>
      </c>
      <c r="P2" s="389">
        <f>SUM(SEnd:SStart!M1)</f>
        <v>0</v>
      </c>
      <c r="Q2" s="199"/>
      <c r="R2" s="384" t="s">
        <v>111</v>
      </c>
      <c r="S2" s="389">
        <f>SUM(SEnd:SStart!Q1)</f>
        <v>0</v>
      </c>
      <c r="T2" s="199"/>
      <c r="U2" s="384" t="s">
        <v>111</v>
      </c>
      <c r="V2" s="389">
        <f>SUM(SEnd:SStart!J1)</f>
        <v>0</v>
      </c>
      <c r="W2" s="199"/>
      <c r="X2" s="384" t="s">
        <v>111</v>
      </c>
      <c r="Y2" s="389">
        <f>SUM(SEnd:SStart!Z1)</f>
        <v>0</v>
      </c>
      <c r="Z2" s="298"/>
      <c r="AA2" s="445"/>
      <c r="AB2" s="445"/>
      <c r="AC2" s="445"/>
      <c r="AD2" s="445" t="s">
        <v>320</v>
      </c>
      <c r="AE2" s="454">
        <f>SUM(SEnd:SStart!AD2)</f>
        <v>0</v>
      </c>
      <c r="AF2" s="445"/>
      <c r="AG2" s="445"/>
    </row>
    <row r="3" spans="1:33" ht="14" thickBot="1" x14ac:dyDescent="0.2">
      <c r="A3" s="6"/>
      <c r="B3" s="1053" t="s">
        <v>90</v>
      </c>
      <c r="C3" s="1054"/>
      <c r="D3" s="305">
        <f>L46</f>
        <v>0</v>
      </c>
      <c r="E3" s="162">
        <f>K46</f>
        <v>0</v>
      </c>
      <c r="F3" s="303">
        <f>SUM(SEnd:SStart!E3)</f>
        <v>0</v>
      </c>
      <c r="G3" s="303">
        <f>SUM(SEnd:SStart!F3)</f>
        <v>0</v>
      </c>
      <c r="H3" s="199"/>
      <c r="I3" s="384" t="s">
        <v>112</v>
      </c>
      <c r="J3" s="389">
        <f>SUM(SEnd:SStart!W2)</f>
        <v>0</v>
      </c>
      <c r="K3" s="199"/>
      <c r="L3" s="384" t="s">
        <v>112</v>
      </c>
      <c r="M3" s="389">
        <f>SUM(SEnd:SStart!T2)</f>
        <v>0</v>
      </c>
      <c r="N3" s="199"/>
      <c r="O3" s="384" t="s">
        <v>112</v>
      </c>
      <c r="P3" s="389">
        <f>SUM(SEnd:SStart!M2)</f>
        <v>0</v>
      </c>
      <c r="Q3" s="199"/>
      <c r="R3" s="384" t="s">
        <v>112</v>
      </c>
      <c r="S3" s="389">
        <f>SUM(SEnd:SStart!Q2)</f>
        <v>0</v>
      </c>
      <c r="T3" s="199"/>
      <c r="U3" s="384" t="s">
        <v>112</v>
      </c>
      <c r="V3" s="389">
        <f>SUM(SEnd:SStart!J2)</f>
        <v>0</v>
      </c>
      <c r="W3" s="199"/>
      <c r="X3" s="384" t="s">
        <v>112</v>
      </c>
      <c r="Y3" s="389">
        <f>SUM(SEnd:SStart!Z2)</f>
        <v>0</v>
      </c>
      <c r="Z3" s="298"/>
      <c r="AA3" s="27" t="s">
        <v>87</v>
      </c>
      <c r="AB3" s="27" t="s">
        <v>86</v>
      </c>
      <c r="AC3" s="27" t="s">
        <v>85</v>
      </c>
      <c r="AD3" s="25" t="s">
        <v>85</v>
      </c>
      <c r="AE3" s="454">
        <f>SUM(SEnd:SStart!AD3)</f>
        <v>0</v>
      </c>
    </row>
    <row r="4" spans="1:33" ht="14" thickBot="1" x14ac:dyDescent="0.2">
      <c r="A4" s="6"/>
      <c r="B4" s="1057"/>
      <c r="C4" s="1058"/>
      <c r="D4" s="300"/>
      <c r="E4" s="300"/>
      <c r="F4" s="301"/>
      <c r="G4" s="301"/>
      <c r="H4" s="218"/>
      <c r="I4" s="291" t="s">
        <v>189</v>
      </c>
      <c r="J4" s="714">
        <f>SUM(SEnd:SStart!W3)</f>
        <v>0</v>
      </c>
      <c r="K4" s="218"/>
      <c r="L4" s="291" t="s">
        <v>189</v>
      </c>
      <c r="M4" s="714">
        <f>SUM(SEnd:SStart!T3)</f>
        <v>0</v>
      </c>
      <c r="N4" s="218"/>
      <c r="O4" s="291" t="s">
        <v>189</v>
      </c>
      <c r="P4" s="714">
        <f>SUM(SEnd:SStart!M3)</f>
        <v>0</v>
      </c>
      <c r="Q4" s="218"/>
      <c r="R4" s="291" t="s">
        <v>189</v>
      </c>
      <c r="S4" s="714">
        <f>SUM(SEnd:SStart!Q3)</f>
        <v>0</v>
      </c>
      <c r="T4" s="218"/>
      <c r="U4" s="291" t="s">
        <v>189</v>
      </c>
      <c r="V4" s="389">
        <f>SUM(SEnd:SStart!J3)</f>
        <v>0</v>
      </c>
      <c r="W4" s="218"/>
      <c r="X4" s="291" t="s">
        <v>21</v>
      </c>
      <c r="Y4" s="293"/>
      <c r="Z4" s="302"/>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t="e">
        <f>AVERAGE(SEnd:SStart!C8)</f>
        <v>#DIV/0!</v>
      </c>
      <c r="D7" s="63">
        <f>SUM(SEnd:SStart!D8)-'T1'!D7-'T2'!D7-'T3'!D7-'T4'!D7-'T5'!D7-'T6'!D7-'T7'!D7</f>
        <v>0</v>
      </c>
      <c r="E7" s="63">
        <f>SUM(SEnd:SStart!E8)-'T1'!E7-'T2'!E7-'T3'!E7-'T4'!E7-'T5'!E7-'T6'!E7-'T7'!E7</f>
        <v>0</v>
      </c>
      <c r="F7" s="63">
        <f>SUM(SEnd:SStart!F8)-'T1'!F7-'T2'!F7-'T3'!F7-'T4'!F7-'T5'!F7-'T6'!F7-'T7'!F7</f>
        <v>0</v>
      </c>
      <c r="G7" s="63">
        <f>SUM(SEnd:SStart!G8)-'T1'!G7-'T2'!G7-'T3'!G7-'T4'!G7-'T5'!G7-'T6'!G7-'T7'!G7</f>
        <v>0</v>
      </c>
      <c r="H7" s="63">
        <f>SUM(SEnd:SStart!H8)-'T1'!H7-'T2'!H7-'T3'!H7-'T4'!H7-'T5'!H7-'T6'!H7-'T7'!H7</f>
        <v>0</v>
      </c>
      <c r="I7" s="63">
        <f>SUM(SEnd:SStart!I8)-'T1'!I7-'T2'!I7-'T3'!I7-'T4'!I7-'T5'!I7-'T6'!I7-'T7'!I7</f>
        <v>0</v>
      </c>
      <c r="J7" s="63">
        <f>SUM(SEnd:SStart!J8)-'T1'!J7-'T2'!J7-'T3'!J7-'T4'!J7-'T5'!J7-'T6'!J7-'T7'!J7</f>
        <v>0</v>
      </c>
      <c r="K7" s="63">
        <f>SUM(SEnd:SStart!K8)-'T1'!K7-'T2'!K7-'T3'!K7-'T4'!K7-'T5'!K7-'T6'!K7-'T7'!K7</f>
        <v>0</v>
      </c>
      <c r="L7" s="63">
        <f>SUM(SEnd:SStart!L8)-'T1'!L7-'T2'!L7-'T3'!L7-'T4'!L7-'T5'!L7-'T6'!L7-'T7'!L7</f>
        <v>0</v>
      </c>
      <c r="M7" s="63">
        <f>SUM(SEnd:SStart!M8)-'T1'!M7-'T2'!M7-'T3'!M7-'T4'!M7-'T5'!M7-'T6'!M7-'T7'!M7</f>
        <v>0</v>
      </c>
      <c r="N7" s="63">
        <f>SUM(SEnd:SStart!N8)-'T1'!N7-'T2'!N7-'T3'!N7-'T4'!N7-'T5'!N7-'T6'!N7-'T7'!N7</f>
        <v>0</v>
      </c>
      <c r="O7" s="63">
        <f>SUM(SEnd:SStart!O8)-'T1'!O7-'T2'!O7-'T3'!O7-'T4'!O7-'T5'!O7-'T6'!O7-'T7'!O7</f>
        <v>0</v>
      </c>
      <c r="P7" s="63">
        <f>SUM(SEnd:SStart!P8)-'T1'!P7-'T2'!P7-'T3'!P7-'T4'!P7-'T5'!P7-'T6'!P7-'T7'!P7</f>
        <v>0</v>
      </c>
      <c r="Q7" s="63">
        <f>SUM(SEnd:SStart!Q8)-'T1'!Q7-'T2'!Q7-'T3'!Q7-'T4'!Q7-'T5'!Q7-'T6'!Q7-'T7'!Q7</f>
        <v>0</v>
      </c>
      <c r="R7" s="63">
        <f>SUM(SEnd:SStart!R8)-'T1'!R7-'T2'!R7-'T3'!R7-'T4'!R7-'T5'!R7-'T6'!R7-'T7'!R7</f>
        <v>0</v>
      </c>
      <c r="S7" s="63">
        <f>SUM(SEnd:SStart!S8)-'T1'!S7-'T2'!S7-'T3'!S7-'T4'!S7-'T5'!S7-'T6'!S7-'T7'!S7</f>
        <v>0</v>
      </c>
      <c r="T7" s="63">
        <f>SUM(SEnd:SStart!T8)-'T1'!T7-'T2'!T7-'T3'!T7-'T4'!T7-'T5'!T7-'T6'!T7-'T7'!T7</f>
        <v>0</v>
      </c>
      <c r="U7" s="63">
        <f>SUM(SEnd:SStart!U8)-'T1'!U7-'T2'!U7-'T3'!U7-'T4'!U7-'T5'!U7-'T6'!U7-'T7'!U7</f>
        <v>0</v>
      </c>
      <c r="V7" s="63">
        <f>SUM(SEnd:SStart!V8)-'T1'!V7-'T2'!V7-'T3'!V7-'T4'!V7-'T5'!V7-'T6'!V7-'T7'!V7</f>
        <v>0</v>
      </c>
      <c r="W7" s="63">
        <f>SUM(SEnd:SStart!W8)-'T1'!W7-'T2'!W7-'T3'!W7-'T4'!W7-'T5'!W7-'T6'!W7-'T7'!W7</f>
        <v>0</v>
      </c>
      <c r="X7" s="28">
        <f t="shared" ref="X7:X25" si="0">IF(D7&gt;0,F7/D7,0)</f>
        <v>0</v>
      </c>
      <c r="Y7" s="28">
        <f t="shared" ref="Y7:Y25" si="1">IF(G7&gt;0,H7/G7,0)</f>
        <v>0</v>
      </c>
      <c r="Z7" s="28">
        <f t="shared" ref="Z7:Z25" si="2">IF(D7&gt;0,(F7+J7+K7+K7+L7+L7+L7)/D7,0)</f>
        <v>0</v>
      </c>
      <c r="AA7" s="28">
        <f t="shared" ref="AA7:AA17" si="3">IF(T7&gt;0,U7/T7,0)</f>
        <v>0</v>
      </c>
      <c r="AB7" s="52">
        <f t="shared" ref="AB7:AB25" si="4">IF(D7&gt;0,R7/D7,0)</f>
        <v>0</v>
      </c>
      <c r="AC7" s="52">
        <f t="shared" ref="AC7:AC25" si="5">IF(D7&gt;0,P7/D7,0)</f>
        <v>0</v>
      </c>
      <c r="AD7" s="52" t="str">
        <f t="shared" ref="AD7:AD25" si="6">IF(R7&gt;0,P7/R7,"-")</f>
        <v>-</v>
      </c>
      <c r="AE7" s="63">
        <f>SUM(SEnd:SStart!AE8)-'T1'!AE7-'T2'!AE7-'T3'!AE7-'T4'!AE7-'T5'!AE7-'T6'!AE7-'T7'!AE7</f>
        <v>0</v>
      </c>
      <c r="AF7" s="425">
        <f t="shared" ref="AF7:AF17" si="7">(X7*10)+(Y7*10)+(Z7*10)+(AA7*5)+(W7)+(S7/2)+L7+K7+J7+(E7/2)</f>
        <v>0</v>
      </c>
      <c r="AG7" t="str">
        <f t="shared" ref="AG7:AG17" si="8">B7</f>
        <v>Player 1</v>
      </c>
    </row>
    <row r="8" spans="1:33" ht="18" customHeight="1" x14ac:dyDescent="0.15">
      <c r="A8" s="136">
        <f>Input!A4</f>
        <v>3</v>
      </c>
      <c r="B8" s="136" t="str">
        <f>Input!B4</f>
        <v>Player 2</v>
      </c>
      <c r="C8" s="73" t="e">
        <f>AVERAGE(SEnd:SStart!C9)</f>
        <v>#DIV/0!</v>
      </c>
      <c r="D8" s="63">
        <f>SUM(SEnd:SStart!D9)-'T1'!D8-'T2'!D8-'T3'!D8-'T4'!D8-'T5'!D8-'T6'!D8-'T7'!D8</f>
        <v>0</v>
      </c>
      <c r="E8" s="63">
        <f>SUM(SEnd:SStart!E9)-'T1'!E8-'T2'!E8-'T3'!E8-'T4'!E8-'T5'!E8-'T6'!E8-'T7'!E8</f>
        <v>0</v>
      </c>
      <c r="F8" s="63">
        <f>SUM(SEnd:SStart!F9)-'T1'!F8-'T2'!F8-'T3'!F8-'T4'!F8-'T5'!F8-'T6'!F8-'T7'!F8</f>
        <v>0</v>
      </c>
      <c r="G8" s="63">
        <f>SUM(SEnd:SStart!G9)-'T1'!G8-'T2'!G8-'T3'!G8-'T4'!G8-'T5'!G8-'T6'!G8-'T7'!G8</f>
        <v>0</v>
      </c>
      <c r="H8" s="63">
        <f>SUM(SEnd:SStart!H9)-'T1'!H8-'T2'!H8-'T3'!H8-'T4'!H8-'T5'!H8-'T6'!H8-'T7'!H8</f>
        <v>0</v>
      </c>
      <c r="I8" s="63">
        <f>SUM(SEnd:SStart!I9)-'T1'!I8-'T2'!I8-'T3'!I8-'T4'!I8-'T5'!I8-'T6'!I8-'T7'!I8</f>
        <v>0</v>
      </c>
      <c r="J8" s="63">
        <f>SUM(SEnd:SStart!J9)-'T1'!J8-'T2'!J8-'T3'!J8-'T4'!J8-'T5'!J8-'T6'!J8-'T7'!J8</f>
        <v>0</v>
      </c>
      <c r="K8" s="63">
        <f>SUM(SEnd:SStart!K9)-'T1'!K8-'T2'!K8-'T3'!K8-'T4'!K8-'T5'!K8-'T6'!K8-'T7'!K8</f>
        <v>0</v>
      </c>
      <c r="L8" s="63">
        <f>SUM(SEnd:SStart!L9)-'T1'!L8-'T2'!L8-'T3'!L8-'T4'!L8-'T5'!L8-'T6'!L8-'T7'!L8</f>
        <v>0</v>
      </c>
      <c r="M8" s="63">
        <f>SUM(SEnd:SStart!M9)-'T1'!M8-'T2'!M8-'T3'!M8-'T4'!M8-'T5'!M8-'T6'!M8-'T7'!M8</f>
        <v>0</v>
      </c>
      <c r="N8" s="63">
        <f>SUM(SEnd:SStart!N9)-'T1'!N8-'T2'!N8-'T3'!N8-'T4'!N8-'T5'!N8-'T6'!N8-'T7'!N8</f>
        <v>0</v>
      </c>
      <c r="O8" s="63">
        <f>SUM(SEnd:SStart!O9)-'T1'!O8-'T2'!O8-'T3'!O8-'T4'!O8-'T5'!O8-'T6'!O8-'T7'!O8</f>
        <v>0</v>
      </c>
      <c r="P8" s="63">
        <f>SUM(SEnd:SStart!P9)-'T1'!P8-'T2'!P8-'T3'!P8-'T4'!P8-'T5'!P8-'T6'!P8-'T7'!P8</f>
        <v>0</v>
      </c>
      <c r="Q8" s="63">
        <f>SUM(SEnd:SStart!Q9)-'T1'!Q8-'T2'!Q8-'T3'!Q8-'T4'!Q8-'T5'!Q8-'T6'!Q8-'T7'!Q8</f>
        <v>0</v>
      </c>
      <c r="R8" s="63">
        <f>SUM(SEnd:SStart!R9)-'T1'!R8-'T2'!R8-'T3'!R8-'T4'!R8-'T5'!R8-'T6'!R8-'T7'!R8</f>
        <v>0</v>
      </c>
      <c r="S8" s="63">
        <f>SUM(SEnd:SStart!S9)-'T1'!S8-'T2'!S8-'T3'!S8-'T4'!S8-'T5'!S8-'T6'!S8-'T7'!S8</f>
        <v>0</v>
      </c>
      <c r="T8" s="63">
        <f>SUM(SEnd:SStart!T9)-'T1'!T8-'T2'!T8-'T3'!T8-'T4'!T8-'T5'!T8-'T6'!T8-'T7'!T8</f>
        <v>0</v>
      </c>
      <c r="U8" s="63">
        <f>SUM(SEnd:SStart!U9)-'T1'!U8-'T2'!U8-'T3'!U8-'T4'!U8-'T5'!U8-'T6'!U8-'T7'!U8</f>
        <v>0</v>
      </c>
      <c r="V8" s="63">
        <f>SUM(SEnd:SStart!V9)-'T1'!V8-'T2'!V8-'T3'!V8-'T4'!V8-'T5'!V8-'T6'!V8-'T7'!V8</f>
        <v>0</v>
      </c>
      <c r="W8" s="63">
        <f>SUM(SEnd:SStart!W9)-'T1'!W8-'T2'!W8-'T3'!W8-'T4'!W8-'T5'!W8-'T6'!W8-'T7'!W8</f>
        <v>0</v>
      </c>
      <c r="X8" s="28">
        <f t="shared" si="0"/>
        <v>0</v>
      </c>
      <c r="Y8" s="28">
        <f t="shared" si="1"/>
        <v>0</v>
      </c>
      <c r="Z8" s="28">
        <f t="shared" si="2"/>
        <v>0</v>
      </c>
      <c r="AA8" s="28">
        <f t="shared" si="3"/>
        <v>0</v>
      </c>
      <c r="AB8" s="52">
        <f t="shared" si="4"/>
        <v>0</v>
      </c>
      <c r="AC8" s="52">
        <f t="shared" si="5"/>
        <v>0</v>
      </c>
      <c r="AD8" s="52" t="str">
        <f t="shared" si="6"/>
        <v>-</v>
      </c>
      <c r="AE8" s="63">
        <f>SUM(SEnd:SStart!AE9)-'T1'!AE8-'T2'!AE8-'T3'!AE8-'T4'!AE8-'T5'!AE8-'T6'!AE8-'T7'!AE8</f>
        <v>0</v>
      </c>
      <c r="AF8" s="425">
        <f t="shared" si="7"/>
        <v>0</v>
      </c>
      <c r="AG8" t="str">
        <f t="shared" si="8"/>
        <v>Player 2</v>
      </c>
    </row>
    <row r="9" spans="1:33" ht="18" customHeight="1" x14ac:dyDescent="0.15">
      <c r="A9" s="136">
        <f>Input!A5</f>
        <v>5</v>
      </c>
      <c r="B9" s="136" t="str">
        <f>Input!B5</f>
        <v>Player 3</v>
      </c>
      <c r="C9" s="73" t="e">
        <f>AVERAGE(SEnd:SStart!C10)</f>
        <v>#DIV/0!</v>
      </c>
      <c r="D9" s="63">
        <f>SUM(SEnd:SStart!D10)-'T1'!D9-'T2'!D9-'T3'!D9-'T4'!D9-'T5'!D9-'T6'!D9-'T7'!D9</f>
        <v>0</v>
      </c>
      <c r="E9" s="63">
        <f>SUM(SEnd:SStart!E10)-'T1'!E9-'T2'!E9-'T3'!E9-'T4'!E9-'T5'!E9-'T6'!E9-'T7'!E9</f>
        <v>0</v>
      </c>
      <c r="F9" s="63">
        <f>SUM(SEnd:SStart!F10)-'T1'!F9-'T2'!F9-'T3'!F9-'T4'!F9-'T5'!F9-'T6'!F9-'T7'!F9</f>
        <v>0</v>
      </c>
      <c r="G9" s="63">
        <f>SUM(SEnd:SStart!G10)-'T1'!G9-'T2'!G9-'T3'!G9-'T4'!G9-'T5'!G9-'T6'!G9-'T7'!G9</f>
        <v>0</v>
      </c>
      <c r="H9" s="63">
        <f>SUM(SEnd:SStart!H10)-'T1'!H9-'T2'!H9-'T3'!H9-'T4'!H9-'T5'!H9-'T6'!H9-'T7'!H9</f>
        <v>0</v>
      </c>
      <c r="I9" s="63">
        <f>SUM(SEnd:SStart!I10)-'T1'!I9-'T2'!I9-'T3'!I9-'T4'!I9-'T5'!I9-'T6'!I9-'T7'!I9</f>
        <v>0</v>
      </c>
      <c r="J9" s="63">
        <f>SUM(SEnd:SStart!J10)-'T1'!J9-'T2'!J9-'T3'!J9-'T4'!J9-'T5'!J9-'T6'!J9-'T7'!J9</f>
        <v>0</v>
      </c>
      <c r="K9" s="63">
        <f>SUM(SEnd:SStart!K10)-'T1'!K9-'T2'!K9-'T3'!K9-'T4'!K9-'T5'!K9-'T6'!K9-'T7'!K9</f>
        <v>0</v>
      </c>
      <c r="L9" s="63">
        <f>SUM(SEnd:SStart!L10)-'T1'!L9-'T2'!L9-'T3'!L9-'T4'!L9-'T5'!L9-'T6'!L9-'T7'!L9</f>
        <v>0</v>
      </c>
      <c r="M9" s="63">
        <f>SUM(SEnd:SStart!M10)-'T1'!M9-'T2'!M9-'T3'!M9-'T4'!M9-'T5'!M9-'T6'!M9-'T7'!M9</f>
        <v>0</v>
      </c>
      <c r="N9" s="63">
        <f>SUM(SEnd:SStart!N10)-'T1'!N9-'T2'!N9-'T3'!N9-'T4'!N9-'T5'!N9-'T6'!N9-'T7'!N9</f>
        <v>0</v>
      </c>
      <c r="O9" s="63">
        <f>SUM(SEnd:SStart!O10)-'T1'!O9-'T2'!O9-'T3'!O9-'T4'!O9-'T5'!O9-'T6'!O9-'T7'!O9</f>
        <v>0</v>
      </c>
      <c r="P9" s="63">
        <f>SUM(SEnd:SStart!P10)-'T1'!P9-'T2'!P9-'T3'!P9-'T4'!P9-'T5'!P9-'T6'!P9-'T7'!P9</f>
        <v>0</v>
      </c>
      <c r="Q9" s="63">
        <f>SUM(SEnd:SStart!Q10)-'T1'!Q9-'T2'!Q9-'T3'!Q9-'T4'!Q9-'T5'!Q9-'T6'!Q9-'T7'!Q9</f>
        <v>0</v>
      </c>
      <c r="R9" s="63">
        <f>SUM(SEnd:SStart!R10)-'T1'!R9-'T2'!R9-'T3'!R9-'T4'!R9-'T5'!R9-'T6'!R9-'T7'!R9</f>
        <v>0</v>
      </c>
      <c r="S9" s="63">
        <f>SUM(SEnd:SStart!S10)-'T1'!S9-'T2'!S9-'T3'!S9-'T4'!S9-'T5'!S9-'T6'!S9-'T7'!S9</f>
        <v>0</v>
      </c>
      <c r="T9" s="63">
        <f>SUM(SEnd:SStart!T10)-'T1'!T9-'T2'!T9-'T3'!T9-'T4'!T9-'T5'!T9-'T6'!T9-'T7'!T9</f>
        <v>0</v>
      </c>
      <c r="U9" s="63">
        <f>SUM(SEnd:SStart!U10)-'T1'!U9-'T2'!U9-'T3'!U9-'T4'!U9-'T5'!U9-'T6'!U9-'T7'!U9</f>
        <v>0</v>
      </c>
      <c r="V9" s="63">
        <f>SUM(SEnd:SStart!V10)-'T1'!V9-'T2'!V9-'T3'!V9-'T4'!V9-'T5'!V9-'T6'!V9-'T7'!V9</f>
        <v>0</v>
      </c>
      <c r="W9" s="63">
        <f>SUM(SEnd:SStart!W10)-'T1'!W9-'T2'!W9-'T3'!W9-'T4'!W9-'T5'!W9-'T6'!W9-'T7'!W9</f>
        <v>0</v>
      </c>
      <c r="X9" s="28">
        <f t="shared" si="0"/>
        <v>0</v>
      </c>
      <c r="Y9" s="28">
        <f t="shared" si="1"/>
        <v>0</v>
      </c>
      <c r="Z9" s="28">
        <f t="shared" si="2"/>
        <v>0</v>
      </c>
      <c r="AA9" s="28">
        <f t="shared" si="3"/>
        <v>0</v>
      </c>
      <c r="AB9" s="52">
        <f t="shared" si="4"/>
        <v>0</v>
      </c>
      <c r="AC9" s="52">
        <f t="shared" si="5"/>
        <v>0</v>
      </c>
      <c r="AD9" s="52" t="str">
        <f t="shared" si="6"/>
        <v>-</v>
      </c>
      <c r="AE9" s="63">
        <f>SUM(SEnd:SStart!AE10)-'T1'!AE9-'T2'!AE9-'T3'!AE9-'T4'!AE9-'T5'!AE9-'T6'!AE9-'T7'!AE9</f>
        <v>0</v>
      </c>
      <c r="AF9" s="425">
        <f t="shared" si="7"/>
        <v>0</v>
      </c>
      <c r="AG9" t="str">
        <f t="shared" si="8"/>
        <v>Player 3</v>
      </c>
    </row>
    <row r="10" spans="1:33" ht="18" customHeight="1" x14ac:dyDescent="0.15">
      <c r="A10" s="136">
        <f>Input!A6</f>
        <v>9</v>
      </c>
      <c r="B10" s="136" t="str">
        <f>Input!B6</f>
        <v>Player 4</v>
      </c>
      <c r="C10" s="73" t="e">
        <f>AVERAGE(SEnd:SStart!C11)</f>
        <v>#DIV/0!</v>
      </c>
      <c r="D10" s="63">
        <f>SUM(SEnd:SStart!D11)-'T1'!D10-'T2'!D10-'T3'!D10-'T4'!D10-'T5'!D10-'T6'!D10-'T7'!D10</f>
        <v>0</v>
      </c>
      <c r="E10" s="63">
        <f>SUM(SEnd:SStart!E11)-'T1'!E10-'T2'!E10-'T3'!E10-'T4'!E10-'T5'!E10-'T6'!E10-'T7'!E10</f>
        <v>0</v>
      </c>
      <c r="F10" s="63">
        <f>SUM(SEnd:SStart!F11)-'T1'!F10-'T2'!F10-'T3'!F10-'T4'!F10-'T5'!F10-'T6'!F10-'T7'!F10</f>
        <v>0</v>
      </c>
      <c r="G10" s="63">
        <f>SUM(SEnd:SStart!G11)-'T1'!G10-'T2'!G10-'T3'!G10-'T4'!G10-'T5'!G10-'T6'!G10-'T7'!G10</f>
        <v>0</v>
      </c>
      <c r="H10" s="63">
        <f>SUM(SEnd:SStart!H11)-'T1'!H10-'T2'!H10-'T3'!H10-'T4'!H10-'T5'!H10-'T6'!H10-'T7'!H10</f>
        <v>0</v>
      </c>
      <c r="I10" s="63">
        <f>SUM(SEnd:SStart!I11)-'T1'!I10-'T2'!I10-'T3'!I10-'T4'!I10-'T5'!I10-'T6'!I10-'T7'!I10</f>
        <v>0</v>
      </c>
      <c r="J10" s="63">
        <f>SUM(SEnd:SStart!J11)-'T1'!J10-'T2'!J10-'T3'!J10-'T4'!J10-'T5'!J10-'T6'!J10-'T7'!J10</f>
        <v>0</v>
      </c>
      <c r="K10" s="63">
        <f>SUM(SEnd:SStart!K11)-'T1'!K10-'T2'!K10-'T3'!K10-'T4'!K10-'T5'!K10-'T6'!K10-'T7'!K10</f>
        <v>0</v>
      </c>
      <c r="L10" s="63">
        <f>SUM(SEnd:SStart!L11)-'T1'!L10-'T2'!L10-'T3'!L10-'T4'!L10-'T5'!L10-'T6'!L10-'T7'!L10</f>
        <v>0</v>
      </c>
      <c r="M10" s="63">
        <f>SUM(SEnd:SStart!M11)-'T1'!M10-'T2'!M10-'T3'!M10-'T4'!M10-'T5'!M10-'T6'!M10-'T7'!M10</f>
        <v>0</v>
      </c>
      <c r="N10" s="63">
        <f>SUM(SEnd:SStart!N11)-'T1'!N10-'T2'!N10-'T3'!N10-'T4'!N10-'T5'!N10-'T6'!N10-'T7'!N10</f>
        <v>0</v>
      </c>
      <c r="O10" s="63">
        <f>SUM(SEnd:SStart!O11)-'T1'!O10-'T2'!O10-'T3'!O10-'T4'!O10-'T5'!O10-'T6'!O10-'T7'!O10</f>
        <v>0</v>
      </c>
      <c r="P10" s="63">
        <f>SUM(SEnd:SStart!P11)-'T1'!P10-'T2'!P10-'T3'!P10-'T4'!P10-'T5'!P10-'T6'!P10-'T7'!P10</f>
        <v>0</v>
      </c>
      <c r="Q10" s="63">
        <f>SUM(SEnd:SStart!Q11)-'T1'!Q10-'T2'!Q10-'T3'!Q10-'T4'!Q10-'T5'!Q10-'T6'!Q10-'T7'!Q10</f>
        <v>0</v>
      </c>
      <c r="R10" s="63">
        <f>SUM(SEnd:SStart!R11)-'T1'!R10-'T2'!R10-'T3'!R10-'T4'!R10-'T5'!R10-'T6'!R10-'T7'!R10</f>
        <v>0</v>
      </c>
      <c r="S10" s="63">
        <f>SUM(SEnd:SStart!S11)-'T1'!S10-'T2'!S10-'T3'!S10-'T4'!S10-'T5'!S10-'T6'!S10-'T7'!S10</f>
        <v>0</v>
      </c>
      <c r="T10" s="63">
        <f>SUM(SEnd:SStart!T11)-'T1'!T10-'T2'!T10-'T3'!T10-'T4'!T10-'T5'!T10-'T6'!T10-'T7'!T10</f>
        <v>0</v>
      </c>
      <c r="U10" s="63">
        <f>SUM(SEnd:SStart!U11)-'T1'!U10-'T2'!U10-'T3'!U10-'T4'!U10-'T5'!U10-'T6'!U10-'T7'!U10</f>
        <v>0</v>
      </c>
      <c r="V10" s="63">
        <f>SUM(SEnd:SStart!V11)-'T1'!V10-'T2'!V10-'T3'!V10-'T4'!V10-'T5'!V10-'T6'!V10-'T7'!V10</f>
        <v>0</v>
      </c>
      <c r="W10" s="63">
        <f>SUM(SEnd:SStart!W11)-'T1'!W10-'T2'!W10-'T3'!W10-'T4'!W10-'T5'!W10-'T6'!W10-'T7'!W10</f>
        <v>0</v>
      </c>
      <c r="X10" s="28">
        <f t="shared" si="0"/>
        <v>0</v>
      </c>
      <c r="Y10" s="28">
        <f t="shared" si="1"/>
        <v>0</v>
      </c>
      <c r="Z10" s="28">
        <f t="shared" si="2"/>
        <v>0</v>
      </c>
      <c r="AA10" s="28">
        <f t="shared" si="3"/>
        <v>0</v>
      </c>
      <c r="AB10" s="52">
        <f t="shared" si="4"/>
        <v>0</v>
      </c>
      <c r="AC10" s="52">
        <f t="shared" si="5"/>
        <v>0</v>
      </c>
      <c r="AD10" s="52" t="str">
        <f t="shared" si="6"/>
        <v>-</v>
      </c>
      <c r="AE10" s="63">
        <f>SUM(SEnd:SStart!AE11)-'T1'!AE10-'T2'!AE10-'T3'!AE10-'T4'!AE10-'T5'!AE10-'T6'!AE10-'T7'!AE10</f>
        <v>0</v>
      </c>
      <c r="AF10" s="425">
        <f t="shared" si="7"/>
        <v>0</v>
      </c>
      <c r="AG10" t="str">
        <f t="shared" si="8"/>
        <v>Player 4</v>
      </c>
    </row>
    <row r="11" spans="1:33" ht="18" customHeight="1" x14ac:dyDescent="0.15">
      <c r="A11" s="136">
        <f>Input!A7</f>
        <v>1</v>
      </c>
      <c r="B11" s="136" t="str">
        <f>Input!B7</f>
        <v>Player 5</v>
      </c>
      <c r="C11" s="73" t="e">
        <f>AVERAGE(SEnd:SStart!C12)</f>
        <v>#DIV/0!</v>
      </c>
      <c r="D11" s="63">
        <f>SUM(SEnd:SStart!D12)-'T1'!D11-'T2'!D11-'T3'!D11-'T4'!D11-'T5'!D11-'T6'!D11-'T7'!D11</f>
        <v>0</v>
      </c>
      <c r="E11" s="63">
        <f>SUM(SEnd:SStart!E12)-'T1'!E11-'T2'!E11-'T3'!E11-'T4'!E11-'T5'!E11-'T6'!E11-'T7'!E11</f>
        <v>0</v>
      </c>
      <c r="F11" s="63">
        <f>SUM(SEnd:SStart!F12)-'T1'!F11-'T2'!F11-'T3'!F11-'T4'!F11-'T5'!F11-'T6'!F11-'T7'!F11</f>
        <v>0</v>
      </c>
      <c r="G11" s="63">
        <f>SUM(SEnd:SStart!G12)-'T1'!G11-'T2'!G11-'T3'!G11-'T4'!G11-'T5'!G11-'T6'!G11-'T7'!G11</f>
        <v>0</v>
      </c>
      <c r="H11" s="63">
        <f>SUM(SEnd:SStart!H12)-'T1'!H11-'T2'!H11-'T3'!H11-'T4'!H11-'T5'!H11-'T6'!H11-'T7'!H11</f>
        <v>0</v>
      </c>
      <c r="I11" s="63">
        <f>SUM(SEnd:SStart!I12)-'T1'!I11-'T2'!I11-'T3'!I11-'T4'!I11-'T5'!I11-'T6'!I11-'T7'!I11</f>
        <v>0</v>
      </c>
      <c r="J11" s="63">
        <f>SUM(SEnd:SStart!J12)-'T1'!J11-'T2'!J11-'T3'!J11-'T4'!J11-'T5'!J11-'T6'!J11-'T7'!J11</f>
        <v>0</v>
      </c>
      <c r="K11" s="63">
        <f>SUM(SEnd:SStart!K12)-'T1'!K11-'T2'!K11-'T3'!K11-'T4'!K11-'T5'!K11-'T6'!K11-'T7'!K11</f>
        <v>0</v>
      </c>
      <c r="L11" s="63">
        <f>SUM(SEnd:SStart!L12)-'T1'!L11-'T2'!L11-'T3'!L11-'T4'!L11-'T5'!L11-'T6'!L11-'T7'!L11</f>
        <v>0</v>
      </c>
      <c r="M11" s="63">
        <f>SUM(SEnd:SStart!M12)-'T1'!M11-'T2'!M11-'T3'!M11-'T4'!M11-'T5'!M11-'T6'!M11-'T7'!M11</f>
        <v>0</v>
      </c>
      <c r="N11" s="63">
        <f>SUM(SEnd:SStart!N12)-'T1'!N11-'T2'!N11-'T3'!N11-'T4'!N11-'T5'!N11-'T6'!N11-'T7'!N11</f>
        <v>0</v>
      </c>
      <c r="O11" s="63">
        <f>SUM(SEnd:SStart!O12)-'T1'!O11-'T2'!O11-'T3'!O11-'T4'!O11-'T5'!O11-'T6'!O11-'T7'!O11</f>
        <v>0</v>
      </c>
      <c r="P11" s="63">
        <f>SUM(SEnd:SStart!P12)-'T1'!P11-'T2'!P11-'T3'!P11-'T4'!P11-'T5'!P11-'T6'!P11-'T7'!P11</f>
        <v>0</v>
      </c>
      <c r="Q11" s="63">
        <f>SUM(SEnd:SStart!Q12)-'T1'!Q11-'T2'!Q11-'T3'!Q11-'T4'!Q11-'T5'!Q11-'T6'!Q11-'T7'!Q11</f>
        <v>0</v>
      </c>
      <c r="R11" s="63">
        <f>SUM(SEnd:SStart!R12)-'T1'!R11-'T2'!R11-'T3'!R11-'T4'!R11-'T5'!R11-'T6'!R11-'T7'!R11</f>
        <v>0</v>
      </c>
      <c r="S11" s="63">
        <f>SUM(SEnd:SStart!S12)-'T1'!S11-'T2'!S11-'T3'!S11-'T4'!S11-'T5'!S11-'T6'!S11-'T7'!S11</f>
        <v>0</v>
      </c>
      <c r="T11" s="63">
        <f>SUM(SEnd:SStart!T12)-'T1'!T11-'T2'!T11-'T3'!T11-'T4'!T11-'T5'!T11-'T6'!T11-'T7'!T11</f>
        <v>0</v>
      </c>
      <c r="U11" s="63">
        <f>SUM(SEnd:SStart!U12)-'T1'!U11-'T2'!U11-'T3'!U11-'T4'!U11-'T5'!U11-'T6'!U11-'T7'!U11</f>
        <v>0</v>
      </c>
      <c r="V11" s="63">
        <f>SUM(SEnd:SStart!V12)-'T1'!V11-'T2'!V11-'T3'!V11-'T4'!V11-'T5'!V11-'T6'!V11-'T7'!V11</f>
        <v>0</v>
      </c>
      <c r="W11" s="63">
        <f>SUM(SEnd:SStart!W12)-'T1'!W11-'T2'!W11-'T3'!W11-'T4'!W11-'T5'!W11-'T6'!W11-'T7'!W11</f>
        <v>0</v>
      </c>
      <c r="X11" s="28">
        <f t="shared" si="0"/>
        <v>0</v>
      </c>
      <c r="Y11" s="28">
        <f t="shared" si="1"/>
        <v>0</v>
      </c>
      <c r="Z11" s="28">
        <f t="shared" si="2"/>
        <v>0</v>
      </c>
      <c r="AA11" s="28">
        <f t="shared" si="3"/>
        <v>0</v>
      </c>
      <c r="AB11" s="52">
        <f t="shared" si="4"/>
        <v>0</v>
      </c>
      <c r="AC11" s="52">
        <f t="shared" si="5"/>
        <v>0</v>
      </c>
      <c r="AD11" s="52" t="str">
        <f t="shared" si="6"/>
        <v>-</v>
      </c>
      <c r="AE11" s="63">
        <f>SUM(SEnd:SStart!AE12)-'T1'!AE11-'T2'!AE11-'T3'!AE11-'T4'!AE11-'T5'!AE11-'T6'!AE11-'T7'!AE11</f>
        <v>0</v>
      </c>
      <c r="AF11" s="425">
        <f t="shared" si="7"/>
        <v>0</v>
      </c>
      <c r="AG11" t="str">
        <f t="shared" si="8"/>
        <v>Player 5</v>
      </c>
    </row>
    <row r="12" spans="1:33" ht="18" customHeight="1" x14ac:dyDescent="0.15">
      <c r="A12" s="136">
        <f>Input!A8</f>
        <v>14</v>
      </c>
      <c r="B12" s="136" t="str">
        <f>Input!B8</f>
        <v>Player 6</v>
      </c>
      <c r="C12" s="73" t="e">
        <f>AVERAGE(SEnd:SStart!C13)</f>
        <v>#DIV/0!</v>
      </c>
      <c r="D12" s="63">
        <f>SUM(SEnd:SStart!D13)-'T1'!D12-'T2'!D12-'T3'!D12-'T4'!D12-'T5'!D12-'T6'!D12-'T7'!D12</f>
        <v>0</v>
      </c>
      <c r="E12" s="63">
        <f>SUM(SEnd:SStart!E13)-'T1'!E12-'T2'!E12-'T3'!E12-'T4'!E12-'T5'!E12-'T6'!E12-'T7'!E12</f>
        <v>0</v>
      </c>
      <c r="F12" s="63">
        <f>SUM(SEnd:SStart!F13)-'T1'!F12-'T2'!F12-'T3'!F12-'T4'!F12-'T5'!F12-'T6'!F12-'T7'!F12</f>
        <v>0</v>
      </c>
      <c r="G12" s="63">
        <f>SUM(SEnd:SStart!G13)-'T1'!G12-'T2'!G12-'T3'!G12-'T4'!G12-'T5'!G12-'T6'!G12-'T7'!G12</f>
        <v>0</v>
      </c>
      <c r="H12" s="63">
        <f>SUM(SEnd:SStart!H13)-'T1'!H12-'T2'!H12-'T3'!H12-'T4'!H12-'T5'!H12-'T6'!H12-'T7'!H12</f>
        <v>0</v>
      </c>
      <c r="I12" s="63">
        <f>SUM(SEnd:SStart!I13)-'T1'!I12-'T2'!I12-'T3'!I12-'T4'!I12-'T5'!I12-'T6'!I12-'T7'!I12</f>
        <v>0</v>
      </c>
      <c r="J12" s="63">
        <f>SUM(SEnd:SStart!J13)-'T1'!J12-'T2'!J12-'T3'!J12-'T4'!J12-'T5'!J12-'T6'!J12-'T7'!J12</f>
        <v>0</v>
      </c>
      <c r="K12" s="63">
        <f>SUM(SEnd:SStart!K13)-'T1'!K12-'T2'!K12-'T3'!K12-'T4'!K12-'T5'!K12-'T6'!K12-'T7'!K12</f>
        <v>0</v>
      </c>
      <c r="L12" s="63">
        <f>SUM(SEnd:SStart!L13)-'T1'!L12-'T2'!L12-'T3'!L12-'T4'!L12-'T5'!L12-'T6'!L12-'T7'!L12</f>
        <v>0</v>
      </c>
      <c r="M12" s="63">
        <f>SUM(SEnd:SStart!M13)-'T1'!M12-'T2'!M12-'T3'!M12-'T4'!M12-'T5'!M12-'T6'!M12-'T7'!M12</f>
        <v>0</v>
      </c>
      <c r="N12" s="63">
        <f>SUM(SEnd:SStart!N13)-'T1'!N12-'T2'!N12-'T3'!N12-'T4'!N12-'T5'!N12-'T6'!N12-'T7'!N12</f>
        <v>0</v>
      </c>
      <c r="O12" s="63">
        <f>SUM(SEnd:SStart!O13)-'T1'!O12-'T2'!O12-'T3'!O12-'T4'!O12-'T5'!O12-'T6'!O12-'T7'!O12</f>
        <v>0</v>
      </c>
      <c r="P12" s="63">
        <f>SUM(SEnd:SStart!P13)-'T1'!P12-'T2'!P12-'T3'!P12-'T4'!P12-'T5'!P12-'T6'!P12-'T7'!P12</f>
        <v>0</v>
      </c>
      <c r="Q12" s="63">
        <f>SUM(SEnd:SStart!Q13)-'T1'!Q12-'T2'!Q12-'T3'!Q12-'T4'!Q12-'T5'!Q12-'T6'!Q12-'T7'!Q12</f>
        <v>0</v>
      </c>
      <c r="R12" s="63">
        <f>SUM(SEnd:SStart!R13)-'T1'!R12-'T2'!R12-'T3'!R12-'T4'!R12-'T5'!R12-'T6'!R12-'T7'!R12</f>
        <v>0</v>
      </c>
      <c r="S12" s="63">
        <f>SUM(SEnd:SStart!S13)-'T1'!S12-'T2'!S12-'T3'!S12-'T4'!S12-'T5'!S12-'T6'!S12-'T7'!S12</f>
        <v>0</v>
      </c>
      <c r="T12" s="63">
        <f>SUM(SEnd:SStart!T13)-'T1'!T12-'T2'!T12-'T3'!T12-'T4'!T12-'T5'!T12-'T6'!T12-'T7'!T12</f>
        <v>0</v>
      </c>
      <c r="U12" s="63">
        <f>SUM(SEnd:SStart!U13)-'T1'!U12-'T2'!U12-'T3'!U12-'T4'!U12-'T5'!U12-'T6'!U12-'T7'!U12</f>
        <v>0</v>
      </c>
      <c r="V12" s="63">
        <f>SUM(SEnd:SStart!V13)-'T1'!V12-'T2'!V12-'T3'!V12-'T4'!V12-'T5'!V12-'T6'!V12-'T7'!V12</f>
        <v>0</v>
      </c>
      <c r="W12" s="63">
        <f>SUM(SEnd:SStart!W13)-'T1'!W12-'T2'!W12-'T3'!W12-'T4'!W12-'T5'!W12-'T6'!W12-'T7'!W12</f>
        <v>0</v>
      </c>
      <c r="X12" s="28">
        <f t="shared" si="0"/>
        <v>0</v>
      </c>
      <c r="Y12" s="28">
        <f t="shared" si="1"/>
        <v>0</v>
      </c>
      <c r="Z12" s="28">
        <f t="shared" si="2"/>
        <v>0</v>
      </c>
      <c r="AA12" s="28">
        <f t="shared" si="3"/>
        <v>0</v>
      </c>
      <c r="AB12" s="52">
        <f t="shared" si="4"/>
        <v>0</v>
      </c>
      <c r="AC12" s="52">
        <f t="shared" si="5"/>
        <v>0</v>
      </c>
      <c r="AD12" s="52" t="str">
        <f t="shared" si="6"/>
        <v>-</v>
      </c>
      <c r="AE12" s="63">
        <f>SUM(SEnd:SStart!AE13)-'T1'!AE12-'T2'!AE12-'T3'!AE12-'T4'!AE12-'T5'!AE12-'T6'!AE12-'T7'!AE12</f>
        <v>0</v>
      </c>
      <c r="AF12" s="425">
        <f t="shared" si="7"/>
        <v>0</v>
      </c>
      <c r="AG12" t="str">
        <f t="shared" si="8"/>
        <v>Player 6</v>
      </c>
    </row>
    <row r="13" spans="1:33" ht="18" customHeight="1" x14ac:dyDescent="0.15">
      <c r="A13" s="136">
        <f>Input!A9</f>
        <v>15</v>
      </c>
      <c r="B13" s="136" t="str">
        <f>Input!B9</f>
        <v>Player 7</v>
      </c>
      <c r="C13" s="73" t="e">
        <f>AVERAGE(SEnd:SStart!C14)</f>
        <v>#DIV/0!</v>
      </c>
      <c r="D13" s="63">
        <f>SUM(SEnd:SStart!D14)-'T1'!D13-'T2'!D13-'T3'!D13-'T4'!D13-'T5'!D13-'T6'!D13-'T7'!D13</f>
        <v>0</v>
      </c>
      <c r="E13" s="63">
        <f>SUM(SEnd:SStart!E14)-'T1'!E13-'T2'!E13-'T3'!E13-'T4'!E13-'T5'!E13-'T6'!E13-'T7'!E13</f>
        <v>0</v>
      </c>
      <c r="F13" s="63">
        <f>SUM(SEnd:SStart!F14)-'T1'!F13-'T2'!F13-'T3'!F13-'T4'!F13-'T5'!F13-'T6'!F13-'T7'!F13</f>
        <v>0</v>
      </c>
      <c r="G13" s="63">
        <f>SUM(SEnd:SStart!G14)-'T1'!G13-'T2'!G13-'T3'!G13-'T4'!G13-'T5'!G13-'T6'!G13-'T7'!G13</f>
        <v>0</v>
      </c>
      <c r="H13" s="63">
        <f>SUM(SEnd:SStart!H14)-'T1'!H13-'T2'!H13-'T3'!H13-'T4'!H13-'T5'!H13-'T6'!H13-'T7'!H13</f>
        <v>0</v>
      </c>
      <c r="I13" s="63">
        <f>SUM(SEnd:SStart!I14)-'T1'!I13-'T2'!I13-'T3'!I13-'T4'!I13-'T5'!I13-'T6'!I13-'T7'!I13</f>
        <v>0</v>
      </c>
      <c r="J13" s="63">
        <f>SUM(SEnd:SStart!J14)-'T1'!J13-'T2'!J13-'T3'!J13-'T4'!J13-'T5'!J13-'T6'!J13-'T7'!J13</f>
        <v>0</v>
      </c>
      <c r="K13" s="63">
        <f>SUM(SEnd:SStart!K14)-'T1'!K13-'T2'!K13-'T3'!K13-'T4'!K13-'T5'!K13-'T6'!K13-'T7'!K13</f>
        <v>0</v>
      </c>
      <c r="L13" s="63">
        <f>SUM(SEnd:SStart!L14)-'T1'!L13-'T2'!L13-'T3'!L13-'T4'!L13-'T5'!L13-'T6'!L13-'T7'!L13</f>
        <v>0</v>
      </c>
      <c r="M13" s="63">
        <f>SUM(SEnd:SStart!M14)-'T1'!M13-'T2'!M13-'T3'!M13-'T4'!M13-'T5'!M13-'T6'!M13-'T7'!M13</f>
        <v>0</v>
      </c>
      <c r="N13" s="63">
        <f>SUM(SEnd:SStart!N14)-'T1'!N13-'T2'!N13-'T3'!N13-'T4'!N13-'T5'!N13-'T6'!N13-'T7'!N13</f>
        <v>0</v>
      </c>
      <c r="O13" s="63">
        <f>SUM(SEnd:SStart!O14)-'T1'!O13-'T2'!O13-'T3'!O13-'T4'!O13-'T5'!O13-'T6'!O13-'T7'!O13</f>
        <v>0</v>
      </c>
      <c r="P13" s="63">
        <f>SUM(SEnd:SStart!P14)-'T1'!P13-'T2'!P13-'T3'!P13-'T4'!P13-'T5'!P13-'T6'!P13-'T7'!P13</f>
        <v>0</v>
      </c>
      <c r="Q13" s="63">
        <f>SUM(SEnd:SStart!Q14)-'T1'!Q13-'T2'!Q13-'T3'!Q13-'T4'!Q13-'T5'!Q13-'T6'!Q13-'T7'!Q13</f>
        <v>0</v>
      </c>
      <c r="R13" s="63">
        <f>SUM(SEnd:SStart!R14)-'T1'!R13-'T2'!R13-'T3'!R13-'T4'!R13-'T5'!R13-'T6'!R13-'T7'!R13</f>
        <v>0</v>
      </c>
      <c r="S13" s="63">
        <f>SUM(SEnd:SStart!S14)-'T1'!S13-'T2'!S13-'T3'!S13-'T4'!S13-'T5'!S13-'T6'!S13-'T7'!S13</f>
        <v>0</v>
      </c>
      <c r="T13" s="63">
        <f>SUM(SEnd:SStart!T14)-'T1'!T13-'T2'!T13-'T3'!T13-'T4'!T13-'T5'!T13-'T6'!T13-'T7'!T13</f>
        <v>0</v>
      </c>
      <c r="U13" s="63">
        <f>SUM(SEnd:SStart!U14)-'T1'!U13-'T2'!U13-'T3'!U13-'T4'!U13-'T5'!U13-'T6'!U13-'T7'!U13</f>
        <v>0</v>
      </c>
      <c r="V13" s="63">
        <f>SUM(SEnd:SStart!V14)-'T1'!V13-'T2'!V13-'T3'!V13-'T4'!V13-'T5'!V13-'T6'!V13-'T7'!V13</f>
        <v>0</v>
      </c>
      <c r="W13" s="63">
        <f>SUM(SEnd:SStart!W14)-'T1'!W13-'T2'!W13-'T3'!W13-'T4'!W13-'T5'!W13-'T6'!W13-'T7'!W13</f>
        <v>0</v>
      </c>
      <c r="X13" s="28">
        <f t="shared" si="0"/>
        <v>0</v>
      </c>
      <c r="Y13" s="28">
        <f t="shared" si="1"/>
        <v>0</v>
      </c>
      <c r="Z13" s="28">
        <f t="shared" si="2"/>
        <v>0</v>
      </c>
      <c r="AA13" s="28">
        <f t="shared" si="3"/>
        <v>0</v>
      </c>
      <c r="AB13" s="52">
        <f t="shared" si="4"/>
        <v>0</v>
      </c>
      <c r="AC13" s="52">
        <f t="shared" si="5"/>
        <v>0</v>
      </c>
      <c r="AD13" s="52" t="str">
        <f t="shared" si="6"/>
        <v>-</v>
      </c>
      <c r="AE13" s="63">
        <f>SUM(SEnd:SStart!AE14)-'T1'!AE13-'T2'!AE13-'T3'!AE13-'T4'!AE13-'T5'!AE13-'T6'!AE13-'T7'!AE13</f>
        <v>0</v>
      </c>
      <c r="AF13" s="425">
        <f t="shared" si="7"/>
        <v>0</v>
      </c>
      <c r="AG13" t="str">
        <f t="shared" si="8"/>
        <v>Player 7</v>
      </c>
    </row>
    <row r="14" spans="1:33" ht="18" customHeight="1" x14ac:dyDescent="0.15">
      <c r="A14" s="136">
        <f>Input!A10</f>
        <v>22</v>
      </c>
      <c r="B14" s="136" t="str">
        <f>Input!B10</f>
        <v>Player 8</v>
      </c>
      <c r="C14" s="73" t="e">
        <f>AVERAGE(SEnd:SStart!C15)</f>
        <v>#DIV/0!</v>
      </c>
      <c r="D14" s="63">
        <f>SUM(SEnd:SStart!D15)-'T1'!D14-'T2'!D14-'T3'!D14-'T4'!D14-'T5'!D14-'T6'!D14-'T7'!D14</f>
        <v>0</v>
      </c>
      <c r="E14" s="63">
        <f>SUM(SEnd:SStart!E15)-'T1'!E14-'T2'!E14-'T3'!E14-'T4'!E14-'T5'!E14-'T6'!E14-'T7'!E14</f>
        <v>0</v>
      </c>
      <c r="F14" s="63">
        <f>SUM(SEnd:SStart!F15)-'T1'!F14-'T2'!F14-'T3'!F14-'T4'!F14-'T5'!F14-'T6'!F14-'T7'!F14</f>
        <v>0</v>
      </c>
      <c r="G14" s="63">
        <f>SUM(SEnd:SStart!G15)-'T1'!G14-'T2'!G14-'T3'!G14-'T4'!G14-'T5'!G14-'T6'!G14-'T7'!G14</f>
        <v>0</v>
      </c>
      <c r="H14" s="63">
        <f>SUM(SEnd:SStart!H15)-'T1'!H14-'T2'!H14-'T3'!H14-'T4'!H14-'T5'!H14-'T6'!H14-'T7'!H14</f>
        <v>0</v>
      </c>
      <c r="I14" s="63">
        <f>SUM(SEnd:SStart!I15)-'T1'!I14-'T2'!I14-'T3'!I14-'T4'!I14-'T5'!I14-'T6'!I14-'T7'!I14</f>
        <v>0</v>
      </c>
      <c r="J14" s="63">
        <f>SUM(SEnd:SStart!J15)-'T1'!J14-'T2'!J14-'T3'!J14-'T4'!J14-'T5'!J14-'T6'!J14-'T7'!J14</f>
        <v>0</v>
      </c>
      <c r="K14" s="63">
        <f>SUM(SEnd:SStart!K15)-'T1'!K14-'T2'!K14-'T3'!K14-'T4'!K14-'T5'!K14-'T6'!K14-'T7'!K14</f>
        <v>0</v>
      </c>
      <c r="L14" s="63">
        <f>SUM(SEnd:SStart!L15)-'T1'!L14-'T2'!L14-'T3'!L14-'T4'!L14-'T5'!L14-'T6'!L14-'T7'!L14</f>
        <v>0</v>
      </c>
      <c r="M14" s="63">
        <f>SUM(SEnd:SStart!M15)-'T1'!M14-'T2'!M14-'T3'!M14-'T4'!M14-'T5'!M14-'T6'!M14-'T7'!M14</f>
        <v>0</v>
      </c>
      <c r="N14" s="63">
        <f>SUM(SEnd:SStart!N15)-'T1'!N14-'T2'!N14-'T3'!N14-'T4'!N14-'T5'!N14-'T6'!N14-'T7'!N14</f>
        <v>0</v>
      </c>
      <c r="O14" s="63">
        <f>SUM(SEnd:SStart!O15)-'T1'!O14-'T2'!O14-'T3'!O14-'T4'!O14-'T5'!O14-'T6'!O14-'T7'!O14</f>
        <v>0</v>
      </c>
      <c r="P14" s="63">
        <f>SUM(SEnd:SStart!P15)-'T1'!P14-'T2'!P14-'T3'!P14-'T4'!P14-'T5'!P14-'T6'!P14-'T7'!P14</f>
        <v>0</v>
      </c>
      <c r="Q14" s="63">
        <f>SUM(SEnd:SStart!Q15)-'T1'!Q14-'T2'!Q14-'T3'!Q14-'T4'!Q14-'T5'!Q14-'T6'!Q14-'T7'!Q14</f>
        <v>0</v>
      </c>
      <c r="R14" s="63">
        <f>SUM(SEnd:SStart!R15)-'T1'!R14-'T2'!R14-'T3'!R14-'T4'!R14-'T5'!R14-'T6'!R14-'T7'!R14</f>
        <v>0</v>
      </c>
      <c r="S14" s="63">
        <f>SUM(SEnd:SStart!S15)-'T1'!S14-'T2'!S14-'T3'!S14-'T4'!S14-'T5'!S14-'T6'!S14-'T7'!S14</f>
        <v>0</v>
      </c>
      <c r="T14" s="63">
        <f>SUM(SEnd:SStart!T15)-'T1'!T14-'T2'!T14-'T3'!T14-'T4'!T14-'T5'!T14-'T6'!T14-'T7'!T14</f>
        <v>0</v>
      </c>
      <c r="U14" s="63">
        <f>SUM(SEnd:SStart!U15)-'T1'!U14-'T2'!U14-'T3'!U14-'T4'!U14-'T5'!U14-'T6'!U14-'T7'!U14</f>
        <v>0</v>
      </c>
      <c r="V14" s="63">
        <f>SUM(SEnd:SStart!V15)-'T1'!V14-'T2'!V14-'T3'!V14-'T4'!V14-'T5'!V14-'T6'!V14-'T7'!V14</f>
        <v>0</v>
      </c>
      <c r="W14" s="63">
        <f>SUM(SEnd:SStart!W15)-'T1'!W14-'T2'!W14-'T3'!W14-'T4'!W14-'T5'!W14-'T6'!W14-'T7'!W14</f>
        <v>0</v>
      </c>
      <c r="X14" s="28">
        <f t="shared" si="0"/>
        <v>0</v>
      </c>
      <c r="Y14" s="28">
        <f t="shared" si="1"/>
        <v>0</v>
      </c>
      <c r="Z14" s="28">
        <f t="shared" si="2"/>
        <v>0</v>
      </c>
      <c r="AA14" s="28">
        <f t="shared" si="3"/>
        <v>0</v>
      </c>
      <c r="AB14" s="52">
        <f t="shared" si="4"/>
        <v>0</v>
      </c>
      <c r="AC14" s="52">
        <f t="shared" si="5"/>
        <v>0</v>
      </c>
      <c r="AD14" s="52" t="str">
        <f t="shared" si="6"/>
        <v>-</v>
      </c>
      <c r="AE14" s="63">
        <f>SUM(SEnd:SStart!AE15)-'T1'!AE14-'T2'!AE14-'T3'!AE14-'T4'!AE14-'T5'!AE14-'T6'!AE14-'T7'!AE14</f>
        <v>0</v>
      </c>
      <c r="AF14" s="425">
        <f t="shared" si="7"/>
        <v>0</v>
      </c>
      <c r="AG14" t="str">
        <f t="shared" si="8"/>
        <v>Player 8</v>
      </c>
    </row>
    <row r="15" spans="1:33" ht="18" customHeight="1" x14ac:dyDescent="0.15">
      <c r="A15" s="136">
        <f>Input!A11</f>
        <v>23</v>
      </c>
      <c r="B15" s="136" t="str">
        <f>Input!B11</f>
        <v>Player 9</v>
      </c>
      <c r="C15" s="73" t="e">
        <f>AVERAGE(SEnd:SStart!C16)</f>
        <v>#DIV/0!</v>
      </c>
      <c r="D15" s="63">
        <f>SUM(SEnd:SStart!D16)-'T1'!D15-'T2'!D15-'T3'!D15-'T4'!D15-'T5'!D15-'T6'!D15-'T7'!D15</f>
        <v>0</v>
      </c>
      <c r="E15" s="63">
        <f>SUM(SEnd:SStart!E16)-'T1'!E15-'T2'!E15-'T3'!E15-'T4'!E15-'T5'!E15-'T6'!E15-'T7'!E15</f>
        <v>0</v>
      </c>
      <c r="F15" s="63">
        <f>SUM(SEnd:SStart!F16)-'T1'!F15-'T2'!F15-'T3'!F15-'T4'!F15-'T5'!F15-'T6'!F15-'T7'!F15</f>
        <v>0</v>
      </c>
      <c r="G15" s="63">
        <f>SUM(SEnd:SStart!G16)-'T1'!G15-'T2'!G15-'T3'!G15-'T4'!G15-'T5'!G15-'T6'!G15-'T7'!G15</f>
        <v>0</v>
      </c>
      <c r="H15" s="63">
        <f>SUM(SEnd:SStart!H16)-'T1'!H15-'T2'!H15-'T3'!H15-'T4'!H15-'T5'!H15-'T6'!H15-'T7'!H15</f>
        <v>0</v>
      </c>
      <c r="I15" s="63">
        <f>SUM(SEnd:SStart!I16)-'T1'!I15-'T2'!I15-'T3'!I15-'T4'!I15-'T5'!I15-'T6'!I15-'T7'!I15</f>
        <v>0</v>
      </c>
      <c r="J15" s="63">
        <f>SUM(SEnd:SStart!J16)-'T1'!J15-'T2'!J15-'T3'!J15-'T4'!J15-'T5'!J15-'T6'!J15-'T7'!J15</f>
        <v>0</v>
      </c>
      <c r="K15" s="63">
        <f>SUM(SEnd:SStart!K16)-'T1'!K15-'T2'!K15-'T3'!K15-'T4'!K15-'T5'!K15-'T6'!K15-'T7'!K15</f>
        <v>0</v>
      </c>
      <c r="L15" s="63">
        <f>SUM(SEnd:SStart!L16)-'T1'!L15-'T2'!L15-'T3'!L15-'T4'!L15-'T5'!L15-'T6'!L15-'T7'!L15</f>
        <v>0</v>
      </c>
      <c r="M15" s="63">
        <f>SUM(SEnd:SStart!M16)-'T1'!M15-'T2'!M15-'T3'!M15-'T4'!M15-'T5'!M15-'T6'!M15-'T7'!M15</f>
        <v>0</v>
      </c>
      <c r="N15" s="63">
        <f>SUM(SEnd:SStart!N16)-'T1'!N15-'T2'!N15-'T3'!N15-'T4'!N15-'T5'!N15-'T6'!N15-'T7'!N15</f>
        <v>0</v>
      </c>
      <c r="O15" s="63">
        <f>SUM(SEnd:SStart!O16)-'T1'!O15-'T2'!O15-'T3'!O15-'T4'!O15-'T5'!O15-'T6'!O15-'T7'!O15</f>
        <v>0</v>
      </c>
      <c r="P15" s="63">
        <f>SUM(SEnd:SStart!P16)-'T1'!P15-'T2'!P15-'T3'!P15-'T4'!P15-'T5'!P15-'T6'!P15-'T7'!P15</f>
        <v>0</v>
      </c>
      <c r="Q15" s="63">
        <f>SUM(SEnd:SStart!Q16)-'T1'!Q15-'T2'!Q15-'T3'!Q15-'T4'!Q15-'T5'!Q15-'T6'!Q15-'T7'!Q15</f>
        <v>0</v>
      </c>
      <c r="R15" s="63">
        <f>SUM(SEnd:SStart!R16)-'T1'!R15-'T2'!R15-'T3'!R15-'T4'!R15-'T5'!R15-'T6'!R15-'T7'!R15</f>
        <v>0</v>
      </c>
      <c r="S15" s="63">
        <f>SUM(SEnd:SStart!S16)-'T1'!S15-'T2'!S15-'T3'!S15-'T4'!S15-'T5'!S15-'T6'!S15-'T7'!S15</f>
        <v>0</v>
      </c>
      <c r="T15" s="63">
        <f>SUM(SEnd:SStart!T16)-'T1'!T15-'T2'!T15-'T3'!T15-'T4'!T15-'T5'!T15-'T6'!T15-'T7'!T15</f>
        <v>0</v>
      </c>
      <c r="U15" s="63">
        <f>SUM(SEnd:SStart!U16)-'T1'!U15-'T2'!U15-'T3'!U15-'T4'!U15-'T5'!U15-'T6'!U15-'T7'!U15</f>
        <v>0</v>
      </c>
      <c r="V15" s="63">
        <f>SUM(SEnd:SStart!V16)-'T1'!V15-'T2'!V15-'T3'!V15-'T4'!V15-'T5'!V15-'T6'!V15-'T7'!V15</f>
        <v>0</v>
      </c>
      <c r="W15" s="63">
        <f>SUM(SEnd:SStart!W16)-'T1'!W15-'T2'!W15-'T3'!W15-'T4'!W15-'T5'!W15-'T6'!W15-'T7'!W15</f>
        <v>0</v>
      </c>
      <c r="X15" s="28">
        <f t="shared" si="0"/>
        <v>0</v>
      </c>
      <c r="Y15" s="28">
        <f t="shared" si="1"/>
        <v>0</v>
      </c>
      <c r="Z15" s="28">
        <f t="shared" si="2"/>
        <v>0</v>
      </c>
      <c r="AA15" s="28">
        <f t="shared" si="3"/>
        <v>0</v>
      </c>
      <c r="AB15" s="52">
        <f t="shared" si="4"/>
        <v>0</v>
      </c>
      <c r="AC15" s="52">
        <f t="shared" si="5"/>
        <v>0</v>
      </c>
      <c r="AD15" s="52" t="str">
        <f t="shared" si="6"/>
        <v>-</v>
      </c>
      <c r="AE15" s="63">
        <f>SUM(SEnd:SStart!AE16)-'T1'!AE15-'T2'!AE15-'T3'!AE15-'T4'!AE15-'T5'!AE15-'T6'!AE15-'T7'!AE15</f>
        <v>0</v>
      </c>
      <c r="AF15" s="425">
        <f t="shared" si="7"/>
        <v>0</v>
      </c>
      <c r="AG15" t="str">
        <f t="shared" si="8"/>
        <v>Player 9</v>
      </c>
    </row>
    <row r="16" spans="1:33" ht="18" customHeight="1" x14ac:dyDescent="0.15">
      <c r="A16" s="136">
        <f>Input!A12</f>
        <v>24</v>
      </c>
      <c r="B16" s="136" t="str">
        <f>Input!B12</f>
        <v>Player 10</v>
      </c>
      <c r="C16" s="73" t="e">
        <f>AVERAGE(SEnd:SStart!C17)</f>
        <v>#DIV/0!</v>
      </c>
      <c r="D16" s="63">
        <f>SUM(SEnd:SStart!D17)-'T1'!D16-'T2'!D16-'T3'!D16-'T4'!D16-'T5'!D16-'T6'!D16-'T7'!D16</f>
        <v>0</v>
      </c>
      <c r="E16" s="63">
        <f>SUM(SEnd:SStart!E17)-'T1'!E16-'T2'!E16-'T3'!E16-'T4'!E16-'T5'!E16-'T6'!E16-'T7'!E16</f>
        <v>0</v>
      </c>
      <c r="F16" s="63">
        <f>SUM(SEnd:SStart!F17)-'T1'!F16-'T2'!F16-'T3'!F16-'T4'!F16-'T5'!F16-'T6'!F16-'T7'!F16</f>
        <v>0</v>
      </c>
      <c r="G16" s="63">
        <f>SUM(SEnd:SStart!G17)-'T1'!G16-'T2'!G16-'T3'!G16-'T4'!G16-'T5'!G16-'T6'!G16-'T7'!G16</f>
        <v>0</v>
      </c>
      <c r="H16" s="63">
        <f>SUM(SEnd:SStart!H17)-'T1'!H16-'T2'!H16-'T3'!H16-'T4'!H16-'T5'!H16-'T6'!H16-'T7'!H16</f>
        <v>0</v>
      </c>
      <c r="I16" s="63">
        <f>SUM(SEnd:SStart!I17)-'T1'!I16-'T2'!I16-'T3'!I16-'T4'!I16-'T5'!I16-'T6'!I16-'T7'!I16</f>
        <v>0</v>
      </c>
      <c r="J16" s="63">
        <f>SUM(SEnd:SStart!J17)-'T1'!J16-'T2'!J16-'T3'!J16-'T4'!J16-'T5'!J16-'T6'!J16-'T7'!J16</f>
        <v>0</v>
      </c>
      <c r="K16" s="63">
        <f>SUM(SEnd:SStart!K17)-'T1'!K16-'T2'!K16-'T3'!K16-'T4'!K16-'T5'!K16-'T6'!K16-'T7'!K16</f>
        <v>0</v>
      </c>
      <c r="L16" s="63">
        <f>SUM(SEnd:SStart!L17)-'T1'!L16-'T2'!L16-'T3'!L16-'T4'!L16-'T5'!L16-'T6'!L16-'T7'!L16</f>
        <v>0</v>
      </c>
      <c r="M16" s="63">
        <f>SUM(SEnd:SStart!M17)-'T1'!M16-'T2'!M16-'T3'!M16-'T4'!M16-'T5'!M16-'T6'!M16-'T7'!M16</f>
        <v>0</v>
      </c>
      <c r="N16" s="63">
        <f>SUM(SEnd:SStart!N17)-'T1'!N16-'T2'!N16-'T3'!N16-'T4'!N16-'T5'!N16-'T6'!N16-'T7'!N16</f>
        <v>0</v>
      </c>
      <c r="O16" s="63">
        <f>SUM(SEnd:SStart!O17)-'T1'!O16-'T2'!O16-'T3'!O16-'T4'!O16-'T5'!O16-'T6'!O16-'T7'!O16</f>
        <v>0</v>
      </c>
      <c r="P16" s="63">
        <f>SUM(SEnd:SStart!P17)-'T1'!P16-'T2'!P16-'T3'!P16-'T4'!P16-'T5'!P16-'T6'!P16-'T7'!P16</f>
        <v>0</v>
      </c>
      <c r="Q16" s="63">
        <f>SUM(SEnd:SStart!Q17)-'T1'!Q16-'T2'!Q16-'T3'!Q16-'T4'!Q16-'T5'!Q16-'T6'!Q16-'T7'!Q16</f>
        <v>0</v>
      </c>
      <c r="R16" s="63">
        <f>SUM(SEnd:SStart!R17)-'T1'!R16-'T2'!R16-'T3'!R16-'T4'!R16-'T5'!R16-'T6'!R16-'T7'!R16</f>
        <v>0</v>
      </c>
      <c r="S16" s="63">
        <f>SUM(SEnd:SStart!S17)-'T1'!S16-'T2'!S16-'T3'!S16-'T4'!S16-'T5'!S16-'T6'!S16-'T7'!S16</f>
        <v>0</v>
      </c>
      <c r="T16" s="63">
        <f>SUM(SEnd:SStart!T17)-'T1'!T16-'T2'!T16-'T3'!T16-'T4'!T16-'T5'!T16-'T6'!T16-'T7'!T16</f>
        <v>0</v>
      </c>
      <c r="U16" s="63">
        <f>SUM(SEnd:SStart!U17)-'T1'!U16-'T2'!U16-'T3'!U16-'T4'!U16-'T5'!U16-'T6'!U16-'T7'!U16</f>
        <v>0</v>
      </c>
      <c r="V16" s="63">
        <f>SUM(SEnd:SStart!V17)-'T1'!V16-'T2'!V16-'T3'!V16-'T4'!V16-'T5'!V16-'T6'!V16-'T7'!V16</f>
        <v>0</v>
      </c>
      <c r="W16" s="63">
        <f>SUM(SEnd:SStart!W17)-'T1'!W16-'T2'!W16-'T3'!W16-'T4'!W16-'T5'!W16-'T6'!W16-'T7'!W16</f>
        <v>0</v>
      </c>
      <c r="X16" s="28">
        <f t="shared" si="0"/>
        <v>0</v>
      </c>
      <c r="Y16" s="28">
        <f t="shared" si="1"/>
        <v>0</v>
      </c>
      <c r="Z16" s="28">
        <f t="shared" si="2"/>
        <v>0</v>
      </c>
      <c r="AA16" s="28">
        <f t="shared" si="3"/>
        <v>0</v>
      </c>
      <c r="AB16" s="52">
        <f t="shared" si="4"/>
        <v>0</v>
      </c>
      <c r="AC16" s="52">
        <f t="shared" si="5"/>
        <v>0</v>
      </c>
      <c r="AD16" s="52" t="str">
        <f t="shared" si="6"/>
        <v>-</v>
      </c>
      <c r="AE16" s="63">
        <f>SUM(SEnd:SStart!AE17)-'T1'!AE16-'T2'!AE16-'T3'!AE16-'T4'!AE16-'T5'!AE16-'T6'!AE16-'T7'!AE16</f>
        <v>0</v>
      </c>
      <c r="AF16" s="425">
        <f t="shared" si="7"/>
        <v>0</v>
      </c>
      <c r="AG16" t="str">
        <f t="shared" si="8"/>
        <v>Player 10</v>
      </c>
    </row>
    <row r="17" spans="1:47" ht="18" customHeight="1" x14ac:dyDescent="0.15">
      <c r="A17" s="136">
        <f>Input!A13</f>
        <v>25</v>
      </c>
      <c r="B17" s="136" t="str">
        <f>Input!B13</f>
        <v>Player 11</v>
      </c>
      <c r="C17" s="73" t="e">
        <f>AVERAGE(SEnd:SStart!C18)</f>
        <v>#DIV/0!</v>
      </c>
      <c r="D17" s="63">
        <f>SUM(SEnd:SStart!D18)-'T1'!D17-'T2'!D17-'T3'!D17-'T4'!D17-'T5'!D17-'T6'!D17-'T7'!D17</f>
        <v>0</v>
      </c>
      <c r="E17" s="63">
        <f>SUM(SEnd:SStart!E18)-'T1'!E17-'T2'!E17-'T3'!E17-'T4'!E17-'T5'!E17-'T6'!E17-'T7'!E17</f>
        <v>0</v>
      </c>
      <c r="F17" s="63">
        <f>SUM(SEnd:SStart!F18)-'T1'!F17-'T2'!F17-'T3'!F17-'T4'!F17-'T5'!F17-'T6'!F17-'T7'!F17</f>
        <v>0</v>
      </c>
      <c r="G17" s="63">
        <f>SUM(SEnd:SStart!G18)-'T1'!G17-'T2'!G17-'T3'!G17-'T4'!G17-'T5'!G17-'T6'!G17-'T7'!G17</f>
        <v>0</v>
      </c>
      <c r="H17" s="63">
        <f>SUM(SEnd:SStart!H18)-'T1'!H17-'T2'!H17-'T3'!H17-'T4'!H17-'T5'!H17-'T6'!H17-'T7'!H17</f>
        <v>0</v>
      </c>
      <c r="I17" s="63">
        <f>SUM(SEnd:SStart!I18)-'T1'!I17-'T2'!I17-'T3'!I17-'T4'!I17-'T5'!I17-'T6'!I17-'T7'!I17</f>
        <v>0</v>
      </c>
      <c r="J17" s="63">
        <f>SUM(SEnd:SStart!J18)-'T1'!J17-'T2'!J17-'T3'!J17-'T4'!J17-'T5'!J17-'T6'!J17-'T7'!J17</f>
        <v>0</v>
      </c>
      <c r="K17" s="63">
        <f>SUM(SEnd:SStart!K18)-'T1'!K17-'T2'!K17-'T3'!K17-'T4'!K17-'T5'!K17-'T6'!K17-'T7'!K17</f>
        <v>0</v>
      </c>
      <c r="L17" s="63">
        <f>SUM(SEnd:SStart!L18)-'T1'!L17-'T2'!L17-'T3'!L17-'T4'!L17-'T5'!L17-'T6'!L17-'T7'!L17</f>
        <v>0</v>
      </c>
      <c r="M17" s="63">
        <f>SUM(SEnd:SStart!M18)-'T1'!M17-'T2'!M17-'T3'!M17-'T4'!M17-'T5'!M17-'T6'!M17-'T7'!M17</f>
        <v>0</v>
      </c>
      <c r="N17" s="63">
        <f>SUM(SEnd:SStart!N18)-'T1'!N17-'T2'!N17-'T3'!N17-'T4'!N17-'T5'!N17-'T6'!N17-'T7'!N17</f>
        <v>0</v>
      </c>
      <c r="O17" s="63">
        <f>SUM(SEnd:SStart!O18)-'T1'!O17-'T2'!O17-'T3'!O17-'T4'!O17-'T5'!O17-'T6'!O17-'T7'!O17</f>
        <v>0</v>
      </c>
      <c r="P17" s="63">
        <f>SUM(SEnd:SStart!P18)-'T1'!P17-'T2'!P17-'T3'!P17-'T4'!P17-'T5'!P17-'T6'!P17-'T7'!P17</f>
        <v>0</v>
      </c>
      <c r="Q17" s="63">
        <f>SUM(SEnd:SStart!Q18)-'T1'!Q17-'T2'!Q17-'T3'!Q17-'T4'!Q17-'T5'!Q17-'T6'!Q17-'T7'!Q17</f>
        <v>0</v>
      </c>
      <c r="R17" s="63">
        <f>SUM(SEnd:SStart!R18)-'T1'!R17-'T2'!R17-'T3'!R17-'T4'!R17-'T5'!R17-'T6'!R17-'T7'!R17</f>
        <v>0</v>
      </c>
      <c r="S17" s="63">
        <f>SUM(SEnd:SStart!S18)-'T1'!S17-'T2'!S17-'T3'!S17-'T4'!S17-'T5'!S17-'T6'!S17-'T7'!S17</f>
        <v>0</v>
      </c>
      <c r="T17" s="63">
        <f>SUM(SEnd:SStart!T18)-'T1'!T17-'T2'!T17-'T3'!T17-'T4'!T17-'T5'!T17-'T6'!T17-'T7'!T17</f>
        <v>0</v>
      </c>
      <c r="U17" s="63">
        <f>SUM(SEnd:SStart!U18)-'T1'!U17-'T2'!U17-'T3'!U17-'T4'!U17-'T5'!U17-'T6'!U17-'T7'!U17</f>
        <v>0</v>
      </c>
      <c r="V17" s="63">
        <f>SUM(SEnd:SStart!V18)-'T1'!V17-'T2'!V17-'T3'!V17-'T4'!V17-'T5'!V17-'T6'!V17-'T7'!V17</f>
        <v>0</v>
      </c>
      <c r="W17" s="63">
        <f>SUM(SEnd:SStart!W18)-'T1'!W17-'T2'!W17-'T3'!W17-'T4'!W17-'T5'!W17-'T6'!W17-'T7'!W17</f>
        <v>0</v>
      </c>
      <c r="X17" s="28">
        <f t="shared" si="0"/>
        <v>0</v>
      </c>
      <c r="Y17" s="28">
        <f t="shared" si="1"/>
        <v>0</v>
      </c>
      <c r="Z17" s="28">
        <f t="shared" si="2"/>
        <v>0</v>
      </c>
      <c r="AA17" s="28">
        <f t="shared" si="3"/>
        <v>0</v>
      </c>
      <c r="AB17" s="52">
        <f t="shared" si="4"/>
        <v>0</v>
      </c>
      <c r="AC17" s="52">
        <f t="shared" si="5"/>
        <v>0</v>
      </c>
      <c r="AD17" s="52" t="str">
        <f t="shared" si="6"/>
        <v>-</v>
      </c>
      <c r="AE17" s="63">
        <f>SUM(SEnd:SStart!AE18)-'T1'!AE17-'T2'!AE17-'T3'!AE17-'T4'!AE17-'T5'!AE17-'T6'!AE17-'T7'!AE17</f>
        <v>0</v>
      </c>
      <c r="AF17" s="425">
        <f t="shared" si="7"/>
        <v>0</v>
      </c>
      <c r="AG17" t="str">
        <f t="shared" si="8"/>
        <v>Player 11</v>
      </c>
    </row>
    <row r="18" spans="1:47" ht="18" customHeight="1" x14ac:dyDescent="0.15">
      <c r="A18" s="136">
        <f>Input!A14</f>
        <v>29</v>
      </c>
      <c r="B18" s="136" t="str">
        <f>Input!B14</f>
        <v>Player 12</v>
      </c>
      <c r="C18" s="73" t="e">
        <f>AVERAGE(SEnd:SStart!C19)</f>
        <v>#DIV/0!</v>
      </c>
      <c r="D18" s="63">
        <f>SUM(SEnd:SStart!D19)-'T1'!D18-'T2'!D18-'T3'!D18-'T4'!D18-'T5'!D18-'T6'!D18-'T7'!D18</f>
        <v>0</v>
      </c>
      <c r="E18" s="63">
        <f>SUM(SEnd:SStart!E19)-'T1'!E18-'T2'!E18-'T3'!E18-'T4'!E18-'T5'!E18-'T6'!E18-'T7'!E18</f>
        <v>0</v>
      </c>
      <c r="F18" s="63">
        <f>SUM(SEnd:SStart!F19)-'T1'!F18-'T2'!F18-'T3'!F18-'T4'!F18-'T5'!F18-'T6'!F18-'T7'!F18</f>
        <v>0</v>
      </c>
      <c r="G18" s="63">
        <f>SUM(SEnd:SStart!G19)-'T1'!G18-'T2'!G18-'T3'!G18-'T4'!G18-'T5'!G18-'T6'!G18-'T7'!G18</f>
        <v>0</v>
      </c>
      <c r="H18" s="63">
        <f>SUM(SEnd:SStart!H19)-'T1'!H18-'T2'!H18-'T3'!H18-'T4'!H18-'T5'!H18-'T6'!H18-'T7'!H18</f>
        <v>0</v>
      </c>
      <c r="I18" s="63">
        <f>SUM(SEnd:SStart!I19)-'T1'!I18-'T2'!I18-'T3'!I18-'T4'!I18-'T5'!I18-'T6'!I18-'T7'!I18</f>
        <v>0</v>
      </c>
      <c r="J18" s="63">
        <f>SUM(SEnd:SStart!J19)-'T1'!J18-'T2'!J18-'T3'!J18-'T4'!J18-'T5'!J18-'T6'!J18-'T7'!J18</f>
        <v>0</v>
      </c>
      <c r="K18" s="63">
        <f>SUM(SEnd:SStart!K19)-'T1'!K18-'T2'!K18-'T3'!K18-'T4'!K18-'T5'!K18-'T6'!K18-'T7'!K18</f>
        <v>0</v>
      </c>
      <c r="L18" s="63">
        <f>SUM(SEnd:SStart!L19)-'T1'!L18-'T2'!L18-'T3'!L18-'T4'!L18-'T5'!L18-'T6'!L18-'T7'!L18</f>
        <v>0</v>
      </c>
      <c r="M18" s="63">
        <f>SUM(SEnd:SStart!M19)-'T1'!M18-'T2'!M18-'T3'!M18-'T4'!M18-'T5'!M18-'T6'!M18-'T7'!M18</f>
        <v>0</v>
      </c>
      <c r="N18" s="63">
        <f>SUM(SEnd:SStart!N19)-'T1'!N18-'T2'!N18-'T3'!N18-'T4'!N18-'T5'!N18-'T6'!N18-'T7'!N18</f>
        <v>0</v>
      </c>
      <c r="O18" s="63">
        <f>SUM(SEnd:SStart!O19)-'T1'!O18-'T2'!O18-'T3'!O18-'T4'!O18-'T5'!O18-'T6'!O18-'T7'!O18</f>
        <v>0</v>
      </c>
      <c r="P18" s="63">
        <f>SUM(SEnd:SStart!P19)-'T1'!P18-'T2'!P18-'T3'!P18-'T4'!P18-'T5'!P18-'T6'!P18-'T7'!P18</f>
        <v>0</v>
      </c>
      <c r="Q18" s="63">
        <f>SUM(SEnd:SStart!Q19)-'T1'!Q18-'T2'!Q18-'T3'!Q18-'T4'!Q18-'T5'!Q18-'T6'!Q18-'T7'!Q18</f>
        <v>0</v>
      </c>
      <c r="R18" s="63">
        <f>SUM(SEnd:SStart!R19)-'T1'!R18-'T2'!R18-'T3'!R18-'T4'!R18-'T5'!R18-'T6'!R18-'T7'!R18</f>
        <v>0</v>
      </c>
      <c r="S18" s="63">
        <f>SUM(SEnd:SStart!S19)-'T1'!S18-'T2'!S18-'T3'!S18-'T4'!S18-'T5'!S18-'T6'!S18-'T7'!S18</f>
        <v>0</v>
      </c>
      <c r="T18" s="63">
        <f>SUM(SEnd:SStart!T19)-'T1'!T18-'T2'!T18-'T3'!T18-'T4'!T18-'T5'!T18-'T6'!T18-'T7'!T18</f>
        <v>0</v>
      </c>
      <c r="U18" s="63">
        <f>SUM(SEnd:SStart!U19)-'T1'!U18-'T2'!U18-'T3'!U18-'T4'!U18-'T5'!U18-'T6'!U18-'T7'!U18</f>
        <v>0</v>
      </c>
      <c r="V18" s="63">
        <f>SUM(SEnd:SStart!V19)-'T1'!V18-'T2'!V18-'T3'!V18-'T4'!V18-'T5'!V18-'T6'!V18-'T7'!V18</f>
        <v>0</v>
      </c>
      <c r="W18" s="63">
        <f>SUM(SEnd:SStart!W19)-'T1'!W18-'T2'!W18-'T3'!W18-'T4'!W18-'T5'!W18-'T6'!W18-'T7'!W18</f>
        <v>0</v>
      </c>
      <c r="X18" s="28">
        <f t="shared" ref="X18:X21" si="9">IF(D18&gt;0,F18/D18,0)</f>
        <v>0</v>
      </c>
      <c r="Y18" s="28">
        <f t="shared" ref="Y18:Y21" si="10">IF(G18&gt;0,H18/G18,0)</f>
        <v>0</v>
      </c>
      <c r="Z18" s="28">
        <f t="shared" ref="Z18:Z21" si="11">IF(D18&gt;0,(F18+J18+K18+K18+L18+L18+L18)/D18,0)</f>
        <v>0</v>
      </c>
      <c r="AA18" s="28">
        <f t="shared" ref="AA18:AA21" si="12">IF(T18&gt;0,U18/T18,0)</f>
        <v>0</v>
      </c>
      <c r="AB18" s="52">
        <f t="shared" ref="AB18:AB21" si="13">IF(D18&gt;0,R18/D18,0)</f>
        <v>0</v>
      </c>
      <c r="AC18" s="52">
        <f t="shared" ref="AC18:AC21" si="14">IF(D18&gt;0,P18/D18,0)</f>
        <v>0</v>
      </c>
      <c r="AD18" s="52" t="str">
        <f t="shared" ref="AD18:AD21" si="15">IF(R18&gt;0,P18/R18,"-")</f>
        <v>-</v>
      </c>
      <c r="AE18" s="63">
        <f>SUM(SEnd:SStart!AE19)-'T1'!AE18-'T2'!AE18-'T3'!AE18-'T4'!AE18-'T5'!AE18-'T6'!AE18-'T7'!AE18</f>
        <v>0</v>
      </c>
      <c r="AF18" s="425">
        <f t="shared" ref="AF18:AF21" si="16">(X18*10)+(Y18*10)+(Z18*10)+(AA18*5)+(W18)+(S18/2)+L18+K18+J18+(E18/2)</f>
        <v>0</v>
      </c>
      <c r="AG18" t="str">
        <f t="shared" ref="AG18:AG21" si="17">B18</f>
        <v>Player 12</v>
      </c>
    </row>
    <row r="19" spans="1:47" ht="18" customHeight="1" x14ac:dyDescent="0.15">
      <c r="A19" s="136">
        <f>Input!A15</f>
        <v>30</v>
      </c>
      <c r="B19" s="136" t="str">
        <f>Input!B15</f>
        <v>Player 13</v>
      </c>
      <c r="C19" s="73" t="e">
        <f>AVERAGE(SEnd:SStart!C20)</f>
        <v>#DIV/0!</v>
      </c>
      <c r="D19" s="63">
        <f>SUM(SEnd:SStart!D20)-'T1'!D19-'T2'!D19-'T3'!D19-'T4'!D19-'T5'!D19-'T6'!D19-'T7'!D19</f>
        <v>0</v>
      </c>
      <c r="E19" s="63">
        <f>SUM(SEnd:SStart!E20)-'T1'!E19-'T2'!E19-'T3'!E19-'T4'!E19-'T5'!E19-'T6'!E19-'T7'!E19</f>
        <v>0</v>
      </c>
      <c r="F19" s="63">
        <f>SUM(SEnd:SStart!F20)-'T1'!F19-'T2'!F19-'T3'!F19-'T4'!F19-'T5'!F19-'T6'!F19-'T7'!F19</f>
        <v>0</v>
      </c>
      <c r="G19" s="63">
        <f>SUM(SEnd:SStart!G20)-'T1'!G19-'T2'!G19-'T3'!G19-'T4'!G19-'T5'!G19-'T6'!G19-'T7'!G19</f>
        <v>0</v>
      </c>
      <c r="H19" s="63">
        <f>SUM(SEnd:SStart!H20)-'T1'!H19-'T2'!H19-'T3'!H19-'T4'!H19-'T5'!H19-'T6'!H19-'T7'!H19</f>
        <v>0</v>
      </c>
      <c r="I19" s="63">
        <f>SUM(SEnd:SStart!I20)-'T1'!I19-'T2'!I19-'T3'!I19-'T4'!I19-'T5'!I19-'T6'!I19-'T7'!I19</f>
        <v>0</v>
      </c>
      <c r="J19" s="63">
        <f>SUM(SEnd:SStart!J20)-'T1'!J19-'T2'!J19-'T3'!J19-'T4'!J19-'T5'!J19-'T6'!J19-'T7'!J19</f>
        <v>0</v>
      </c>
      <c r="K19" s="63">
        <f>SUM(SEnd:SStart!K20)-'T1'!K19-'T2'!K19-'T3'!K19-'T4'!K19-'T5'!K19-'T6'!K19-'T7'!K19</f>
        <v>0</v>
      </c>
      <c r="L19" s="63">
        <f>SUM(SEnd:SStart!L20)-'T1'!L19-'T2'!L19-'T3'!L19-'T4'!L19-'T5'!L19-'T6'!L19-'T7'!L19</f>
        <v>0</v>
      </c>
      <c r="M19" s="63">
        <f>SUM(SEnd:SStart!M20)-'T1'!M19-'T2'!M19-'T3'!M19-'T4'!M19-'T5'!M19-'T6'!M19-'T7'!M19</f>
        <v>0</v>
      </c>
      <c r="N19" s="63">
        <f>SUM(SEnd:SStart!N20)-'T1'!N19-'T2'!N19-'T3'!N19-'T4'!N19-'T5'!N19-'T6'!N19-'T7'!N19</f>
        <v>0</v>
      </c>
      <c r="O19" s="63">
        <f>SUM(SEnd:SStart!O20)-'T1'!O19-'T2'!O19-'T3'!O19-'T4'!O19-'T5'!O19-'T6'!O19-'T7'!O19</f>
        <v>0</v>
      </c>
      <c r="P19" s="63">
        <f>SUM(SEnd:SStart!P20)-'T1'!P19-'T2'!P19-'T3'!P19-'T4'!P19-'T5'!P19-'T6'!P19-'T7'!P19</f>
        <v>0</v>
      </c>
      <c r="Q19" s="63">
        <f>SUM(SEnd:SStart!Q20)-'T1'!Q19-'T2'!Q19-'T3'!Q19-'T4'!Q19-'T5'!Q19-'T6'!Q19-'T7'!Q19</f>
        <v>0</v>
      </c>
      <c r="R19" s="63">
        <f>SUM(SEnd:SStart!R20)-'T1'!R19-'T2'!R19-'T3'!R19-'T4'!R19-'T5'!R19-'T6'!R19-'T7'!R19</f>
        <v>0</v>
      </c>
      <c r="S19" s="63">
        <f>SUM(SEnd:SStart!S20)-'T1'!S19-'T2'!S19-'T3'!S19-'T4'!S19-'T5'!S19-'T6'!S19-'T7'!S19</f>
        <v>0</v>
      </c>
      <c r="T19" s="63">
        <f>SUM(SEnd:SStart!T20)-'T1'!T19-'T2'!T19-'T3'!T19-'T4'!T19-'T5'!T19-'T6'!T19-'T7'!T19</f>
        <v>0</v>
      </c>
      <c r="U19" s="63">
        <f>SUM(SEnd:SStart!U20)-'T1'!U19-'T2'!U19-'T3'!U19-'T4'!U19-'T5'!U19-'T6'!U19-'T7'!U19</f>
        <v>0</v>
      </c>
      <c r="V19" s="63">
        <f>SUM(SEnd:SStart!V20)-'T1'!V19-'T2'!V19-'T3'!V19-'T4'!V19-'T5'!V19-'T6'!V19-'T7'!V19</f>
        <v>0</v>
      </c>
      <c r="W19" s="63">
        <f>SUM(SEnd:SStart!W20)-'T1'!W19-'T2'!W19-'T3'!W19-'T4'!W19-'T5'!W19-'T6'!W19-'T7'!W19</f>
        <v>0</v>
      </c>
      <c r="X19" s="28">
        <f t="shared" si="9"/>
        <v>0</v>
      </c>
      <c r="Y19" s="28">
        <f t="shared" si="10"/>
        <v>0</v>
      </c>
      <c r="Z19" s="28">
        <f t="shared" si="11"/>
        <v>0</v>
      </c>
      <c r="AA19" s="28">
        <f t="shared" si="12"/>
        <v>0</v>
      </c>
      <c r="AB19" s="52">
        <f t="shared" si="13"/>
        <v>0</v>
      </c>
      <c r="AC19" s="52">
        <f t="shared" si="14"/>
        <v>0</v>
      </c>
      <c r="AD19" s="52" t="str">
        <f t="shared" si="15"/>
        <v>-</v>
      </c>
      <c r="AE19" s="63">
        <f>SUM(SEnd:SStart!AE20)-'T1'!AE19-'T2'!AE19-'T3'!AE19-'T4'!AE19-'T5'!AE19-'T6'!AE19-'T7'!AE19</f>
        <v>0</v>
      </c>
      <c r="AF19" s="425">
        <f t="shared" si="16"/>
        <v>0</v>
      </c>
      <c r="AG19" t="str">
        <f t="shared" si="17"/>
        <v>Player 13</v>
      </c>
    </row>
    <row r="20" spans="1:47" ht="18" customHeight="1" x14ac:dyDescent="0.15">
      <c r="A20" s="136">
        <f>Input!A16</f>
        <v>32</v>
      </c>
      <c r="B20" s="136" t="str">
        <f>Input!B16</f>
        <v>Player 14</v>
      </c>
      <c r="C20" s="73" t="e">
        <f>AVERAGE(SEnd:SStart!C21)</f>
        <v>#DIV/0!</v>
      </c>
      <c r="D20" s="63">
        <f>SUM(SEnd:SStart!D21)-'T1'!D20-'T2'!D20-'T3'!D20-'T4'!D20-'T5'!D20-'T6'!D20-'T7'!D20</f>
        <v>0</v>
      </c>
      <c r="E20" s="63">
        <f>SUM(SEnd:SStart!E21)-'T1'!E20-'T2'!E20-'T3'!E20-'T4'!E20-'T5'!E20-'T6'!E20-'T7'!E20</f>
        <v>0</v>
      </c>
      <c r="F20" s="63">
        <f>SUM(SEnd:SStart!F21)-'T1'!F20-'T2'!F20-'T3'!F20-'T4'!F20-'T5'!F20-'T6'!F20-'T7'!F20</f>
        <v>0</v>
      </c>
      <c r="G20" s="63">
        <f>SUM(SEnd:SStart!G21)-'T1'!G20-'T2'!G20-'T3'!G20-'T4'!G20-'T5'!G20-'T6'!G20-'T7'!G20</f>
        <v>0</v>
      </c>
      <c r="H20" s="63">
        <f>SUM(SEnd:SStart!H21)-'T1'!H20-'T2'!H20-'T3'!H20-'T4'!H20-'T5'!H20-'T6'!H20-'T7'!H20</f>
        <v>0</v>
      </c>
      <c r="I20" s="63">
        <f>SUM(SEnd:SStart!I21)-'T1'!I20-'T2'!I20-'T3'!I20-'T4'!I20-'T5'!I20-'T6'!I20-'T7'!I20</f>
        <v>0</v>
      </c>
      <c r="J20" s="63">
        <f>SUM(SEnd:SStart!J21)-'T1'!J20-'T2'!J20-'T3'!J20-'T4'!J20-'T5'!J20-'T6'!J20-'T7'!J20</f>
        <v>0</v>
      </c>
      <c r="K20" s="63">
        <f>SUM(SEnd:SStart!K21)-'T1'!K20-'T2'!K20-'T3'!K20-'T4'!K20-'T5'!K20-'T6'!K20-'T7'!K20</f>
        <v>0</v>
      </c>
      <c r="L20" s="63">
        <f>SUM(SEnd:SStart!L21)-'T1'!L20-'T2'!L20-'T3'!L20-'T4'!L20-'T5'!L20-'T6'!L20-'T7'!L20</f>
        <v>0</v>
      </c>
      <c r="M20" s="63">
        <f>SUM(SEnd:SStart!M21)-'T1'!M20-'T2'!M20-'T3'!M20-'T4'!M20-'T5'!M20-'T6'!M20-'T7'!M20</f>
        <v>0</v>
      </c>
      <c r="N20" s="63">
        <f>SUM(SEnd:SStart!N21)-'T1'!N20-'T2'!N20-'T3'!N20-'T4'!N20-'T5'!N20-'T6'!N20-'T7'!N20</f>
        <v>0</v>
      </c>
      <c r="O20" s="63">
        <f>SUM(SEnd:SStart!O21)-'T1'!O20-'T2'!O20-'T3'!O20-'T4'!O20-'T5'!O20-'T6'!O20-'T7'!O20</f>
        <v>0</v>
      </c>
      <c r="P20" s="63">
        <f>SUM(SEnd:SStart!P21)-'T1'!P20-'T2'!P20-'T3'!P20-'T4'!P20-'T5'!P20-'T6'!P20-'T7'!P20</f>
        <v>0</v>
      </c>
      <c r="Q20" s="63">
        <f>SUM(SEnd:SStart!Q21)-'T1'!Q20-'T2'!Q20-'T3'!Q20-'T4'!Q20-'T5'!Q20-'T6'!Q20-'T7'!Q20</f>
        <v>0</v>
      </c>
      <c r="R20" s="63">
        <f>SUM(SEnd:SStart!R21)-'T1'!R20-'T2'!R20-'T3'!R20-'T4'!R20-'T5'!R20-'T6'!R20-'T7'!R20</f>
        <v>0</v>
      </c>
      <c r="S20" s="63">
        <f>SUM(SEnd:SStart!S21)-'T1'!S20-'T2'!S20-'T3'!S20-'T4'!S20-'T5'!S20-'T6'!S20-'T7'!S20</f>
        <v>0</v>
      </c>
      <c r="T20" s="63">
        <f>SUM(SEnd:SStart!T21)-'T1'!T20-'T2'!T20-'T3'!T20-'T4'!T20-'T5'!T20-'T6'!T20-'T7'!T20</f>
        <v>0</v>
      </c>
      <c r="U20" s="63">
        <f>SUM(SEnd:SStart!U21)-'T1'!U20-'T2'!U20-'T3'!U20-'T4'!U20-'T5'!U20-'T6'!U20-'T7'!U20</f>
        <v>0</v>
      </c>
      <c r="V20" s="63">
        <f>SUM(SEnd:SStart!V21)-'T1'!V20-'T2'!V20-'T3'!V20-'T4'!V20-'T5'!V20-'T6'!V20-'T7'!V20</f>
        <v>0</v>
      </c>
      <c r="W20" s="63">
        <f>SUM(SEnd:SStart!W21)-'T1'!W20-'T2'!W20-'T3'!W20-'T4'!W20-'T5'!W20-'T6'!W20-'T7'!W20</f>
        <v>0</v>
      </c>
      <c r="X20" s="28">
        <f t="shared" si="9"/>
        <v>0</v>
      </c>
      <c r="Y20" s="28">
        <f t="shared" si="10"/>
        <v>0</v>
      </c>
      <c r="Z20" s="28">
        <f t="shared" si="11"/>
        <v>0</v>
      </c>
      <c r="AA20" s="28">
        <f t="shared" si="12"/>
        <v>0</v>
      </c>
      <c r="AB20" s="52">
        <f t="shared" si="13"/>
        <v>0</v>
      </c>
      <c r="AC20" s="52">
        <f t="shared" si="14"/>
        <v>0</v>
      </c>
      <c r="AD20" s="52" t="str">
        <f t="shared" si="15"/>
        <v>-</v>
      </c>
      <c r="AE20" s="63">
        <f>SUM(SEnd:SStart!AE21)-'T1'!AE20-'T2'!AE20-'T3'!AE20-'T4'!AE20-'T5'!AE20-'T6'!AE20-'T7'!AE20</f>
        <v>0</v>
      </c>
      <c r="AF20" s="425">
        <f t="shared" si="16"/>
        <v>0</v>
      </c>
      <c r="AG20" t="str">
        <f t="shared" si="17"/>
        <v>Player 14</v>
      </c>
    </row>
    <row r="21" spans="1:47" ht="18" customHeight="1" x14ac:dyDescent="0.15">
      <c r="A21" s="136">
        <f>Input!A17</f>
        <v>0</v>
      </c>
      <c r="B21" s="136">
        <f>Input!B17</f>
        <v>0</v>
      </c>
      <c r="C21" s="73" t="e">
        <f>AVERAGE(SEnd:SStart!C22)</f>
        <v>#DIV/0!</v>
      </c>
      <c r="D21" s="63">
        <f>SUM(SEnd:SStart!D22)-'T1'!D21-'T2'!D21-'T3'!D21-'T4'!D21-'T5'!D21-'T6'!D21-'T7'!D21</f>
        <v>0</v>
      </c>
      <c r="E21" s="63">
        <f>SUM(SEnd:SStart!E22)-'T1'!E21-'T2'!E21-'T3'!E21-'T4'!E21-'T5'!E21-'T6'!E21-'T7'!E21</f>
        <v>0</v>
      </c>
      <c r="F21" s="63">
        <f>SUM(SEnd:SStart!F22)-'T1'!F21-'T2'!F21-'T3'!F21-'T4'!F21-'T5'!F21-'T6'!F21-'T7'!F21</f>
        <v>0</v>
      </c>
      <c r="G21" s="63">
        <f>SUM(SEnd:SStart!G22)-'T1'!G21-'T2'!G21-'T3'!G21-'T4'!G21-'T5'!G21-'T6'!G21-'T7'!G21</f>
        <v>0</v>
      </c>
      <c r="H21" s="63">
        <f>SUM(SEnd:SStart!H22)-'T1'!H21-'T2'!H21-'T3'!H21-'T4'!H21-'T5'!H21-'T6'!H21-'T7'!H21</f>
        <v>0</v>
      </c>
      <c r="I21" s="63">
        <f>SUM(SEnd:SStart!I22)-'T1'!I21-'T2'!I21-'T3'!I21-'T4'!I21-'T5'!I21-'T6'!I21-'T7'!I21</f>
        <v>0</v>
      </c>
      <c r="J21" s="63">
        <f>SUM(SEnd:SStart!J22)-'T1'!J21-'T2'!J21-'T3'!J21-'T4'!J21-'T5'!J21-'T6'!J21-'T7'!J21</f>
        <v>0</v>
      </c>
      <c r="K21" s="63">
        <f>SUM(SEnd:SStart!K22)-'T1'!K21-'T2'!K21-'T3'!K21-'T4'!K21-'T5'!K21-'T6'!K21-'T7'!K21</f>
        <v>0</v>
      </c>
      <c r="L21" s="63">
        <f>SUM(SEnd:SStart!L22)-'T1'!L21-'T2'!L21-'T3'!L21-'T4'!L21-'T5'!L21-'T6'!L21-'T7'!L21</f>
        <v>0</v>
      </c>
      <c r="M21" s="63">
        <f>SUM(SEnd:SStart!M22)-'T1'!M21-'T2'!M21-'T3'!M21-'T4'!M21-'T5'!M21-'T6'!M21-'T7'!M21</f>
        <v>0</v>
      </c>
      <c r="N21" s="63">
        <f>SUM(SEnd:SStart!N22)-'T1'!N21-'T2'!N21-'T3'!N21-'T4'!N21-'T5'!N21-'T6'!N21-'T7'!N21</f>
        <v>0</v>
      </c>
      <c r="O21" s="63">
        <f>SUM(SEnd:SStart!O22)-'T1'!O21-'T2'!O21-'T3'!O21-'T4'!O21-'T5'!O21-'T6'!O21-'T7'!O21</f>
        <v>0</v>
      </c>
      <c r="P21" s="63">
        <f>SUM(SEnd:SStart!P22)-'T1'!P21-'T2'!P21-'T3'!P21-'T4'!P21-'T5'!P21-'T6'!P21-'T7'!P21</f>
        <v>0</v>
      </c>
      <c r="Q21" s="63">
        <f>SUM(SEnd:SStart!Q22)-'T1'!Q21-'T2'!Q21-'T3'!Q21-'T4'!Q21-'T5'!Q21-'T6'!Q21-'T7'!Q21</f>
        <v>0</v>
      </c>
      <c r="R21" s="63">
        <f>SUM(SEnd:SStart!R22)-'T1'!R21-'T2'!R21-'T3'!R21-'T4'!R21-'T5'!R21-'T6'!R21-'T7'!R21</f>
        <v>0</v>
      </c>
      <c r="S21" s="63">
        <f>SUM(SEnd:SStart!S22)-'T1'!S21-'T2'!S21-'T3'!S21-'T4'!S21-'T5'!S21-'T6'!S21-'T7'!S21</f>
        <v>0</v>
      </c>
      <c r="T21" s="63">
        <f>SUM(SEnd:SStart!T22)-'T1'!T21-'T2'!T21-'T3'!T21-'T4'!T21-'T5'!T21-'T6'!T21-'T7'!T21</f>
        <v>0</v>
      </c>
      <c r="U21" s="63">
        <f>SUM(SEnd:SStart!U22)-'T1'!U21-'T2'!U21-'T3'!U21-'T4'!U21-'T5'!U21-'T6'!U21-'T7'!U21</f>
        <v>0</v>
      </c>
      <c r="V21" s="63">
        <f>SUM(SEnd:SStart!V22)-'T1'!V21-'T2'!V21-'T3'!V21-'T4'!V21-'T5'!V21-'T6'!V21-'T7'!V21</f>
        <v>0</v>
      </c>
      <c r="W21" s="63">
        <f>SUM(SEnd:SStart!W22)-'T1'!W21-'T2'!W21-'T3'!W21-'T4'!W21-'T5'!W21-'T6'!W21-'T7'!W21</f>
        <v>0</v>
      </c>
      <c r="X21" s="28">
        <f t="shared" si="9"/>
        <v>0</v>
      </c>
      <c r="Y21" s="28">
        <f t="shared" si="10"/>
        <v>0</v>
      </c>
      <c r="Z21" s="28">
        <f t="shared" si="11"/>
        <v>0</v>
      </c>
      <c r="AA21" s="28">
        <f t="shared" si="12"/>
        <v>0</v>
      </c>
      <c r="AB21" s="52">
        <f t="shared" si="13"/>
        <v>0</v>
      </c>
      <c r="AC21" s="52">
        <f t="shared" si="14"/>
        <v>0</v>
      </c>
      <c r="AD21" s="52" t="str">
        <f t="shared" si="15"/>
        <v>-</v>
      </c>
      <c r="AE21" s="63">
        <f>SUM(SEnd:SStart!AE22)-'T1'!AE21-'T2'!AE21-'T3'!AE21-'T4'!AE21-'T5'!AE21-'T6'!AE21-'T7'!AE21</f>
        <v>0</v>
      </c>
      <c r="AF21" s="425">
        <f t="shared" si="16"/>
        <v>0</v>
      </c>
      <c r="AG21">
        <f t="shared" si="17"/>
        <v>0</v>
      </c>
    </row>
    <row r="22" spans="1:47" ht="18" customHeight="1" x14ac:dyDescent="0.15">
      <c r="A22" s="136"/>
      <c r="B22" s="136"/>
      <c r="C22" s="73"/>
      <c r="D22" s="63"/>
      <c r="E22" s="63"/>
      <c r="F22" s="63"/>
      <c r="G22" s="63"/>
      <c r="H22" s="63"/>
      <c r="I22" s="63"/>
      <c r="J22" s="63"/>
      <c r="K22" s="63"/>
      <c r="L22" s="63"/>
      <c r="M22" s="63"/>
      <c r="N22" s="63"/>
      <c r="O22" s="63"/>
      <c r="P22" s="63"/>
      <c r="Q22" s="63"/>
      <c r="R22" s="63"/>
      <c r="S22" s="63"/>
      <c r="T22" s="63"/>
      <c r="U22" s="63"/>
      <c r="V22" s="63"/>
      <c r="W22" s="63"/>
      <c r="X22" s="28"/>
      <c r="Y22" s="28"/>
      <c r="Z22" s="28"/>
      <c r="AA22" s="28"/>
      <c r="AB22" s="52"/>
      <c r="AC22" s="52"/>
      <c r="AD22" s="52"/>
      <c r="AE22" s="63"/>
      <c r="AF22" s="425"/>
    </row>
    <row r="23" spans="1:47" ht="18" customHeight="1" x14ac:dyDescent="0.15">
      <c r="A23" s="136"/>
      <c r="B23" s="136"/>
      <c r="C23" s="73"/>
      <c r="D23" s="63"/>
      <c r="E23" s="63"/>
      <c r="F23" s="63"/>
      <c r="G23" s="63"/>
      <c r="H23" s="63"/>
      <c r="I23" s="63"/>
      <c r="J23" s="63"/>
      <c r="K23" s="63"/>
      <c r="L23" s="63"/>
      <c r="M23" s="63"/>
      <c r="N23" s="63"/>
      <c r="O23" s="63"/>
      <c r="P23" s="63"/>
      <c r="Q23" s="63"/>
      <c r="R23" s="63"/>
      <c r="S23" s="63"/>
      <c r="T23" s="63"/>
      <c r="U23" s="63"/>
      <c r="V23" s="63"/>
      <c r="W23" s="63"/>
      <c r="X23" s="28"/>
      <c r="Y23" s="28"/>
      <c r="Z23" s="28"/>
      <c r="AA23" s="28"/>
      <c r="AB23" s="52"/>
      <c r="AC23" s="52"/>
      <c r="AD23" s="52"/>
      <c r="AE23" s="63"/>
      <c r="AF23" s="425"/>
    </row>
    <row r="24" spans="1:47" ht="18" customHeight="1" x14ac:dyDescent="0.15">
      <c r="A24" s="136"/>
      <c r="B24" s="136"/>
      <c r="C24" s="73"/>
      <c r="D24" s="63"/>
      <c r="E24" s="63"/>
      <c r="F24" s="63"/>
      <c r="G24" s="63"/>
      <c r="H24" s="63"/>
      <c r="I24" s="63"/>
      <c r="J24" s="63"/>
      <c r="K24" s="63"/>
      <c r="L24" s="63"/>
      <c r="M24" s="63"/>
      <c r="N24" s="63"/>
      <c r="O24" s="63"/>
      <c r="P24" s="63"/>
      <c r="Q24" s="63"/>
      <c r="R24" s="63"/>
      <c r="S24" s="63"/>
      <c r="T24" s="63"/>
      <c r="U24" s="63"/>
      <c r="V24" s="63"/>
      <c r="W24" s="63"/>
      <c r="X24" s="28"/>
      <c r="Y24" s="28"/>
      <c r="Z24" s="28"/>
      <c r="AA24" s="28"/>
      <c r="AB24" s="52"/>
      <c r="AC24" s="52"/>
      <c r="AD24" s="52"/>
      <c r="AE24" s="63"/>
      <c r="AF24" s="425"/>
    </row>
    <row r="25" spans="1:47" ht="15.75" customHeight="1" thickBot="1" x14ac:dyDescent="0.2">
      <c r="A25" s="68"/>
      <c r="B25" s="280" t="s">
        <v>53</v>
      </c>
      <c r="C25" s="197"/>
      <c r="D25" s="197">
        <f t="shared" ref="D25:W25" si="18">SUM(D7:D24)</f>
        <v>0</v>
      </c>
      <c r="E25" s="197">
        <f t="shared" si="18"/>
        <v>0</v>
      </c>
      <c r="F25" s="197">
        <f t="shared" si="18"/>
        <v>0</v>
      </c>
      <c r="G25" s="197">
        <f t="shared" si="18"/>
        <v>0</v>
      </c>
      <c r="H25" s="197">
        <f t="shared" si="18"/>
        <v>0</v>
      </c>
      <c r="I25" s="197">
        <f t="shared" si="18"/>
        <v>0</v>
      </c>
      <c r="J25" s="197">
        <f t="shared" si="18"/>
        <v>0</v>
      </c>
      <c r="K25" s="197">
        <f t="shared" si="18"/>
        <v>0</v>
      </c>
      <c r="L25" s="197">
        <f t="shared" si="18"/>
        <v>0</v>
      </c>
      <c r="M25" s="197">
        <f t="shared" si="18"/>
        <v>0</v>
      </c>
      <c r="N25" s="197">
        <f t="shared" si="18"/>
        <v>0</v>
      </c>
      <c r="O25" s="197">
        <f t="shared" si="18"/>
        <v>0</v>
      </c>
      <c r="P25" s="197">
        <f t="shared" si="18"/>
        <v>0</v>
      </c>
      <c r="Q25" s="197">
        <f t="shared" si="18"/>
        <v>0</v>
      </c>
      <c r="R25" s="197">
        <f t="shared" si="18"/>
        <v>0</v>
      </c>
      <c r="S25" s="197">
        <f t="shared" si="18"/>
        <v>0</v>
      </c>
      <c r="T25" s="197">
        <f t="shared" si="18"/>
        <v>0</v>
      </c>
      <c r="U25" s="197">
        <f t="shared" si="18"/>
        <v>0</v>
      </c>
      <c r="V25" s="197">
        <f t="shared" si="18"/>
        <v>0</v>
      </c>
      <c r="W25" s="197">
        <f t="shared" si="18"/>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47" ht="14" thickBot="1" x14ac:dyDescent="0.2">
      <c r="A26" s="157"/>
      <c r="B26" s="158"/>
      <c r="R26" s="46" t="s">
        <v>89</v>
      </c>
      <c r="W26"/>
      <c r="Z26" s="13"/>
      <c r="AA26" s="138" t="s">
        <v>116</v>
      </c>
      <c r="AB26" s="139" t="s">
        <v>118</v>
      </c>
      <c r="AC26" s="140" t="s">
        <v>119</v>
      </c>
      <c r="AD26" s="13"/>
      <c r="AG26" s="67" t="s">
        <v>88</v>
      </c>
      <c r="AH26" s="64" t="s">
        <v>87</v>
      </c>
      <c r="AI26" s="14" t="s">
        <v>93</v>
      </c>
      <c r="AJ26"/>
      <c r="AK26" s="17"/>
      <c r="AL26" s="17" t="s">
        <v>424</v>
      </c>
    </row>
    <row r="27" spans="1:47"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121</v>
      </c>
      <c r="Y27" s="143" t="s">
        <v>137</v>
      </c>
      <c r="Z27" s="143" t="s">
        <v>122</v>
      </c>
      <c r="AA27" s="141" t="s">
        <v>115</v>
      </c>
      <c r="AB27" s="144" t="s">
        <v>115</v>
      </c>
      <c r="AC27" s="145" t="s">
        <v>115</v>
      </c>
      <c r="AD27" s="137" t="s">
        <v>58</v>
      </c>
      <c r="AE27" s="22" t="s">
        <v>49</v>
      </c>
      <c r="AF27" s="22" t="s">
        <v>52</v>
      </c>
      <c r="AG27" s="48" t="s">
        <v>56</v>
      </c>
      <c r="AH27" s="65" t="s">
        <v>49</v>
      </c>
      <c r="AI27" s="25" t="s">
        <v>220</v>
      </c>
      <c r="AJ27"/>
      <c r="AK27" s="25"/>
      <c r="AL27" s="25" t="s">
        <v>117</v>
      </c>
    </row>
    <row r="28" spans="1:47" ht="15.75" customHeight="1" x14ac:dyDescent="0.15">
      <c r="A28" s="136">
        <f t="shared" ref="A28:B45" si="19">A7</f>
        <v>2</v>
      </c>
      <c r="B28" s="136" t="str">
        <f t="shared" si="19"/>
        <v>Player 1</v>
      </c>
      <c r="C28" s="63">
        <f>SUM(SEnd:SStart!D29)-'T1'!C28-'T2'!C28-'T3'!C28-'T4'!C28-'T5'!C28-'T6'!C28-'T7'!C28</f>
        <v>0</v>
      </c>
      <c r="D28" s="63">
        <f>SUM(SEnd:SStart!E29)-'T1'!D28-'T2'!D28-'T3'!D28-'T4'!D28-'T5'!D28-'T6'!D28-'T7'!D28</f>
        <v>0</v>
      </c>
      <c r="E28" s="63">
        <f>SUM(SEnd:SStart!F29)-'T1'!E28-'T2'!E28-'T3'!E28-'T4'!E28-'T5'!E28-'T6'!E28-'T7'!E28</f>
        <v>0</v>
      </c>
      <c r="F28" s="63">
        <f>SUM(SEnd:SStart!G29)-'T1'!F28-'T2'!F28-'T3'!F28-'T4'!F28-'T5'!F28-'T6'!F28-'T7'!F28</f>
        <v>0</v>
      </c>
      <c r="G28" s="63">
        <f>SUM(SEnd:SStart!H29)-'T1'!G28-'T2'!G28-'T3'!G28-'T4'!G28-'T5'!G28-'T6'!G28-'T7'!G28</f>
        <v>0</v>
      </c>
      <c r="H28" s="63">
        <f>SUM(SEnd:SStart!I29)-'T1'!H28-'T2'!H28-'T3'!H28-'T4'!H28-'T5'!H28-'T6'!H28-'T7'!H28</f>
        <v>0</v>
      </c>
      <c r="I28" s="63">
        <f>SUM(SEnd:SStart!J29)-'T1'!I28-'T2'!I28-'T3'!I28-'T4'!I28-'T5'!I28-'T6'!I28-'T7'!I28</f>
        <v>0</v>
      </c>
      <c r="J28" s="63">
        <f>SUM(SEnd:SStart!K29)-'T1'!J28-'T2'!J28-'T3'!J28-'T4'!J28-'T5'!J28-'T6'!J28-'T7'!J28</f>
        <v>0</v>
      </c>
      <c r="K28" s="63">
        <f>SUM(SEnd:SStart!L29)-'T1'!K28-'T2'!K28-'T3'!K28-'T4'!K28-'T5'!K28-'T6'!K28-'T7'!K28</f>
        <v>0</v>
      </c>
      <c r="L28" s="63">
        <f>SUM(SEnd:SStart!M29)-'T1'!L28-'T2'!L28-'T3'!L28-'T4'!L28-'T5'!L28-'T6'!L28-'T7'!L28</f>
        <v>0</v>
      </c>
      <c r="M28" s="63">
        <f>SUM(SEnd:SStart!N29)-'T1'!M28-'T2'!M28-'T3'!M28-'T4'!M28-'T5'!M28-'T6'!M28-'T7'!M28</f>
        <v>0</v>
      </c>
      <c r="N28" s="63">
        <f>SUM(SEnd:SStart!O29)-'T1'!N28-'T2'!N28-'T3'!N28-'T4'!N28-'T5'!N28-'T6'!N28-'T7'!N28</f>
        <v>0</v>
      </c>
      <c r="O28" s="63">
        <f>SUM(SEnd:SStart!P29)-'T1'!O28-'T2'!O28-'T3'!O28-'T4'!O28-'T5'!O28-'T6'!O28-'T7'!O28</f>
        <v>0</v>
      </c>
      <c r="P28" s="63">
        <f>SUM(SEnd:SStart!Q29)-'T1'!P28-'T2'!P28-'T3'!P28-'T4'!P28-'T5'!P28-'T6'!P28-'T7'!P28</f>
        <v>0</v>
      </c>
      <c r="Q28" s="63">
        <f>SUM(SEnd:SStart!R29)-'T1'!Q28-'T2'!Q28-'T3'!Q28-'T4'!Q28-'T5'!Q28-'T6'!Q28-'T7'!Q28</f>
        <v>0</v>
      </c>
      <c r="R28" s="63">
        <f>SUM(SEnd:SStart!S29)-'T1'!R28-'T2'!R28-'T3'!R28-'T4'!R28-'T5'!R28-'T6'!R28-'T7'!R28</f>
        <v>0</v>
      </c>
      <c r="S28" s="63">
        <f>SUM(SEnd:SStart!T29)-'T1'!S28-'T2'!S28-'T3'!S28-'T4'!S28-'T5'!S28-'T6'!S28-'T7'!S28</f>
        <v>0</v>
      </c>
      <c r="T28" s="63">
        <f>SUM(SEnd:SStart!U29)-'T1'!T28-'T2'!T28-'T3'!T28-'T4'!T28-'T5'!T28-'T6'!T28-'T7'!T28</f>
        <v>0</v>
      </c>
      <c r="U28" s="63">
        <f>SUM(SEnd:SStart!V29)-'T1'!U28-'T2'!U28-'T3'!U28-'T4'!U28-'T5'!U28-'T6'!U28-'T7'!U28</f>
        <v>0</v>
      </c>
      <c r="V28" s="63">
        <f>SUM(SEnd:SStart!W29)-'T1'!V28-'T2'!V28-'T3'!V28-'T4'!V28-'T5'!V28-'T6'!V28-'T7'!V28</f>
        <v>0</v>
      </c>
      <c r="W28" s="63">
        <f>SUM(SEnd:SStart!X29)-'T1'!W28-'T2'!W28-'T3'!W28-'T4'!W28-'T5'!W28-'T6'!W28-'T7'!W28</f>
        <v>0</v>
      </c>
      <c r="X28" s="63">
        <f>SUM(SEnd:SStart!Y29)-'T1'!X28-'T2'!X28-'T3'!X28-'T4'!X28-'T5'!X28-'T6'!X28-'T7'!X28</f>
        <v>0</v>
      </c>
      <c r="Y28" s="63">
        <f>SUM(SEnd:SStart!Z29)-'T1'!Y28-'T2'!Y28-'T3'!Y28-'T4'!Y28-'T5'!Y28-'T6'!Y28-'T7'!Y28</f>
        <v>0</v>
      </c>
      <c r="Z28" s="146" t="str">
        <f t="shared" ref="Z28:Z46" si="20">IF((W28+V28)&gt;0,W28/(W28+V28),"-")</f>
        <v>-</v>
      </c>
      <c r="AA28" s="55" t="str">
        <f t="shared" ref="AA28:AA46" si="21">IF(F28&gt;0,V28/F28,"-")</f>
        <v>-</v>
      </c>
      <c r="AB28" s="55" t="str">
        <f t="shared" ref="AB28:AB46" si="22">IF(F28&gt;0,W28/F28,"-")</f>
        <v>-</v>
      </c>
      <c r="AC28" s="55" t="str">
        <f t="shared" ref="AC28:AC46" si="23">IF(F28&gt;0,(V28+W28)/F28,"-")</f>
        <v>-</v>
      </c>
      <c r="AD28" s="47" t="str">
        <f>IF(F28&gt;0,(M28*Input!$G$22)/F28,"-")</f>
        <v>-</v>
      </c>
      <c r="AE28" s="54" t="str">
        <f t="shared" ref="AE28:AE46" si="24">IF(G28&gt;0,K28/G28,"-")</f>
        <v>-</v>
      </c>
      <c r="AF28" s="47" t="str">
        <f t="shared" ref="AF28:AF46" si="25">IF((G28+I28+K28+O28+Q28)&gt;0, (I28+K28+O28+Q28)/(G28+I28+O28+Q28),"-")</f>
        <v>-</v>
      </c>
      <c r="AG28" s="55" t="str">
        <f t="shared" ref="AG28:AG46" si="26">IF(F28&gt;0,P28/F28,"-")</f>
        <v>-</v>
      </c>
      <c r="AH28" s="28" t="str">
        <f t="shared" ref="AH28:AH46" si="27">IF(S28&gt;0,T28/S28,"-")</f>
        <v>-</v>
      </c>
      <c r="AI28" s="425">
        <f t="shared" ref="AI28:AI45" si="28">IF(Z28&lt;&gt;"-",10000+(Z28*100)-(AD28*100)-(AE28*100)-(AF28*100)+(H28*100)-(I28*20)-(O28*30)+(F28*50)-(AG28*100)-(AC28*100),0)</f>
        <v>0</v>
      </c>
      <c r="AJ28" t="str">
        <f t="shared" ref="AJ28:AJ45" si="29">B28</f>
        <v>Player 1</v>
      </c>
      <c r="AK28" s="885"/>
      <c r="AL28" s="467" t="str">
        <f t="shared" ref="AL28:AL45" si="30">IF(P28=0,"-",AK28/P28)</f>
        <v>-</v>
      </c>
      <c r="AM28">
        <v>1</v>
      </c>
      <c r="AN28" s="884">
        <f t="shared" ref="AN28:AN45" si="31">VLOOKUP(AM28,$D$49:$AP$66,37,FALSE)</f>
        <v>0</v>
      </c>
      <c r="AO28" s="884" t="str">
        <f t="shared" ref="AO28:AO45" si="32">VLOOKUP(AM28,$D$49:$AP$66,38,FALSE)</f>
        <v>Player 1</v>
      </c>
      <c r="AP28" s="884">
        <f t="shared" ref="AP28:AP45" si="33">VLOOKUP(AM28,$D$49:$AP$66,39,FALSE)</f>
        <v>2</v>
      </c>
      <c r="AQ28">
        <f t="shared" ref="AQ28:AQ45" si="34">VLOOKUP(AM28,$D$49:$AQ$66,40,FALSE)</f>
        <v>0</v>
      </c>
      <c r="AR28" t="str">
        <f t="shared" ref="AR28:AR45" si="35">LEFT(AO28,1)</f>
        <v>P</v>
      </c>
      <c r="AS28" t="str">
        <f t="shared" ref="AS28:AS45" si="36">RIGHT(LEFT(AO28,FIND(" ",AO28)+1),1)</f>
        <v>1</v>
      </c>
      <c r="AT28" t="str">
        <f t="shared" ref="AT28:AT45" si="37">CONCATENATE(AP28,AR28,AS28)</f>
        <v>2P1</v>
      </c>
      <c r="AU28">
        <f t="shared" ref="AU28:AU45" si="38">VLOOKUP(AM28,$D$49:$AS$66,42,FALSE)</f>
        <v>0</v>
      </c>
    </row>
    <row r="29" spans="1:47" ht="15.75" customHeight="1" x14ac:dyDescent="0.15">
      <c r="A29" s="136">
        <f t="shared" si="19"/>
        <v>3</v>
      </c>
      <c r="B29" s="136" t="str">
        <f t="shared" si="19"/>
        <v>Player 2</v>
      </c>
      <c r="C29" s="63">
        <f>SUM(SEnd:SStart!D30)-'T1'!C29-'T2'!C29-'T3'!C29-'T4'!C29-'T5'!C29-'T6'!C29-'T7'!C29</f>
        <v>0</v>
      </c>
      <c r="D29" s="63">
        <f>SUM(SEnd:SStart!E30)-'T1'!D29-'T2'!D29-'T3'!D29-'T4'!D29-'T5'!D29-'T6'!D29-'T7'!D29</f>
        <v>0</v>
      </c>
      <c r="E29" s="63">
        <f>SUM(SEnd:SStart!F30)-'T1'!E29-'T2'!E29-'T3'!E29-'T4'!E29-'T5'!E29-'T6'!E29-'T7'!E29</f>
        <v>0</v>
      </c>
      <c r="F29" s="63">
        <f>SUM(SEnd:SStart!G30)-'T1'!F29-'T2'!F29-'T3'!F29-'T4'!F29-'T5'!F29-'T6'!F29-'T7'!F29</f>
        <v>0</v>
      </c>
      <c r="G29" s="63">
        <f>SUM(SEnd:SStart!H30)-'T1'!G29-'T2'!G29-'T3'!G29-'T4'!G29-'T5'!G29-'T6'!G29-'T7'!G29</f>
        <v>0</v>
      </c>
      <c r="H29" s="63">
        <f>SUM(SEnd:SStart!I30)-'T1'!H29-'T2'!H29-'T3'!H29-'T4'!H29-'T5'!H29-'T6'!H29-'T7'!H29</f>
        <v>0</v>
      </c>
      <c r="I29" s="63">
        <f>SUM(SEnd:SStart!J30)-'T1'!I29-'T2'!I29-'T3'!I29-'T4'!I29-'T5'!I29-'T6'!I29-'T7'!I29</f>
        <v>0</v>
      </c>
      <c r="J29" s="63">
        <f>SUM(SEnd:SStart!K30)-'T1'!J29-'T2'!J29-'T3'!J29-'T4'!J29-'T5'!J29-'T6'!J29-'T7'!J29</f>
        <v>0</v>
      </c>
      <c r="K29" s="63">
        <f>SUM(SEnd:SStart!L30)-'T1'!K29-'T2'!K29-'T3'!K29-'T4'!K29-'T5'!K29-'T6'!K29-'T7'!K29</f>
        <v>0</v>
      </c>
      <c r="L29" s="63">
        <f>SUM(SEnd:SStart!M30)-'T1'!L29-'T2'!L29-'T3'!L29-'T4'!L29-'T5'!L29-'T6'!L29-'T7'!L29</f>
        <v>0</v>
      </c>
      <c r="M29" s="63">
        <f>SUM(SEnd:SStart!N30)-'T1'!M29-'T2'!M29-'T3'!M29-'T4'!M29-'T5'!M29-'T6'!M29-'T7'!M29</f>
        <v>0</v>
      </c>
      <c r="N29" s="63">
        <f>SUM(SEnd:SStart!O30)-'T1'!N29-'T2'!N29-'T3'!N29-'T4'!N29-'T5'!N29-'T6'!N29-'T7'!N29</f>
        <v>0</v>
      </c>
      <c r="O29" s="63">
        <f>SUM(SEnd:SStart!P30)-'T1'!O29-'T2'!O29-'T3'!O29-'T4'!O29-'T5'!O29-'T6'!O29-'T7'!O29</f>
        <v>0</v>
      </c>
      <c r="P29" s="63">
        <f>SUM(SEnd:SStart!Q30)-'T1'!P29-'T2'!P29-'T3'!P29-'T4'!P29-'T5'!P29-'T6'!P29-'T7'!P29</f>
        <v>0</v>
      </c>
      <c r="Q29" s="63">
        <f>SUM(SEnd:SStart!R30)-'T1'!Q29-'T2'!Q29-'T3'!Q29-'T4'!Q29-'T5'!Q29-'T6'!Q29-'T7'!Q29</f>
        <v>0</v>
      </c>
      <c r="R29" s="63">
        <f>SUM(SEnd:SStart!S30)-'T1'!R29-'T2'!R29-'T3'!R29-'T4'!R29-'T5'!R29-'T6'!R29-'T7'!R29</f>
        <v>0</v>
      </c>
      <c r="S29" s="63">
        <f>SUM(SEnd:SStart!T30)-'T1'!S29-'T2'!S29-'T3'!S29-'T4'!S29-'T5'!S29-'T6'!S29-'T7'!S29</f>
        <v>0</v>
      </c>
      <c r="T29" s="63">
        <f>SUM(SEnd:SStart!U30)-'T1'!T29-'T2'!T29-'T3'!T29-'T4'!T29-'T5'!T29-'T6'!T29-'T7'!T29</f>
        <v>0</v>
      </c>
      <c r="U29" s="63">
        <f>SUM(SEnd:SStart!V30)-'T1'!U29-'T2'!U29-'T3'!U29-'T4'!U29-'T5'!U29-'T6'!U29-'T7'!U29</f>
        <v>0</v>
      </c>
      <c r="V29" s="63">
        <f>SUM(SEnd:SStart!W30)-'T1'!V29-'T2'!V29-'T3'!V29-'T4'!V29-'T5'!V29-'T6'!V29-'T7'!V29</f>
        <v>0</v>
      </c>
      <c r="W29" s="63">
        <f>SUM(SEnd:SStart!X30)-'T1'!W29-'T2'!W29-'T3'!W29-'T4'!W29-'T5'!W29-'T6'!W29-'T7'!W29</f>
        <v>0</v>
      </c>
      <c r="X29" s="63">
        <f>SUM(SEnd:SStart!Y30)-'T1'!X29-'T2'!X29-'T3'!X29-'T4'!X29-'T5'!X29-'T6'!X29-'T7'!X29</f>
        <v>0</v>
      </c>
      <c r="Y29" s="63">
        <f>SUM(SEnd:SStart!Z30)-'T1'!Y29-'T2'!Y29-'T3'!Y29-'T4'!Y29-'T5'!Y29-'T6'!Y29-'T7'!Y29</f>
        <v>0</v>
      </c>
      <c r="Z29" s="146" t="str">
        <f t="shared" si="20"/>
        <v>-</v>
      </c>
      <c r="AA29" s="55" t="str">
        <f t="shared" si="21"/>
        <v>-</v>
      </c>
      <c r="AB29" s="55" t="str">
        <f t="shared" si="22"/>
        <v>-</v>
      </c>
      <c r="AC29" s="55" t="str">
        <f t="shared" si="23"/>
        <v>-</v>
      </c>
      <c r="AD29" s="47" t="str">
        <f>IF(F29&gt;0,(M29*Input!$G$22)/F29,"-")</f>
        <v>-</v>
      </c>
      <c r="AE29" s="54" t="str">
        <f t="shared" si="24"/>
        <v>-</v>
      </c>
      <c r="AF29" s="47" t="str">
        <f t="shared" si="25"/>
        <v>-</v>
      </c>
      <c r="AG29" s="55" t="str">
        <f t="shared" si="26"/>
        <v>-</v>
      </c>
      <c r="AH29" s="28" t="str">
        <f t="shared" si="27"/>
        <v>-</v>
      </c>
      <c r="AI29" s="425">
        <f t="shared" si="28"/>
        <v>0</v>
      </c>
      <c r="AJ29" t="str">
        <f t="shared" si="29"/>
        <v>Player 2</v>
      </c>
      <c r="AK29" s="885"/>
      <c r="AL29" s="467" t="str">
        <f t="shared" si="30"/>
        <v>-</v>
      </c>
      <c r="AM29">
        <v>2</v>
      </c>
      <c r="AN29" s="884" t="e">
        <f t="shared" si="31"/>
        <v>#N/A</v>
      </c>
      <c r="AO29" s="884" t="e">
        <f t="shared" si="32"/>
        <v>#N/A</v>
      </c>
      <c r="AP29" s="884" t="e">
        <f t="shared" si="33"/>
        <v>#N/A</v>
      </c>
      <c r="AQ29" t="e">
        <f t="shared" si="34"/>
        <v>#N/A</v>
      </c>
      <c r="AR29" t="e">
        <f t="shared" si="35"/>
        <v>#N/A</v>
      </c>
      <c r="AS29" t="e">
        <f t="shared" si="36"/>
        <v>#N/A</v>
      </c>
      <c r="AT29" t="e">
        <f t="shared" si="37"/>
        <v>#N/A</v>
      </c>
      <c r="AU29" t="e">
        <f t="shared" si="38"/>
        <v>#N/A</v>
      </c>
    </row>
    <row r="30" spans="1:47" ht="15.75" customHeight="1" x14ac:dyDescent="0.15">
      <c r="A30" s="136">
        <f t="shared" si="19"/>
        <v>5</v>
      </c>
      <c r="B30" s="136" t="str">
        <f t="shared" si="19"/>
        <v>Player 3</v>
      </c>
      <c r="C30" s="63">
        <f>SUM(SEnd:SStart!D31)-'T1'!C30-'T2'!C30-'T3'!C30-'T4'!C30-'T5'!C30-'T6'!C30-'T7'!C30</f>
        <v>0</v>
      </c>
      <c r="D30" s="63">
        <f>SUM(SEnd:SStart!E31)-'T1'!D30-'T2'!D30-'T3'!D30-'T4'!D30-'T5'!D30-'T6'!D30-'T7'!D30</f>
        <v>0</v>
      </c>
      <c r="E30" s="63">
        <f>SUM(SEnd:SStart!F31)-'T1'!E30-'T2'!E30-'T3'!E30-'T4'!E30-'T5'!E30-'T6'!E30-'T7'!E30</f>
        <v>0</v>
      </c>
      <c r="F30" s="63">
        <f>SUM(SEnd:SStart!G31)-'T1'!F30-'T2'!F30-'T3'!F30-'T4'!F30-'T5'!F30-'T6'!F30-'T7'!F30</f>
        <v>0</v>
      </c>
      <c r="G30" s="63">
        <f>SUM(SEnd:SStart!H31)-'T1'!G30-'T2'!G30-'T3'!G30-'T4'!G30-'T5'!G30-'T6'!G30-'T7'!G30</f>
        <v>0</v>
      </c>
      <c r="H30" s="63">
        <f>SUM(SEnd:SStart!I31)-'T1'!H30-'T2'!H30-'T3'!H30-'T4'!H30-'T5'!H30-'T6'!H30-'T7'!H30</f>
        <v>0</v>
      </c>
      <c r="I30" s="63">
        <f>SUM(SEnd:SStart!J31)-'T1'!I30-'T2'!I30-'T3'!I30-'T4'!I30-'T5'!I30-'T6'!I30-'T7'!I30</f>
        <v>0</v>
      </c>
      <c r="J30" s="63">
        <f>SUM(SEnd:SStart!K31)-'T1'!J30-'T2'!J30-'T3'!J30-'T4'!J30-'T5'!J30-'T6'!J30-'T7'!J30</f>
        <v>0</v>
      </c>
      <c r="K30" s="63">
        <f>SUM(SEnd:SStart!L31)-'T1'!K30-'T2'!K30-'T3'!K30-'T4'!K30-'T5'!K30-'T6'!K30-'T7'!K30</f>
        <v>0</v>
      </c>
      <c r="L30" s="63">
        <f>SUM(SEnd:SStart!M31)-'T1'!L30-'T2'!L30-'T3'!L30-'T4'!L30-'T5'!L30-'T6'!L30-'T7'!L30</f>
        <v>0</v>
      </c>
      <c r="M30" s="63">
        <f>SUM(SEnd:SStart!N31)-'T1'!M30-'T2'!M30-'T3'!M30-'T4'!M30-'T5'!M30-'T6'!M30-'T7'!M30</f>
        <v>0</v>
      </c>
      <c r="N30" s="63">
        <f>SUM(SEnd:SStart!O31)-'T1'!N30-'T2'!N30-'T3'!N30-'T4'!N30-'T5'!N30-'T6'!N30-'T7'!N30</f>
        <v>0</v>
      </c>
      <c r="O30" s="63">
        <f>SUM(SEnd:SStart!P31)-'T1'!O30-'T2'!O30-'T3'!O30-'T4'!O30-'T5'!O30-'T6'!O30-'T7'!O30</f>
        <v>0</v>
      </c>
      <c r="P30" s="63">
        <f>SUM(SEnd:SStart!Q31)-'T1'!P30-'T2'!P30-'T3'!P30-'T4'!P30-'T5'!P30-'T6'!P30-'T7'!P30</f>
        <v>0</v>
      </c>
      <c r="Q30" s="63">
        <f>SUM(SEnd:SStart!R31)-'T1'!Q30-'T2'!Q30-'T3'!Q30-'T4'!Q30-'T5'!Q30-'T6'!Q30-'T7'!Q30</f>
        <v>0</v>
      </c>
      <c r="R30" s="63">
        <f>SUM(SEnd:SStart!S31)-'T1'!R30-'T2'!R30-'T3'!R30-'T4'!R30-'T5'!R30-'T6'!R30-'T7'!R30</f>
        <v>0</v>
      </c>
      <c r="S30" s="63">
        <f>SUM(SEnd:SStart!T31)-'T1'!S30-'T2'!S30-'T3'!S30-'T4'!S30-'T5'!S30-'T6'!S30-'T7'!S30</f>
        <v>0</v>
      </c>
      <c r="T30" s="63">
        <f>SUM(SEnd:SStart!U31)-'T1'!T30-'T2'!T30-'T3'!T30-'T4'!T30-'T5'!T30-'T6'!T30-'T7'!T30</f>
        <v>0</v>
      </c>
      <c r="U30" s="63">
        <f>SUM(SEnd:SStart!V31)-'T1'!U30-'T2'!U30-'T3'!U30-'T4'!U30-'T5'!U30-'T6'!U30-'T7'!U30</f>
        <v>0</v>
      </c>
      <c r="V30" s="63">
        <f>SUM(SEnd:SStart!W31)-'T1'!V30-'T2'!V30-'T3'!V30-'T4'!V30-'T5'!V30-'T6'!V30-'T7'!V30</f>
        <v>0</v>
      </c>
      <c r="W30" s="63">
        <f>SUM(SEnd:SStart!X31)-'T1'!W30-'T2'!W30-'T3'!W30-'T4'!W30-'T5'!W30-'T6'!W30-'T7'!W30</f>
        <v>0</v>
      </c>
      <c r="X30" s="63">
        <f>SUM(SEnd:SStart!Y31)-'T1'!X30-'T2'!X30-'T3'!X30-'T4'!X30-'T5'!X30-'T6'!X30-'T7'!X30</f>
        <v>0</v>
      </c>
      <c r="Y30" s="63">
        <f>SUM(SEnd:SStart!Z31)-'T1'!Y30-'T2'!Y30-'T3'!Y30-'T4'!Y30-'T5'!Y30-'T6'!Y30-'T7'!Y30</f>
        <v>0</v>
      </c>
      <c r="Z30" s="146" t="str">
        <f t="shared" si="20"/>
        <v>-</v>
      </c>
      <c r="AA30" s="55" t="str">
        <f t="shared" si="21"/>
        <v>-</v>
      </c>
      <c r="AB30" s="55" t="str">
        <f t="shared" si="22"/>
        <v>-</v>
      </c>
      <c r="AC30" s="55" t="str">
        <f t="shared" si="23"/>
        <v>-</v>
      </c>
      <c r="AD30" s="47" t="str">
        <f>IF(F30&gt;0,(M30*Input!$G$22)/F30,"-")</f>
        <v>-</v>
      </c>
      <c r="AE30" s="54" t="str">
        <f t="shared" si="24"/>
        <v>-</v>
      </c>
      <c r="AF30" s="47" t="str">
        <f t="shared" si="25"/>
        <v>-</v>
      </c>
      <c r="AG30" s="55" t="str">
        <f t="shared" si="26"/>
        <v>-</v>
      </c>
      <c r="AH30" s="28" t="str">
        <f t="shared" si="27"/>
        <v>-</v>
      </c>
      <c r="AI30" s="425">
        <f t="shared" si="28"/>
        <v>0</v>
      </c>
      <c r="AJ30" t="str">
        <f t="shared" si="29"/>
        <v>Player 3</v>
      </c>
      <c r="AK30" s="885"/>
      <c r="AL30" s="467" t="str">
        <f t="shared" si="30"/>
        <v>-</v>
      </c>
      <c r="AM30">
        <v>3</v>
      </c>
      <c r="AN30" s="884" t="e">
        <f t="shared" si="31"/>
        <v>#N/A</v>
      </c>
      <c r="AO30" s="884" t="e">
        <f t="shared" si="32"/>
        <v>#N/A</v>
      </c>
      <c r="AP30" s="884" t="e">
        <f t="shared" si="33"/>
        <v>#N/A</v>
      </c>
      <c r="AQ30" t="e">
        <f t="shared" si="34"/>
        <v>#N/A</v>
      </c>
      <c r="AR30" t="e">
        <f t="shared" si="35"/>
        <v>#N/A</v>
      </c>
      <c r="AS30" t="e">
        <f t="shared" si="36"/>
        <v>#N/A</v>
      </c>
      <c r="AT30" t="e">
        <f t="shared" si="37"/>
        <v>#N/A</v>
      </c>
      <c r="AU30" t="e">
        <f t="shared" si="38"/>
        <v>#N/A</v>
      </c>
    </row>
    <row r="31" spans="1:47" ht="15.75" customHeight="1" x14ac:dyDescent="0.15">
      <c r="A31" s="136">
        <f t="shared" si="19"/>
        <v>9</v>
      </c>
      <c r="B31" s="136" t="str">
        <f t="shared" si="19"/>
        <v>Player 4</v>
      </c>
      <c r="C31" s="63">
        <f>SUM(SEnd:SStart!D32)-'T1'!C31-'T2'!C31-'T3'!C31-'T4'!C31-'T5'!C31-'T6'!C31-'T7'!C31</f>
        <v>0</v>
      </c>
      <c r="D31" s="63">
        <f>SUM(SEnd:SStart!E32)-'T1'!D31-'T2'!D31-'T3'!D31-'T4'!D31-'T5'!D31-'T6'!D31-'T7'!D31</f>
        <v>0</v>
      </c>
      <c r="E31" s="63">
        <f>SUM(SEnd:SStart!F32)-'T1'!E31-'T2'!E31-'T3'!E31-'T4'!E31-'T5'!E31-'T6'!E31-'T7'!E31</f>
        <v>0</v>
      </c>
      <c r="F31" s="63">
        <f>SUM(SEnd:SStart!G32)-'T1'!F31-'T2'!F31-'T3'!F31-'T4'!F31-'T5'!F31-'T6'!F31-'T7'!F31</f>
        <v>0</v>
      </c>
      <c r="G31" s="63">
        <f>SUM(SEnd:SStart!H32)-'T1'!G31-'T2'!G31-'T3'!G31-'T4'!G31-'T5'!G31-'T6'!G31-'T7'!G31</f>
        <v>0</v>
      </c>
      <c r="H31" s="63">
        <f>SUM(SEnd:SStart!I32)-'T1'!H31-'T2'!H31-'T3'!H31-'T4'!H31-'T5'!H31-'T6'!H31-'T7'!H31</f>
        <v>0</v>
      </c>
      <c r="I31" s="63">
        <f>SUM(SEnd:SStart!J32)-'T1'!I31-'T2'!I31-'T3'!I31-'T4'!I31-'T5'!I31-'T6'!I31-'T7'!I31</f>
        <v>0</v>
      </c>
      <c r="J31" s="63">
        <f>SUM(SEnd:SStart!K32)-'T1'!J31-'T2'!J31-'T3'!J31-'T4'!J31-'T5'!J31-'T6'!J31-'T7'!J31</f>
        <v>0</v>
      </c>
      <c r="K31" s="63">
        <f>SUM(SEnd:SStart!L32)-'T1'!K31-'T2'!K31-'T3'!K31-'T4'!K31-'T5'!K31-'T6'!K31-'T7'!K31</f>
        <v>0</v>
      </c>
      <c r="L31" s="63">
        <f>SUM(SEnd:SStart!M32)-'T1'!L31-'T2'!L31-'T3'!L31-'T4'!L31-'T5'!L31-'T6'!L31-'T7'!L31</f>
        <v>0</v>
      </c>
      <c r="M31" s="63">
        <f>SUM(SEnd:SStart!N32)-'T1'!M31-'T2'!M31-'T3'!M31-'T4'!M31-'T5'!M31-'T6'!M31-'T7'!M31</f>
        <v>0</v>
      </c>
      <c r="N31" s="63">
        <f>SUM(SEnd:SStart!O32)-'T1'!N31-'T2'!N31-'T3'!N31-'T4'!N31-'T5'!N31-'T6'!N31-'T7'!N31</f>
        <v>0</v>
      </c>
      <c r="O31" s="63">
        <f>SUM(SEnd:SStart!P32)-'T1'!O31-'T2'!O31-'T3'!O31-'T4'!O31-'T5'!O31-'T6'!O31-'T7'!O31</f>
        <v>0</v>
      </c>
      <c r="P31" s="63">
        <f>SUM(SEnd:SStart!Q32)-'T1'!P31-'T2'!P31-'T3'!P31-'T4'!P31-'T5'!P31-'T6'!P31-'T7'!P31</f>
        <v>0</v>
      </c>
      <c r="Q31" s="63">
        <f>SUM(SEnd:SStart!R32)-'T1'!Q31-'T2'!Q31-'T3'!Q31-'T4'!Q31-'T5'!Q31-'T6'!Q31-'T7'!Q31</f>
        <v>0</v>
      </c>
      <c r="R31" s="63">
        <f>SUM(SEnd:SStart!S32)-'T1'!R31-'T2'!R31-'T3'!R31-'T4'!R31-'T5'!R31-'T6'!R31-'T7'!R31</f>
        <v>0</v>
      </c>
      <c r="S31" s="63">
        <f>SUM(SEnd:SStart!T32)-'T1'!S31-'T2'!S31-'T3'!S31-'T4'!S31-'T5'!S31-'T6'!S31-'T7'!S31</f>
        <v>0</v>
      </c>
      <c r="T31" s="63">
        <f>SUM(SEnd:SStart!U32)-'T1'!T31-'T2'!T31-'T3'!T31-'T4'!T31-'T5'!T31-'T6'!T31-'T7'!T31</f>
        <v>0</v>
      </c>
      <c r="U31" s="63">
        <f>SUM(SEnd:SStart!V32)-'T1'!U31-'T2'!U31-'T3'!U31-'T4'!U31-'T5'!U31-'T6'!U31-'T7'!U31</f>
        <v>0</v>
      </c>
      <c r="V31" s="63">
        <f>SUM(SEnd:SStart!W32)-'T1'!V31-'T2'!V31-'T3'!V31-'T4'!V31-'T5'!V31-'T6'!V31-'T7'!V31</f>
        <v>0</v>
      </c>
      <c r="W31" s="63">
        <f>SUM(SEnd:SStart!X32)-'T1'!W31-'T2'!W31-'T3'!W31-'T4'!W31-'T5'!W31-'T6'!W31-'T7'!W31</f>
        <v>0</v>
      </c>
      <c r="X31" s="63">
        <f>SUM(SEnd:SStart!Y32)-'T1'!X31-'T2'!X31-'T3'!X31-'T4'!X31-'T5'!X31-'T6'!X31-'T7'!X31</f>
        <v>0</v>
      </c>
      <c r="Y31" s="63">
        <f>SUM(SEnd:SStart!Z32)-'T1'!Y31-'T2'!Y31-'T3'!Y31-'T4'!Y31-'T5'!Y31-'T6'!Y31-'T7'!Y31</f>
        <v>0</v>
      </c>
      <c r="Z31" s="146" t="str">
        <f t="shared" si="20"/>
        <v>-</v>
      </c>
      <c r="AA31" s="55" t="str">
        <f t="shared" si="21"/>
        <v>-</v>
      </c>
      <c r="AB31" s="55" t="str">
        <f t="shared" si="22"/>
        <v>-</v>
      </c>
      <c r="AC31" s="55" t="str">
        <f t="shared" si="23"/>
        <v>-</v>
      </c>
      <c r="AD31" s="47" t="str">
        <f>IF(F31&gt;0,(M31*Input!$G$22)/F31,"-")</f>
        <v>-</v>
      </c>
      <c r="AE31" s="54" t="str">
        <f t="shared" si="24"/>
        <v>-</v>
      </c>
      <c r="AF31" s="47" t="str">
        <f t="shared" si="25"/>
        <v>-</v>
      </c>
      <c r="AG31" s="55" t="str">
        <f t="shared" si="26"/>
        <v>-</v>
      </c>
      <c r="AH31" s="28" t="str">
        <f t="shared" si="27"/>
        <v>-</v>
      </c>
      <c r="AI31" s="425">
        <f t="shared" si="28"/>
        <v>0</v>
      </c>
      <c r="AJ31" t="str">
        <f t="shared" si="29"/>
        <v>Player 4</v>
      </c>
      <c r="AK31" s="885"/>
      <c r="AL31" s="467" t="str">
        <f t="shared" si="30"/>
        <v>-</v>
      </c>
      <c r="AM31">
        <v>4</v>
      </c>
      <c r="AN31" s="884" t="e">
        <f t="shared" si="31"/>
        <v>#N/A</v>
      </c>
      <c r="AO31" s="884" t="e">
        <f t="shared" si="32"/>
        <v>#N/A</v>
      </c>
      <c r="AP31" s="884" t="e">
        <f t="shared" si="33"/>
        <v>#N/A</v>
      </c>
      <c r="AQ31" t="e">
        <f t="shared" si="34"/>
        <v>#N/A</v>
      </c>
      <c r="AR31" t="e">
        <f t="shared" si="35"/>
        <v>#N/A</v>
      </c>
      <c r="AS31" t="e">
        <f t="shared" si="36"/>
        <v>#N/A</v>
      </c>
      <c r="AT31" t="e">
        <f t="shared" si="37"/>
        <v>#N/A</v>
      </c>
      <c r="AU31" t="e">
        <f t="shared" si="38"/>
        <v>#N/A</v>
      </c>
    </row>
    <row r="32" spans="1:47" ht="15.75" customHeight="1" x14ac:dyDescent="0.15">
      <c r="A32" s="136">
        <f t="shared" si="19"/>
        <v>1</v>
      </c>
      <c r="B32" s="136" t="str">
        <f t="shared" si="19"/>
        <v>Player 5</v>
      </c>
      <c r="C32" s="63">
        <f>SUM(SEnd:SStart!D33)-'T1'!C32-'T2'!C32-'T3'!C32-'T4'!C32-'T5'!C32-'T6'!C32-'T7'!C32</f>
        <v>0</v>
      </c>
      <c r="D32" s="63">
        <f>SUM(SEnd:SStart!E33)-'T1'!D32-'T2'!D32-'T3'!D32-'T4'!D32-'T5'!D32-'T6'!D32-'T7'!D32</f>
        <v>0</v>
      </c>
      <c r="E32" s="63">
        <f>SUM(SEnd:SStart!F33)-'T1'!E32-'T2'!E32-'T3'!E32-'T4'!E32-'T5'!E32-'T6'!E32-'T7'!E32</f>
        <v>0</v>
      </c>
      <c r="F32" s="63">
        <f>SUM(SEnd:SStart!G33)-'T1'!F32-'T2'!F32-'T3'!F32-'T4'!F32-'T5'!F32-'T6'!F32-'T7'!F32</f>
        <v>0</v>
      </c>
      <c r="G32" s="63">
        <f>SUM(SEnd:SStart!H33)-'T1'!G32-'T2'!G32-'T3'!G32-'T4'!G32-'T5'!G32-'T6'!G32-'T7'!G32</f>
        <v>0</v>
      </c>
      <c r="H32" s="63">
        <f>SUM(SEnd:SStart!I33)-'T1'!H32-'T2'!H32-'T3'!H32-'T4'!H32-'T5'!H32-'T6'!H32-'T7'!H32</f>
        <v>0</v>
      </c>
      <c r="I32" s="63">
        <f>SUM(SEnd:SStart!J33)-'T1'!I32-'T2'!I32-'T3'!I32-'T4'!I32-'T5'!I32-'T6'!I32-'T7'!I32</f>
        <v>0</v>
      </c>
      <c r="J32" s="63">
        <f>SUM(SEnd:SStart!K33)-'T1'!J32-'T2'!J32-'T3'!J32-'T4'!J32-'T5'!J32-'T6'!J32-'T7'!J32</f>
        <v>0</v>
      </c>
      <c r="K32" s="63">
        <f>SUM(SEnd:SStart!L33)-'T1'!K32-'T2'!K32-'T3'!K32-'T4'!K32-'T5'!K32-'T6'!K32-'T7'!K32</f>
        <v>0</v>
      </c>
      <c r="L32" s="63">
        <f>SUM(SEnd:SStart!M33)-'T1'!L32-'T2'!L32-'T3'!L32-'T4'!L32-'T5'!L32-'T6'!L32-'T7'!L32</f>
        <v>0</v>
      </c>
      <c r="M32" s="63">
        <f>SUM(SEnd:SStart!N33)-'T1'!M32-'T2'!M32-'T3'!M32-'T4'!M32-'T5'!M32-'T6'!M32-'T7'!M32</f>
        <v>0</v>
      </c>
      <c r="N32" s="63">
        <f>SUM(SEnd:SStart!O33)-'T1'!N32-'T2'!N32-'T3'!N32-'T4'!N32-'T5'!N32-'T6'!N32-'T7'!N32</f>
        <v>0</v>
      </c>
      <c r="O32" s="63">
        <f>SUM(SEnd:SStart!P33)-'T1'!O32-'T2'!O32-'T3'!O32-'T4'!O32-'T5'!O32-'T6'!O32-'T7'!O32</f>
        <v>0</v>
      </c>
      <c r="P32" s="63">
        <f>SUM(SEnd:SStart!Q33)-'T1'!P32-'T2'!P32-'T3'!P32-'T4'!P32-'T5'!P32-'T6'!P32-'T7'!P32</f>
        <v>0</v>
      </c>
      <c r="Q32" s="63">
        <f>SUM(SEnd:SStart!R33)-'T1'!Q32-'T2'!Q32-'T3'!Q32-'T4'!Q32-'T5'!Q32-'T6'!Q32-'T7'!Q32</f>
        <v>0</v>
      </c>
      <c r="R32" s="63">
        <f>SUM(SEnd:SStart!S33)-'T1'!R32-'T2'!R32-'T3'!R32-'T4'!R32-'T5'!R32-'T6'!R32-'T7'!R32</f>
        <v>0</v>
      </c>
      <c r="S32" s="63">
        <f>SUM(SEnd:SStart!T33)-'T1'!S32-'T2'!S32-'T3'!S32-'T4'!S32-'T5'!S32-'T6'!S32-'T7'!S32</f>
        <v>0</v>
      </c>
      <c r="T32" s="63">
        <f>SUM(SEnd:SStart!U33)-'T1'!T32-'T2'!T32-'T3'!T32-'T4'!T32-'T5'!T32-'T6'!T32-'T7'!T32</f>
        <v>0</v>
      </c>
      <c r="U32" s="63">
        <f>SUM(SEnd:SStart!V33)-'T1'!U32-'T2'!U32-'T3'!U32-'T4'!U32-'T5'!U32-'T6'!U32-'T7'!U32</f>
        <v>0</v>
      </c>
      <c r="V32" s="63">
        <f>SUM(SEnd:SStart!W33)-'T1'!V32-'T2'!V32-'T3'!V32-'T4'!V32-'T5'!V32-'T6'!V32-'T7'!V32</f>
        <v>0</v>
      </c>
      <c r="W32" s="63">
        <f>SUM(SEnd:SStart!X33)-'T1'!W32-'T2'!W32-'T3'!W32-'T4'!W32-'T5'!W32-'T6'!W32-'T7'!W32</f>
        <v>0</v>
      </c>
      <c r="X32" s="63">
        <f>SUM(SEnd:SStart!Y33)-'T1'!X32-'T2'!X32-'T3'!X32-'T4'!X32-'T5'!X32-'T6'!X32-'T7'!X32</f>
        <v>0</v>
      </c>
      <c r="Y32" s="63">
        <f>SUM(SEnd:SStart!Z33)-'T1'!Y32-'T2'!Y32-'T3'!Y32-'T4'!Y32-'T5'!Y32-'T6'!Y32-'T7'!Y32</f>
        <v>0</v>
      </c>
      <c r="Z32" s="146" t="str">
        <f t="shared" si="20"/>
        <v>-</v>
      </c>
      <c r="AA32" s="55" t="str">
        <f t="shared" si="21"/>
        <v>-</v>
      </c>
      <c r="AB32" s="55" t="str">
        <f t="shared" si="22"/>
        <v>-</v>
      </c>
      <c r="AC32" s="55" t="str">
        <f t="shared" si="23"/>
        <v>-</v>
      </c>
      <c r="AD32" s="47" t="str">
        <f>IF(F32&gt;0,(M32*Input!$G$22)/F32,"-")</f>
        <v>-</v>
      </c>
      <c r="AE32" s="54" t="str">
        <f t="shared" si="24"/>
        <v>-</v>
      </c>
      <c r="AF32" s="47" t="str">
        <f t="shared" si="25"/>
        <v>-</v>
      </c>
      <c r="AG32" s="55" t="str">
        <f t="shared" si="26"/>
        <v>-</v>
      </c>
      <c r="AH32" s="28" t="str">
        <f t="shared" si="27"/>
        <v>-</v>
      </c>
      <c r="AI32" s="425">
        <f t="shared" si="28"/>
        <v>0</v>
      </c>
      <c r="AJ32" t="str">
        <f t="shared" si="29"/>
        <v>Player 5</v>
      </c>
      <c r="AK32" s="885"/>
      <c r="AL32" s="467" t="str">
        <f t="shared" si="30"/>
        <v>-</v>
      </c>
      <c r="AM32">
        <v>5</v>
      </c>
      <c r="AN32" s="884" t="e">
        <f t="shared" si="31"/>
        <v>#N/A</v>
      </c>
      <c r="AO32" s="884" t="e">
        <f t="shared" si="32"/>
        <v>#N/A</v>
      </c>
      <c r="AP32" s="884" t="e">
        <f t="shared" si="33"/>
        <v>#N/A</v>
      </c>
      <c r="AQ32" t="e">
        <f t="shared" si="34"/>
        <v>#N/A</v>
      </c>
      <c r="AR32" t="e">
        <f t="shared" si="35"/>
        <v>#N/A</v>
      </c>
      <c r="AS32" t="e">
        <f t="shared" si="36"/>
        <v>#N/A</v>
      </c>
      <c r="AT32" t="e">
        <f t="shared" si="37"/>
        <v>#N/A</v>
      </c>
      <c r="AU32" t="e">
        <f t="shared" si="38"/>
        <v>#N/A</v>
      </c>
    </row>
    <row r="33" spans="1:47" ht="15.75" customHeight="1" x14ac:dyDescent="0.15">
      <c r="A33" s="136">
        <f t="shared" si="19"/>
        <v>14</v>
      </c>
      <c r="B33" s="136" t="str">
        <f t="shared" si="19"/>
        <v>Player 6</v>
      </c>
      <c r="C33" s="63">
        <f>SUM(SEnd:SStart!D34)-'T1'!C33-'T2'!C33-'T3'!C33-'T4'!C33-'T5'!C33-'T6'!C33-'T7'!C33</f>
        <v>0</v>
      </c>
      <c r="D33" s="63">
        <f>SUM(SEnd:SStart!E34)-'T1'!D33-'T2'!D33-'T3'!D33-'T4'!D33-'T5'!D33-'T6'!D33-'T7'!D33</f>
        <v>0</v>
      </c>
      <c r="E33" s="63">
        <f>SUM(SEnd:SStart!F34)-'T1'!E33-'T2'!E33-'T3'!E33-'T4'!E33-'T5'!E33-'T6'!E33-'T7'!E33</f>
        <v>0</v>
      </c>
      <c r="F33" s="63">
        <f>SUM(SEnd:SStart!G34)-'T1'!F33-'T2'!F33-'T3'!F33-'T4'!F33-'T5'!F33-'T6'!F33-'T7'!F33</f>
        <v>0</v>
      </c>
      <c r="G33" s="63">
        <f>SUM(SEnd:SStart!H34)-'T1'!G33-'T2'!G33-'T3'!G33-'T4'!G33-'T5'!G33-'T6'!G33-'T7'!G33</f>
        <v>0</v>
      </c>
      <c r="H33" s="63">
        <f>SUM(SEnd:SStart!I34)-'T1'!H33-'T2'!H33-'T3'!H33-'T4'!H33-'T5'!H33-'T6'!H33-'T7'!H33</f>
        <v>0</v>
      </c>
      <c r="I33" s="63">
        <f>SUM(SEnd:SStart!J34)-'T1'!I33-'T2'!I33-'T3'!I33-'T4'!I33-'T5'!I33-'T6'!I33-'T7'!I33</f>
        <v>0</v>
      </c>
      <c r="J33" s="63">
        <f>SUM(SEnd:SStart!K34)-'T1'!J33-'T2'!J33-'T3'!J33-'T4'!J33-'T5'!J33-'T6'!J33-'T7'!J33</f>
        <v>0</v>
      </c>
      <c r="K33" s="63">
        <f>SUM(SEnd:SStart!L34)-'T1'!K33-'T2'!K33-'T3'!K33-'T4'!K33-'T5'!K33-'T6'!K33-'T7'!K33</f>
        <v>0</v>
      </c>
      <c r="L33" s="63">
        <f>SUM(SEnd:SStart!M34)-'T1'!L33-'T2'!L33-'T3'!L33-'T4'!L33-'T5'!L33-'T6'!L33-'T7'!L33</f>
        <v>0</v>
      </c>
      <c r="M33" s="63">
        <f>SUM(SEnd:SStart!N34)-'T1'!M33-'T2'!M33-'T3'!M33-'T4'!M33-'T5'!M33-'T6'!M33-'T7'!M33</f>
        <v>0</v>
      </c>
      <c r="N33" s="63">
        <f>SUM(SEnd:SStart!O34)-'T1'!N33-'T2'!N33-'T3'!N33-'T4'!N33-'T5'!N33-'T6'!N33-'T7'!N33</f>
        <v>0</v>
      </c>
      <c r="O33" s="63">
        <f>SUM(SEnd:SStart!P34)-'T1'!O33-'T2'!O33-'T3'!O33-'T4'!O33-'T5'!O33-'T6'!O33-'T7'!O33</f>
        <v>0</v>
      </c>
      <c r="P33" s="63">
        <f>SUM(SEnd:SStart!Q34)-'T1'!P33-'T2'!P33-'T3'!P33-'T4'!P33-'T5'!P33-'T6'!P33-'T7'!P33</f>
        <v>0</v>
      </c>
      <c r="Q33" s="63">
        <f>SUM(SEnd:SStart!R34)-'T1'!Q33-'T2'!Q33-'T3'!Q33-'T4'!Q33-'T5'!Q33-'T6'!Q33-'T7'!Q33</f>
        <v>0</v>
      </c>
      <c r="R33" s="63">
        <f>SUM(SEnd:SStart!S34)-'T1'!R33-'T2'!R33-'T3'!R33-'T4'!R33-'T5'!R33-'T6'!R33-'T7'!R33</f>
        <v>0</v>
      </c>
      <c r="S33" s="63">
        <f>SUM(SEnd:SStart!T34)-'T1'!S33-'T2'!S33-'T3'!S33-'T4'!S33-'T5'!S33-'T6'!S33-'T7'!S33</f>
        <v>0</v>
      </c>
      <c r="T33" s="63">
        <f>SUM(SEnd:SStart!U34)-'T1'!T33-'T2'!T33-'T3'!T33-'T4'!T33-'T5'!T33-'T6'!T33-'T7'!T33</f>
        <v>0</v>
      </c>
      <c r="U33" s="63">
        <f>SUM(SEnd:SStart!V34)-'T1'!U33-'T2'!U33-'T3'!U33-'T4'!U33-'T5'!U33-'T6'!U33-'T7'!U33</f>
        <v>0</v>
      </c>
      <c r="V33" s="63">
        <f>SUM(SEnd:SStart!W34)-'T1'!V33-'T2'!V33-'T3'!V33-'T4'!V33-'T5'!V33-'T6'!V33-'T7'!V33</f>
        <v>0</v>
      </c>
      <c r="W33" s="63">
        <f>SUM(SEnd:SStart!X34)-'T1'!W33-'T2'!W33-'T3'!W33-'T4'!W33-'T5'!W33-'T6'!W33-'T7'!W33</f>
        <v>0</v>
      </c>
      <c r="X33" s="63">
        <f>SUM(SEnd:SStart!Y34)-'T1'!X33-'T2'!X33-'T3'!X33-'T4'!X33-'T5'!X33-'T6'!X33-'T7'!X33</f>
        <v>0</v>
      </c>
      <c r="Y33" s="63">
        <f>SUM(SEnd:SStart!Z34)-'T1'!Y33-'T2'!Y33-'T3'!Y33-'T4'!Y33-'T5'!Y33-'T6'!Y33-'T7'!Y33</f>
        <v>0</v>
      </c>
      <c r="Z33" s="146" t="str">
        <f t="shared" si="20"/>
        <v>-</v>
      </c>
      <c r="AA33" s="55" t="str">
        <f t="shared" si="21"/>
        <v>-</v>
      </c>
      <c r="AB33" s="55" t="str">
        <f t="shared" si="22"/>
        <v>-</v>
      </c>
      <c r="AC33" s="55" t="str">
        <f t="shared" si="23"/>
        <v>-</v>
      </c>
      <c r="AD33" s="47" t="str">
        <f>IF(F33&gt;0,(M33*Input!$G$22)/F33,"-")</f>
        <v>-</v>
      </c>
      <c r="AE33" s="54" t="str">
        <f t="shared" si="24"/>
        <v>-</v>
      </c>
      <c r="AF33" s="47" t="str">
        <f t="shared" si="25"/>
        <v>-</v>
      </c>
      <c r="AG33" s="55" t="str">
        <f t="shared" si="26"/>
        <v>-</v>
      </c>
      <c r="AH33" s="28" t="str">
        <f t="shared" si="27"/>
        <v>-</v>
      </c>
      <c r="AI33" s="425">
        <f t="shared" si="28"/>
        <v>0</v>
      </c>
      <c r="AJ33" t="str">
        <f t="shared" si="29"/>
        <v>Player 6</v>
      </c>
      <c r="AK33" s="885"/>
      <c r="AL33" s="467" t="str">
        <f t="shared" si="30"/>
        <v>-</v>
      </c>
      <c r="AM33">
        <v>6</v>
      </c>
      <c r="AN33" s="884" t="e">
        <f t="shared" si="31"/>
        <v>#N/A</v>
      </c>
      <c r="AO33" s="884" t="e">
        <f t="shared" si="32"/>
        <v>#N/A</v>
      </c>
      <c r="AP33" s="884" t="e">
        <f t="shared" si="33"/>
        <v>#N/A</v>
      </c>
      <c r="AQ33" t="e">
        <f t="shared" si="34"/>
        <v>#N/A</v>
      </c>
      <c r="AR33" t="e">
        <f t="shared" si="35"/>
        <v>#N/A</v>
      </c>
      <c r="AS33" t="e">
        <f t="shared" si="36"/>
        <v>#N/A</v>
      </c>
      <c r="AT33" t="e">
        <f t="shared" si="37"/>
        <v>#N/A</v>
      </c>
      <c r="AU33" t="e">
        <f t="shared" si="38"/>
        <v>#N/A</v>
      </c>
    </row>
    <row r="34" spans="1:47" ht="15.75" customHeight="1" x14ac:dyDescent="0.15">
      <c r="A34" s="136">
        <f t="shared" si="19"/>
        <v>15</v>
      </c>
      <c r="B34" s="136" t="str">
        <f t="shared" si="19"/>
        <v>Player 7</v>
      </c>
      <c r="C34" s="63">
        <f>SUM(SEnd:SStart!D35)-'T1'!C34-'T2'!C34-'T3'!C34-'T4'!C34-'T5'!C34-'T6'!C34-'T7'!C34</f>
        <v>0</v>
      </c>
      <c r="D34" s="63">
        <f>SUM(SEnd:SStart!E35)-'T1'!D34-'T2'!D34-'T3'!D34-'T4'!D34-'T5'!D34-'T6'!D34-'T7'!D34</f>
        <v>0</v>
      </c>
      <c r="E34" s="63">
        <f>SUM(SEnd:SStart!F35)-'T1'!E34-'T2'!E34-'T3'!E34-'T4'!E34-'T5'!E34-'T6'!E34-'T7'!E34</f>
        <v>0</v>
      </c>
      <c r="F34" s="63">
        <f>SUM(SEnd:SStart!G35)-'T1'!F34-'T2'!F34-'T3'!F34-'T4'!F34-'T5'!F34-'T6'!F34-'T7'!F34</f>
        <v>0</v>
      </c>
      <c r="G34" s="63">
        <f>SUM(SEnd:SStart!H35)-'T1'!G34-'T2'!G34-'T3'!G34-'T4'!G34-'T5'!G34-'T6'!G34-'T7'!G34</f>
        <v>0</v>
      </c>
      <c r="H34" s="63">
        <f>SUM(SEnd:SStart!I35)-'T1'!H34-'T2'!H34-'T3'!H34-'T4'!H34-'T5'!H34-'T6'!H34-'T7'!H34</f>
        <v>0</v>
      </c>
      <c r="I34" s="63">
        <f>SUM(SEnd:SStart!J35)-'T1'!I34-'T2'!I34-'T3'!I34-'T4'!I34-'T5'!I34-'T6'!I34-'T7'!I34</f>
        <v>0</v>
      </c>
      <c r="J34" s="63">
        <f>SUM(SEnd:SStart!K35)-'T1'!J34-'T2'!J34-'T3'!J34-'T4'!J34-'T5'!J34-'T6'!J34-'T7'!J34</f>
        <v>0</v>
      </c>
      <c r="K34" s="63">
        <f>SUM(SEnd:SStart!L35)-'T1'!K34-'T2'!K34-'T3'!K34-'T4'!K34-'T5'!K34-'T6'!K34-'T7'!K34</f>
        <v>0</v>
      </c>
      <c r="L34" s="63">
        <f>SUM(SEnd:SStart!M35)-'T1'!L34-'T2'!L34-'T3'!L34-'T4'!L34-'T5'!L34-'T6'!L34-'T7'!L34</f>
        <v>0</v>
      </c>
      <c r="M34" s="63">
        <f>SUM(SEnd:SStart!N35)-'T1'!M34-'T2'!M34-'T3'!M34-'T4'!M34-'T5'!M34-'T6'!M34-'T7'!M34</f>
        <v>0</v>
      </c>
      <c r="N34" s="63">
        <f>SUM(SEnd:SStart!O35)-'T1'!N34-'T2'!N34-'T3'!N34-'T4'!N34-'T5'!N34-'T6'!N34-'T7'!N34</f>
        <v>0</v>
      </c>
      <c r="O34" s="63">
        <f>SUM(SEnd:SStart!P35)-'T1'!O34-'T2'!O34-'T3'!O34-'T4'!O34-'T5'!O34-'T6'!O34-'T7'!O34</f>
        <v>0</v>
      </c>
      <c r="P34" s="63">
        <f>SUM(SEnd:SStart!Q35)-'T1'!P34-'T2'!P34-'T3'!P34-'T4'!P34-'T5'!P34-'T6'!P34-'T7'!P34</f>
        <v>0</v>
      </c>
      <c r="Q34" s="63">
        <f>SUM(SEnd:SStart!R35)-'T1'!Q34-'T2'!Q34-'T3'!Q34-'T4'!Q34-'T5'!Q34-'T6'!Q34-'T7'!Q34</f>
        <v>0</v>
      </c>
      <c r="R34" s="63">
        <f>SUM(SEnd:SStart!S35)-'T1'!R34-'T2'!R34-'T3'!R34-'T4'!R34-'T5'!R34-'T6'!R34-'T7'!R34</f>
        <v>0</v>
      </c>
      <c r="S34" s="63">
        <f>SUM(SEnd:SStart!T35)-'T1'!S34-'T2'!S34-'T3'!S34-'T4'!S34-'T5'!S34-'T6'!S34-'T7'!S34</f>
        <v>0</v>
      </c>
      <c r="T34" s="63">
        <f>SUM(SEnd:SStart!U35)-'T1'!T34-'T2'!T34-'T3'!T34-'T4'!T34-'T5'!T34-'T6'!T34-'T7'!T34</f>
        <v>0</v>
      </c>
      <c r="U34" s="63">
        <f>SUM(SEnd:SStart!V35)-'T1'!U34-'T2'!U34-'T3'!U34-'T4'!U34-'T5'!U34-'T6'!U34-'T7'!U34</f>
        <v>0</v>
      </c>
      <c r="V34" s="63">
        <f>SUM(SEnd:SStart!W35)-'T1'!V34-'T2'!V34-'T3'!V34-'T4'!V34-'T5'!V34-'T6'!V34-'T7'!V34</f>
        <v>0</v>
      </c>
      <c r="W34" s="63">
        <f>SUM(SEnd:SStart!X35)-'T1'!W34-'T2'!W34-'T3'!W34-'T4'!W34-'T5'!W34-'T6'!W34-'T7'!W34</f>
        <v>0</v>
      </c>
      <c r="X34" s="63">
        <f>SUM(SEnd:SStart!Y35)-'T1'!X34-'T2'!X34-'T3'!X34-'T4'!X34-'T5'!X34-'T6'!X34-'T7'!X34</f>
        <v>0</v>
      </c>
      <c r="Y34" s="63">
        <f>SUM(SEnd:SStart!Z35)-'T1'!Y34-'T2'!Y34-'T3'!Y34-'T4'!Y34-'T5'!Y34-'T6'!Y34-'T7'!Y34</f>
        <v>0</v>
      </c>
      <c r="Z34" s="146" t="str">
        <f t="shared" si="20"/>
        <v>-</v>
      </c>
      <c r="AA34" s="55" t="str">
        <f t="shared" si="21"/>
        <v>-</v>
      </c>
      <c r="AB34" s="55" t="str">
        <f t="shared" si="22"/>
        <v>-</v>
      </c>
      <c r="AC34" s="55" t="str">
        <f t="shared" si="23"/>
        <v>-</v>
      </c>
      <c r="AD34" s="47" t="str">
        <f>IF(F34&gt;0,(M34*Input!$G$22)/F34,"-")</f>
        <v>-</v>
      </c>
      <c r="AE34" s="54" t="str">
        <f t="shared" si="24"/>
        <v>-</v>
      </c>
      <c r="AF34" s="47" t="str">
        <f t="shared" si="25"/>
        <v>-</v>
      </c>
      <c r="AG34" s="55" t="str">
        <f t="shared" si="26"/>
        <v>-</v>
      </c>
      <c r="AH34" s="28" t="str">
        <f t="shared" si="27"/>
        <v>-</v>
      </c>
      <c r="AI34" s="425">
        <f t="shared" si="28"/>
        <v>0</v>
      </c>
      <c r="AJ34" t="str">
        <f t="shared" si="29"/>
        <v>Player 7</v>
      </c>
      <c r="AK34" s="885"/>
      <c r="AL34" s="467" t="str">
        <f t="shared" si="30"/>
        <v>-</v>
      </c>
      <c r="AM34">
        <v>7</v>
      </c>
      <c r="AN34" s="884" t="e">
        <f t="shared" si="31"/>
        <v>#N/A</v>
      </c>
      <c r="AO34" s="884" t="e">
        <f t="shared" si="32"/>
        <v>#N/A</v>
      </c>
      <c r="AP34" s="884" t="e">
        <f t="shared" si="33"/>
        <v>#N/A</v>
      </c>
      <c r="AQ34" t="e">
        <f t="shared" si="34"/>
        <v>#N/A</v>
      </c>
      <c r="AR34" t="e">
        <f t="shared" si="35"/>
        <v>#N/A</v>
      </c>
      <c r="AS34" t="e">
        <f t="shared" si="36"/>
        <v>#N/A</v>
      </c>
      <c r="AT34" t="e">
        <f t="shared" si="37"/>
        <v>#N/A</v>
      </c>
      <c r="AU34" t="e">
        <f t="shared" si="38"/>
        <v>#N/A</v>
      </c>
    </row>
    <row r="35" spans="1:47" ht="15.75" customHeight="1" x14ac:dyDescent="0.15">
      <c r="A35" s="136">
        <f t="shared" si="19"/>
        <v>22</v>
      </c>
      <c r="B35" s="136" t="str">
        <f t="shared" si="19"/>
        <v>Player 8</v>
      </c>
      <c r="C35" s="63">
        <f>SUM(SEnd:SStart!D36)-'T1'!C35-'T2'!C35-'T3'!C35-'T4'!C35-'T5'!C35-'T6'!C35-'T7'!C35</f>
        <v>0</v>
      </c>
      <c r="D35" s="63">
        <f>SUM(SEnd:SStart!E36)-'T1'!D35-'T2'!D35-'T3'!D35-'T4'!D35-'T5'!D35-'T6'!D35-'T7'!D35</f>
        <v>0</v>
      </c>
      <c r="E35" s="63">
        <f>SUM(SEnd:SStart!F36)-'T1'!E35-'T2'!E35-'T3'!E35-'T4'!E35-'T5'!E35-'T6'!E35-'T7'!E35</f>
        <v>0</v>
      </c>
      <c r="F35" s="63">
        <f>SUM(SEnd:SStart!G36)-'T1'!F35-'T2'!F35-'T3'!F35-'T4'!F35-'T5'!F35-'T6'!F35-'T7'!F35</f>
        <v>0</v>
      </c>
      <c r="G35" s="63">
        <f>SUM(SEnd:SStart!H36)-'T1'!G35-'T2'!G35-'T3'!G35-'T4'!G35-'T5'!G35-'T6'!G35-'T7'!G35</f>
        <v>0</v>
      </c>
      <c r="H35" s="63">
        <f>SUM(SEnd:SStart!I36)-'T1'!H35-'T2'!H35-'T3'!H35-'T4'!H35-'T5'!H35-'T6'!H35-'T7'!H35</f>
        <v>0</v>
      </c>
      <c r="I35" s="63">
        <f>SUM(SEnd:SStart!J36)-'T1'!I35-'T2'!I35-'T3'!I35-'T4'!I35-'T5'!I35-'T6'!I35-'T7'!I35</f>
        <v>0</v>
      </c>
      <c r="J35" s="63">
        <f>SUM(SEnd:SStart!K36)-'T1'!J35-'T2'!J35-'T3'!J35-'T4'!J35-'T5'!J35-'T6'!J35-'T7'!J35</f>
        <v>0</v>
      </c>
      <c r="K35" s="63">
        <f>SUM(SEnd:SStart!L36)-'T1'!K35-'T2'!K35-'T3'!K35-'T4'!K35-'T5'!K35-'T6'!K35-'T7'!K35</f>
        <v>0</v>
      </c>
      <c r="L35" s="63">
        <f>SUM(SEnd:SStart!M36)-'T1'!L35-'T2'!L35-'T3'!L35-'T4'!L35-'T5'!L35-'T6'!L35-'T7'!L35</f>
        <v>0</v>
      </c>
      <c r="M35" s="63">
        <f>SUM(SEnd:SStart!N36)-'T1'!M35-'T2'!M35-'T3'!M35-'T4'!M35-'T5'!M35-'T6'!M35-'T7'!M35</f>
        <v>0</v>
      </c>
      <c r="N35" s="63">
        <f>SUM(SEnd:SStart!O36)-'T1'!N35-'T2'!N35-'T3'!N35-'T4'!N35-'T5'!N35-'T6'!N35-'T7'!N35</f>
        <v>0</v>
      </c>
      <c r="O35" s="63">
        <f>SUM(SEnd:SStart!P36)-'T1'!O35-'T2'!O35-'T3'!O35-'T4'!O35-'T5'!O35-'T6'!O35-'T7'!O35</f>
        <v>0</v>
      </c>
      <c r="P35" s="63">
        <f>SUM(SEnd:SStart!Q36)-'T1'!P35-'T2'!P35-'T3'!P35-'T4'!P35-'T5'!P35-'T6'!P35-'T7'!P35</f>
        <v>0</v>
      </c>
      <c r="Q35" s="63">
        <f>SUM(SEnd:SStart!R36)-'T1'!Q35-'T2'!Q35-'T3'!Q35-'T4'!Q35-'T5'!Q35-'T6'!Q35-'T7'!Q35</f>
        <v>0</v>
      </c>
      <c r="R35" s="63">
        <f>SUM(SEnd:SStart!S36)-'T1'!R35-'T2'!R35-'T3'!R35-'T4'!R35-'T5'!R35-'T6'!R35-'T7'!R35</f>
        <v>0</v>
      </c>
      <c r="S35" s="63">
        <f>SUM(SEnd:SStart!T36)-'T1'!S35-'T2'!S35-'T3'!S35-'T4'!S35-'T5'!S35-'T6'!S35-'T7'!S35</f>
        <v>0</v>
      </c>
      <c r="T35" s="63">
        <f>SUM(SEnd:SStart!U36)-'T1'!T35-'T2'!T35-'T3'!T35-'T4'!T35-'T5'!T35-'T6'!T35-'T7'!T35</f>
        <v>0</v>
      </c>
      <c r="U35" s="63">
        <f>SUM(SEnd:SStart!V36)-'T1'!U35-'T2'!U35-'T3'!U35-'T4'!U35-'T5'!U35-'T6'!U35-'T7'!U35</f>
        <v>0</v>
      </c>
      <c r="V35" s="63">
        <f>SUM(SEnd:SStart!W36)-'T1'!V35-'T2'!V35-'T3'!V35-'T4'!V35-'T5'!V35-'T6'!V35-'T7'!V35</f>
        <v>0</v>
      </c>
      <c r="W35" s="63">
        <f>SUM(SEnd:SStart!X36)-'T1'!W35-'T2'!W35-'T3'!W35-'T4'!W35-'T5'!W35-'T6'!W35-'T7'!W35</f>
        <v>0</v>
      </c>
      <c r="X35" s="63">
        <f>SUM(SEnd:SStart!Y36)-'T1'!X35-'T2'!X35-'T3'!X35-'T4'!X35-'T5'!X35-'T6'!X35-'T7'!X35</f>
        <v>0</v>
      </c>
      <c r="Y35" s="63">
        <f>SUM(SEnd:SStart!Z36)-'T1'!Y35-'T2'!Y35-'T3'!Y35-'T4'!Y35-'T5'!Y35-'T6'!Y35-'T7'!Y35</f>
        <v>0</v>
      </c>
      <c r="Z35" s="146" t="str">
        <f t="shared" si="20"/>
        <v>-</v>
      </c>
      <c r="AA35" s="55" t="str">
        <f t="shared" si="21"/>
        <v>-</v>
      </c>
      <c r="AB35" s="55" t="str">
        <f t="shared" si="22"/>
        <v>-</v>
      </c>
      <c r="AC35" s="55" t="str">
        <f t="shared" si="23"/>
        <v>-</v>
      </c>
      <c r="AD35" s="47" t="str">
        <f>IF(F35&gt;0,(M35*Input!$G$22)/F35,"-")</f>
        <v>-</v>
      </c>
      <c r="AE35" s="54" t="str">
        <f t="shared" si="24"/>
        <v>-</v>
      </c>
      <c r="AF35" s="47" t="str">
        <f t="shared" si="25"/>
        <v>-</v>
      </c>
      <c r="AG35" s="55" t="str">
        <f t="shared" si="26"/>
        <v>-</v>
      </c>
      <c r="AH35" s="28" t="str">
        <f t="shared" si="27"/>
        <v>-</v>
      </c>
      <c r="AI35" s="425">
        <f t="shared" si="28"/>
        <v>0</v>
      </c>
      <c r="AJ35" t="str">
        <f t="shared" si="29"/>
        <v>Player 8</v>
      </c>
      <c r="AK35" s="885"/>
      <c r="AL35" s="467" t="str">
        <f t="shared" si="30"/>
        <v>-</v>
      </c>
      <c r="AM35">
        <v>8</v>
      </c>
      <c r="AN35" s="884" t="e">
        <f t="shared" si="31"/>
        <v>#N/A</v>
      </c>
      <c r="AO35" s="884" t="e">
        <f t="shared" si="32"/>
        <v>#N/A</v>
      </c>
      <c r="AP35" s="884" t="e">
        <f t="shared" si="33"/>
        <v>#N/A</v>
      </c>
      <c r="AQ35" t="e">
        <f t="shared" si="34"/>
        <v>#N/A</v>
      </c>
      <c r="AR35" t="e">
        <f t="shared" si="35"/>
        <v>#N/A</v>
      </c>
      <c r="AS35" t="e">
        <f t="shared" si="36"/>
        <v>#N/A</v>
      </c>
      <c r="AT35" t="e">
        <f t="shared" si="37"/>
        <v>#N/A</v>
      </c>
      <c r="AU35" t="e">
        <f t="shared" si="38"/>
        <v>#N/A</v>
      </c>
    </row>
    <row r="36" spans="1:47" ht="15.75" customHeight="1" x14ac:dyDescent="0.15">
      <c r="A36" s="136">
        <f t="shared" si="19"/>
        <v>23</v>
      </c>
      <c r="B36" s="136" t="str">
        <f t="shared" si="19"/>
        <v>Player 9</v>
      </c>
      <c r="C36" s="63">
        <f>SUM(SEnd:SStart!D37)-'T1'!C36-'T2'!C36-'T3'!C36-'T4'!C36-'T5'!C36-'T6'!C36-'T7'!C36</f>
        <v>0</v>
      </c>
      <c r="D36" s="63">
        <f>SUM(SEnd:SStart!E37)-'T1'!D36-'T2'!D36-'T3'!D36-'T4'!D36-'T5'!D36-'T6'!D36-'T7'!D36</f>
        <v>0</v>
      </c>
      <c r="E36" s="63">
        <f>SUM(SEnd:SStart!F37)-'T1'!E36-'T2'!E36-'T3'!E36-'T4'!E36-'T5'!E36-'T6'!E36-'T7'!E36</f>
        <v>0</v>
      </c>
      <c r="F36" s="63">
        <f>SUM(SEnd:SStart!G37)-'T1'!F36-'T2'!F36-'T3'!F36-'T4'!F36-'T5'!F36-'T6'!F36-'T7'!F36</f>
        <v>0</v>
      </c>
      <c r="G36" s="63">
        <f>SUM(SEnd:SStart!H37)-'T1'!G36-'T2'!G36-'T3'!G36-'T4'!G36-'T5'!G36-'T6'!G36-'T7'!G36</f>
        <v>0</v>
      </c>
      <c r="H36" s="63">
        <f>SUM(SEnd:SStart!I37)-'T1'!H36-'T2'!H36-'T3'!H36-'T4'!H36-'T5'!H36-'T6'!H36-'T7'!H36</f>
        <v>0</v>
      </c>
      <c r="I36" s="63">
        <f>SUM(SEnd:SStart!J37)-'T1'!I36-'T2'!I36-'T3'!I36-'T4'!I36-'T5'!I36-'T6'!I36-'T7'!I36</f>
        <v>0</v>
      </c>
      <c r="J36" s="63">
        <f>SUM(SEnd:SStart!K37)-'T1'!J36-'T2'!J36-'T3'!J36-'T4'!J36-'T5'!J36-'T6'!J36-'T7'!J36</f>
        <v>0</v>
      </c>
      <c r="K36" s="63">
        <f>SUM(SEnd:SStart!L37)-'T1'!K36-'T2'!K36-'T3'!K36-'T4'!K36-'T5'!K36-'T6'!K36-'T7'!K36</f>
        <v>0</v>
      </c>
      <c r="L36" s="63">
        <f>SUM(SEnd:SStart!M37)-'T1'!L36-'T2'!L36-'T3'!L36-'T4'!L36-'T5'!L36-'T6'!L36-'T7'!L36</f>
        <v>0</v>
      </c>
      <c r="M36" s="63">
        <f>SUM(SEnd:SStart!N37)-'T1'!M36-'T2'!M36-'T3'!M36-'T4'!M36-'T5'!M36-'T6'!M36-'T7'!M36</f>
        <v>0</v>
      </c>
      <c r="N36" s="63">
        <f>SUM(SEnd:SStart!O37)-'T1'!N36-'T2'!N36-'T3'!N36-'T4'!N36-'T5'!N36-'T6'!N36-'T7'!N36</f>
        <v>0</v>
      </c>
      <c r="O36" s="63">
        <f>SUM(SEnd:SStart!P37)-'T1'!O36-'T2'!O36-'T3'!O36-'T4'!O36-'T5'!O36-'T6'!O36-'T7'!O36</f>
        <v>0</v>
      </c>
      <c r="P36" s="63">
        <f>SUM(SEnd:SStart!Q37)-'T1'!P36-'T2'!P36-'T3'!P36-'T4'!P36-'T5'!P36-'T6'!P36-'T7'!P36</f>
        <v>0</v>
      </c>
      <c r="Q36" s="63">
        <f>SUM(SEnd:SStart!R37)-'T1'!Q36-'T2'!Q36-'T3'!Q36-'T4'!Q36-'T5'!Q36-'T6'!Q36-'T7'!Q36</f>
        <v>0</v>
      </c>
      <c r="R36" s="63">
        <f>SUM(SEnd:SStart!S37)-'T1'!R36-'T2'!R36-'T3'!R36-'T4'!R36-'T5'!R36-'T6'!R36-'T7'!R36</f>
        <v>0</v>
      </c>
      <c r="S36" s="63">
        <f>SUM(SEnd:SStart!T37)-'T1'!S36-'T2'!S36-'T3'!S36-'T4'!S36-'T5'!S36-'T6'!S36-'T7'!S36</f>
        <v>0</v>
      </c>
      <c r="T36" s="63">
        <f>SUM(SEnd:SStart!U37)-'T1'!T36-'T2'!T36-'T3'!T36-'T4'!T36-'T5'!T36-'T6'!T36-'T7'!T36</f>
        <v>0</v>
      </c>
      <c r="U36" s="63">
        <f>SUM(SEnd:SStart!V37)-'T1'!U36-'T2'!U36-'T3'!U36-'T4'!U36-'T5'!U36-'T6'!U36-'T7'!U36</f>
        <v>0</v>
      </c>
      <c r="V36" s="63">
        <f>SUM(SEnd:SStart!W37)-'T1'!V36-'T2'!V36-'T3'!V36-'T4'!V36-'T5'!V36-'T6'!V36-'T7'!V36</f>
        <v>0</v>
      </c>
      <c r="W36" s="63">
        <f>SUM(SEnd:SStart!X37)-'T1'!W36-'T2'!W36-'T3'!W36-'T4'!W36-'T5'!W36-'T6'!W36-'T7'!W36</f>
        <v>0</v>
      </c>
      <c r="X36" s="63">
        <f>SUM(SEnd:SStart!Y37)-'T1'!X36-'T2'!X36-'T3'!X36-'T4'!X36-'T5'!X36-'T6'!X36-'T7'!X36</f>
        <v>0</v>
      </c>
      <c r="Y36" s="63">
        <f>SUM(SEnd:SStart!Z37)-'T1'!Y36-'T2'!Y36-'T3'!Y36-'T4'!Y36-'T5'!Y36-'T6'!Y36-'T7'!Y36</f>
        <v>0</v>
      </c>
      <c r="Z36" s="146" t="str">
        <f t="shared" si="20"/>
        <v>-</v>
      </c>
      <c r="AA36" s="55" t="str">
        <f t="shared" si="21"/>
        <v>-</v>
      </c>
      <c r="AB36" s="55" t="str">
        <f t="shared" si="22"/>
        <v>-</v>
      </c>
      <c r="AC36" s="55" t="str">
        <f t="shared" si="23"/>
        <v>-</v>
      </c>
      <c r="AD36" s="47" t="str">
        <f>IF(F36&gt;0,(M36*Input!$G$22)/F36,"-")</f>
        <v>-</v>
      </c>
      <c r="AE36" s="54" t="str">
        <f t="shared" si="24"/>
        <v>-</v>
      </c>
      <c r="AF36" s="47" t="str">
        <f t="shared" si="25"/>
        <v>-</v>
      </c>
      <c r="AG36" s="55" t="str">
        <f t="shared" si="26"/>
        <v>-</v>
      </c>
      <c r="AH36" s="28" t="str">
        <f t="shared" si="27"/>
        <v>-</v>
      </c>
      <c r="AI36" s="425">
        <f t="shared" si="28"/>
        <v>0</v>
      </c>
      <c r="AJ36" t="str">
        <f t="shared" si="29"/>
        <v>Player 9</v>
      </c>
      <c r="AK36" s="885"/>
      <c r="AL36" s="467" t="str">
        <f t="shared" si="30"/>
        <v>-</v>
      </c>
      <c r="AM36">
        <v>9</v>
      </c>
      <c r="AN36" s="884" t="e">
        <f t="shared" si="31"/>
        <v>#N/A</v>
      </c>
      <c r="AO36" s="884" t="e">
        <f t="shared" si="32"/>
        <v>#N/A</v>
      </c>
      <c r="AP36" s="884" t="e">
        <f t="shared" si="33"/>
        <v>#N/A</v>
      </c>
      <c r="AQ36" t="e">
        <f t="shared" si="34"/>
        <v>#N/A</v>
      </c>
      <c r="AR36" t="e">
        <f t="shared" si="35"/>
        <v>#N/A</v>
      </c>
      <c r="AS36" t="e">
        <f t="shared" si="36"/>
        <v>#N/A</v>
      </c>
      <c r="AT36" t="e">
        <f t="shared" si="37"/>
        <v>#N/A</v>
      </c>
      <c r="AU36" t="e">
        <f t="shared" si="38"/>
        <v>#N/A</v>
      </c>
    </row>
    <row r="37" spans="1:47" ht="15.75" customHeight="1" x14ac:dyDescent="0.15">
      <c r="A37" s="136">
        <f t="shared" si="19"/>
        <v>24</v>
      </c>
      <c r="B37" s="136" t="str">
        <f t="shared" si="19"/>
        <v>Player 10</v>
      </c>
      <c r="C37" s="63">
        <f>SUM(SEnd:SStart!D38)-'T1'!C37-'T2'!C37-'T3'!C37-'T4'!C37-'T5'!C37-'T6'!C37-'T7'!C37</f>
        <v>0</v>
      </c>
      <c r="D37" s="63">
        <f>SUM(SEnd:SStart!E38)-'T1'!D37-'T2'!D37-'T3'!D37-'T4'!D37-'T5'!D37-'T6'!D37-'T7'!D37</f>
        <v>0</v>
      </c>
      <c r="E37" s="63">
        <f>SUM(SEnd:SStart!F38)-'T1'!E37-'T2'!E37-'T3'!E37-'T4'!E37-'T5'!E37-'T6'!E37-'T7'!E37</f>
        <v>0</v>
      </c>
      <c r="F37" s="63">
        <f>SUM(SEnd:SStart!G38)-'T1'!F37-'T2'!F37-'T3'!F37-'T4'!F37-'T5'!F37-'T6'!F37-'T7'!F37</f>
        <v>0</v>
      </c>
      <c r="G37" s="63">
        <f>SUM(SEnd:SStart!H38)-'T1'!G37-'T2'!G37-'T3'!G37-'T4'!G37-'T5'!G37-'T6'!G37-'T7'!G37</f>
        <v>0</v>
      </c>
      <c r="H37" s="63">
        <f>SUM(SEnd:SStart!I38)-'T1'!H37-'T2'!H37-'T3'!H37-'T4'!H37-'T5'!H37-'T6'!H37-'T7'!H37</f>
        <v>0</v>
      </c>
      <c r="I37" s="63">
        <f>SUM(SEnd:SStart!J38)-'T1'!I37-'T2'!I37-'T3'!I37-'T4'!I37-'T5'!I37-'T6'!I37-'T7'!I37</f>
        <v>0</v>
      </c>
      <c r="J37" s="63">
        <f>SUM(SEnd:SStart!K38)-'T1'!J37-'T2'!J37-'T3'!J37-'T4'!J37-'T5'!J37-'T6'!J37-'T7'!J37</f>
        <v>0</v>
      </c>
      <c r="K37" s="63">
        <f>SUM(SEnd:SStart!L38)-'T1'!K37-'T2'!K37-'T3'!K37-'T4'!K37-'T5'!K37-'T6'!K37-'T7'!K37</f>
        <v>0</v>
      </c>
      <c r="L37" s="63">
        <f>SUM(SEnd:SStart!M38)-'T1'!L37-'T2'!L37-'T3'!L37-'T4'!L37-'T5'!L37-'T6'!L37-'T7'!L37</f>
        <v>0</v>
      </c>
      <c r="M37" s="63">
        <f>SUM(SEnd:SStart!N38)-'T1'!M37-'T2'!M37-'T3'!M37-'T4'!M37-'T5'!M37-'T6'!M37-'T7'!M37</f>
        <v>0</v>
      </c>
      <c r="N37" s="63">
        <f>SUM(SEnd:SStart!O38)-'T1'!N37-'T2'!N37-'T3'!N37-'T4'!N37-'T5'!N37-'T6'!N37-'T7'!N37</f>
        <v>0</v>
      </c>
      <c r="O37" s="63">
        <f>SUM(SEnd:SStart!P38)-'T1'!O37-'T2'!O37-'T3'!O37-'T4'!O37-'T5'!O37-'T6'!O37-'T7'!O37</f>
        <v>0</v>
      </c>
      <c r="P37" s="63">
        <f>SUM(SEnd:SStart!Q38)-'T1'!P37-'T2'!P37-'T3'!P37-'T4'!P37-'T5'!P37-'T6'!P37-'T7'!P37</f>
        <v>0</v>
      </c>
      <c r="Q37" s="63">
        <f>SUM(SEnd:SStart!R38)-'T1'!Q37-'T2'!Q37-'T3'!Q37-'T4'!Q37-'T5'!Q37-'T6'!Q37-'T7'!Q37</f>
        <v>0</v>
      </c>
      <c r="R37" s="63">
        <f>SUM(SEnd:SStart!S38)-'T1'!R37-'T2'!R37-'T3'!R37-'T4'!R37-'T5'!R37-'T6'!R37-'T7'!R37</f>
        <v>0</v>
      </c>
      <c r="S37" s="63">
        <f>SUM(SEnd:SStart!T38)-'T1'!S37-'T2'!S37-'T3'!S37-'T4'!S37-'T5'!S37-'T6'!S37-'T7'!S37</f>
        <v>0</v>
      </c>
      <c r="T37" s="63">
        <f>SUM(SEnd:SStart!U38)-'T1'!T37-'T2'!T37-'T3'!T37-'T4'!T37-'T5'!T37-'T6'!T37-'T7'!T37</f>
        <v>0</v>
      </c>
      <c r="U37" s="63">
        <f>SUM(SEnd:SStart!V38)-'T1'!U37-'T2'!U37-'T3'!U37-'T4'!U37-'T5'!U37-'T6'!U37-'T7'!U37</f>
        <v>0</v>
      </c>
      <c r="V37" s="63">
        <f>SUM(SEnd:SStart!W38)-'T1'!V37-'T2'!V37-'T3'!V37-'T4'!V37-'T5'!V37-'T6'!V37-'T7'!V37</f>
        <v>0</v>
      </c>
      <c r="W37" s="63">
        <f>SUM(SEnd:SStart!X38)-'T1'!W37-'T2'!W37-'T3'!W37-'T4'!W37-'T5'!W37-'T6'!W37-'T7'!W37</f>
        <v>0</v>
      </c>
      <c r="X37" s="63">
        <f>SUM(SEnd:SStart!Y38)-'T1'!X37-'T2'!X37-'T3'!X37-'T4'!X37-'T5'!X37-'T6'!X37-'T7'!X37</f>
        <v>0</v>
      </c>
      <c r="Y37" s="63">
        <f>SUM(SEnd:SStart!Z38)-'T1'!Y37-'T2'!Y37-'T3'!Y37-'T4'!Y37-'T5'!Y37-'T6'!Y37-'T7'!Y37</f>
        <v>0</v>
      </c>
      <c r="Z37" s="146" t="str">
        <f t="shared" si="20"/>
        <v>-</v>
      </c>
      <c r="AA37" s="55" t="str">
        <f t="shared" si="21"/>
        <v>-</v>
      </c>
      <c r="AB37" s="55" t="str">
        <f t="shared" si="22"/>
        <v>-</v>
      </c>
      <c r="AC37" s="55" t="str">
        <f t="shared" si="23"/>
        <v>-</v>
      </c>
      <c r="AD37" s="47" t="str">
        <f>IF(F37&gt;0,(M37*Input!$G$22)/F37,"-")</f>
        <v>-</v>
      </c>
      <c r="AE37" s="54" t="str">
        <f t="shared" si="24"/>
        <v>-</v>
      </c>
      <c r="AF37" s="47" t="str">
        <f t="shared" si="25"/>
        <v>-</v>
      </c>
      <c r="AG37" s="55" t="str">
        <f t="shared" si="26"/>
        <v>-</v>
      </c>
      <c r="AH37" s="28" t="str">
        <f t="shared" si="27"/>
        <v>-</v>
      </c>
      <c r="AI37" s="425">
        <f t="shared" si="28"/>
        <v>0</v>
      </c>
      <c r="AJ37" t="str">
        <f t="shared" si="29"/>
        <v>Player 10</v>
      </c>
      <c r="AK37" s="885"/>
      <c r="AL37" s="467" t="str">
        <f t="shared" si="30"/>
        <v>-</v>
      </c>
      <c r="AM37">
        <v>10</v>
      </c>
      <c r="AN37" s="884" t="e">
        <f t="shared" si="31"/>
        <v>#N/A</v>
      </c>
      <c r="AO37" s="884" t="e">
        <f t="shared" si="32"/>
        <v>#N/A</v>
      </c>
      <c r="AP37" s="884" t="e">
        <f t="shared" si="33"/>
        <v>#N/A</v>
      </c>
      <c r="AQ37" t="e">
        <f t="shared" si="34"/>
        <v>#N/A</v>
      </c>
      <c r="AR37" t="e">
        <f t="shared" si="35"/>
        <v>#N/A</v>
      </c>
      <c r="AS37" t="e">
        <f t="shared" si="36"/>
        <v>#N/A</v>
      </c>
      <c r="AT37" t="e">
        <f t="shared" si="37"/>
        <v>#N/A</v>
      </c>
      <c r="AU37" t="e">
        <f t="shared" si="38"/>
        <v>#N/A</v>
      </c>
    </row>
    <row r="38" spans="1:47" ht="15.75" customHeight="1" x14ac:dyDescent="0.15">
      <c r="A38" s="136">
        <f t="shared" si="19"/>
        <v>25</v>
      </c>
      <c r="B38" s="136" t="str">
        <f t="shared" si="19"/>
        <v>Player 11</v>
      </c>
      <c r="C38" s="63">
        <f>SUM(SEnd:SStart!D39)-'T1'!C38-'T2'!C38-'T3'!C38-'T4'!C38-'T5'!C38-'T6'!C38-'T7'!C38</f>
        <v>0</v>
      </c>
      <c r="D38" s="63">
        <f>SUM(SEnd:SStart!E39)-'T1'!D38-'T2'!D38-'T3'!D38-'T4'!D38-'T5'!D38-'T6'!D38-'T7'!D38</f>
        <v>0</v>
      </c>
      <c r="E38" s="63">
        <f>SUM(SEnd:SStart!F39)-'T1'!E38-'T2'!E38-'T3'!E38-'T4'!E38-'T5'!E38-'T6'!E38-'T7'!E38</f>
        <v>0</v>
      </c>
      <c r="F38" s="63">
        <f>SUM(SEnd:SStart!G39)-'T1'!F38-'T2'!F38-'T3'!F38-'T4'!F38-'T5'!F38-'T6'!F38-'T7'!F38</f>
        <v>0</v>
      </c>
      <c r="G38" s="63">
        <f>SUM(SEnd:SStart!H39)-'T1'!G38-'T2'!G38-'T3'!G38-'T4'!G38-'T5'!G38-'T6'!G38-'T7'!G38</f>
        <v>0</v>
      </c>
      <c r="H38" s="63">
        <f>SUM(SEnd:SStart!I39)-'T1'!H38-'T2'!H38-'T3'!H38-'T4'!H38-'T5'!H38-'T6'!H38-'T7'!H38</f>
        <v>0</v>
      </c>
      <c r="I38" s="63">
        <f>SUM(SEnd:SStart!J39)-'T1'!I38-'T2'!I38-'T3'!I38-'T4'!I38-'T5'!I38-'T6'!I38-'T7'!I38</f>
        <v>0</v>
      </c>
      <c r="J38" s="63">
        <f>SUM(SEnd:SStart!K39)-'T1'!J38-'T2'!J38-'T3'!J38-'T4'!J38-'T5'!J38-'T6'!J38-'T7'!J38</f>
        <v>0</v>
      </c>
      <c r="K38" s="63">
        <f>SUM(SEnd:SStart!L39)-'T1'!K38-'T2'!K38-'T3'!K38-'T4'!K38-'T5'!K38-'T6'!K38-'T7'!K38</f>
        <v>0</v>
      </c>
      <c r="L38" s="63">
        <f>SUM(SEnd:SStart!M39)-'T1'!L38-'T2'!L38-'T3'!L38-'T4'!L38-'T5'!L38-'T6'!L38-'T7'!L38</f>
        <v>0</v>
      </c>
      <c r="M38" s="63">
        <f>SUM(SEnd:SStart!N39)-'T1'!M38-'T2'!M38-'T3'!M38-'T4'!M38-'T5'!M38-'T6'!M38-'T7'!M38</f>
        <v>0</v>
      </c>
      <c r="N38" s="63">
        <f>SUM(SEnd:SStart!O39)-'T1'!N38-'T2'!N38-'T3'!N38-'T4'!N38-'T5'!N38-'T6'!N38-'T7'!N38</f>
        <v>0</v>
      </c>
      <c r="O38" s="63">
        <f>SUM(SEnd:SStart!P39)-'T1'!O38-'T2'!O38-'T3'!O38-'T4'!O38-'T5'!O38-'T6'!O38-'T7'!O38</f>
        <v>0</v>
      </c>
      <c r="P38" s="63">
        <f>SUM(SEnd:SStart!Q39)-'T1'!P38-'T2'!P38-'T3'!P38-'T4'!P38-'T5'!P38-'T6'!P38-'T7'!P38</f>
        <v>0</v>
      </c>
      <c r="Q38" s="63">
        <f>SUM(SEnd:SStart!R39)-'T1'!Q38-'T2'!Q38-'T3'!Q38-'T4'!Q38-'T5'!Q38-'T6'!Q38-'T7'!Q38</f>
        <v>0</v>
      </c>
      <c r="R38" s="63">
        <f>SUM(SEnd:SStart!S39)-'T1'!R38-'T2'!R38-'T3'!R38-'T4'!R38-'T5'!R38-'T6'!R38-'T7'!R38</f>
        <v>0</v>
      </c>
      <c r="S38" s="63">
        <f>SUM(SEnd:SStart!T39)-'T1'!S38-'T2'!S38-'T3'!S38-'T4'!S38-'T5'!S38-'T6'!S38-'T7'!S38</f>
        <v>0</v>
      </c>
      <c r="T38" s="63">
        <f>SUM(SEnd:SStart!U39)-'T1'!T38-'T2'!T38-'T3'!T38-'T4'!T38-'T5'!T38-'T6'!T38-'T7'!T38</f>
        <v>0</v>
      </c>
      <c r="U38" s="63">
        <f>SUM(SEnd:SStart!V39)-'T1'!U38-'T2'!U38-'T3'!U38-'T4'!U38-'T5'!U38-'T6'!U38-'T7'!U38</f>
        <v>0</v>
      </c>
      <c r="V38" s="63">
        <f>SUM(SEnd:SStart!W39)-'T1'!V38-'T2'!V38-'T3'!V38-'T4'!V38-'T5'!V38-'T6'!V38-'T7'!V38</f>
        <v>0</v>
      </c>
      <c r="W38" s="63">
        <f>SUM(SEnd:SStart!X39)-'T1'!W38-'T2'!W38-'T3'!W38-'T4'!W38-'T5'!W38-'T6'!W38-'T7'!W38</f>
        <v>0</v>
      </c>
      <c r="X38" s="63">
        <f>SUM(SEnd:SStart!Y39)-'T1'!X38-'T2'!X38-'T3'!X38-'T4'!X38-'T5'!X38-'T6'!X38-'T7'!X38</f>
        <v>0</v>
      </c>
      <c r="Y38" s="63">
        <f>SUM(SEnd:SStart!Z39)-'T1'!Y38-'T2'!Y38-'T3'!Y38-'T4'!Y38-'T5'!Y38-'T6'!Y38-'T7'!Y38</f>
        <v>0</v>
      </c>
      <c r="Z38" s="146" t="str">
        <f t="shared" si="20"/>
        <v>-</v>
      </c>
      <c r="AA38" s="55" t="str">
        <f t="shared" si="21"/>
        <v>-</v>
      </c>
      <c r="AB38" s="55" t="str">
        <f t="shared" si="22"/>
        <v>-</v>
      </c>
      <c r="AC38" s="55" t="str">
        <f t="shared" si="23"/>
        <v>-</v>
      </c>
      <c r="AD38" s="47" t="str">
        <f>IF(F38&gt;0,(M38*Input!$G$22)/F38,"-")</f>
        <v>-</v>
      </c>
      <c r="AE38" s="54" t="str">
        <f t="shared" si="24"/>
        <v>-</v>
      </c>
      <c r="AF38" s="47" t="str">
        <f t="shared" si="25"/>
        <v>-</v>
      </c>
      <c r="AG38" s="55" t="str">
        <f t="shared" si="26"/>
        <v>-</v>
      </c>
      <c r="AH38" s="28" t="str">
        <f t="shared" si="27"/>
        <v>-</v>
      </c>
      <c r="AI38" s="425">
        <f t="shared" si="28"/>
        <v>0</v>
      </c>
      <c r="AJ38" t="str">
        <f t="shared" si="29"/>
        <v>Player 11</v>
      </c>
      <c r="AK38" s="885"/>
      <c r="AL38" s="467" t="str">
        <f t="shared" si="30"/>
        <v>-</v>
      </c>
      <c r="AM38">
        <v>11</v>
      </c>
      <c r="AN38" s="884" t="e">
        <f t="shared" si="31"/>
        <v>#N/A</v>
      </c>
      <c r="AO38" s="884" t="e">
        <f t="shared" si="32"/>
        <v>#N/A</v>
      </c>
      <c r="AP38" s="884" t="e">
        <f t="shared" si="33"/>
        <v>#N/A</v>
      </c>
      <c r="AQ38" t="e">
        <f t="shared" si="34"/>
        <v>#N/A</v>
      </c>
      <c r="AR38" t="e">
        <f t="shared" si="35"/>
        <v>#N/A</v>
      </c>
      <c r="AS38" t="e">
        <f t="shared" si="36"/>
        <v>#N/A</v>
      </c>
      <c r="AT38" t="e">
        <f t="shared" si="37"/>
        <v>#N/A</v>
      </c>
      <c r="AU38" t="e">
        <f t="shared" si="38"/>
        <v>#N/A</v>
      </c>
    </row>
    <row r="39" spans="1:47" ht="15.75" customHeight="1" x14ac:dyDescent="0.15">
      <c r="A39" s="136">
        <f t="shared" si="19"/>
        <v>29</v>
      </c>
      <c r="B39" s="136" t="str">
        <f t="shared" si="19"/>
        <v>Player 12</v>
      </c>
      <c r="C39" s="63">
        <f>SUM(SEnd:SStart!D40)-'T1'!C39-'T2'!C39-'T3'!C39-'T4'!C39-'T5'!C39-'T6'!C39-'T7'!C39</f>
        <v>0</v>
      </c>
      <c r="D39" s="63">
        <f>SUM(SEnd:SStart!E40)-'T1'!D39-'T2'!D39-'T3'!D39-'T4'!D39-'T5'!D39-'T6'!D39-'T7'!D39</f>
        <v>0</v>
      </c>
      <c r="E39" s="63">
        <f>SUM(SEnd:SStart!F40)-'T1'!E39-'T2'!E39-'T3'!E39-'T4'!E39-'T5'!E39-'T6'!E39-'T7'!E39</f>
        <v>0</v>
      </c>
      <c r="F39" s="63">
        <f>SUM(SEnd:SStart!G40)-'T1'!F39-'T2'!F39-'T3'!F39-'T4'!F39-'T5'!F39-'T6'!F39-'T7'!F39</f>
        <v>0</v>
      </c>
      <c r="G39" s="63">
        <f>SUM(SEnd:SStart!H40)-'T1'!G39-'T2'!G39-'T3'!G39-'T4'!G39-'T5'!G39-'T6'!G39-'T7'!G39</f>
        <v>0</v>
      </c>
      <c r="H39" s="63">
        <f>SUM(SEnd:SStart!I40)-'T1'!H39-'T2'!H39-'T3'!H39-'T4'!H39-'T5'!H39-'T6'!H39-'T7'!H39</f>
        <v>0</v>
      </c>
      <c r="I39" s="63">
        <f>SUM(SEnd:SStart!J40)-'T1'!I39-'T2'!I39-'T3'!I39-'T4'!I39-'T5'!I39-'T6'!I39-'T7'!I39</f>
        <v>0</v>
      </c>
      <c r="J39" s="63">
        <f>SUM(SEnd:SStart!K40)-'T1'!J39-'T2'!J39-'T3'!J39-'T4'!J39-'T5'!J39-'T6'!J39-'T7'!J39</f>
        <v>0</v>
      </c>
      <c r="K39" s="63">
        <f>SUM(SEnd:SStart!L40)-'T1'!K39-'T2'!K39-'T3'!K39-'T4'!K39-'T5'!K39-'T6'!K39-'T7'!K39</f>
        <v>0</v>
      </c>
      <c r="L39" s="63">
        <f>SUM(SEnd:SStart!M40)-'T1'!L39-'T2'!L39-'T3'!L39-'T4'!L39-'T5'!L39-'T6'!L39-'T7'!L39</f>
        <v>0</v>
      </c>
      <c r="M39" s="63">
        <f>SUM(SEnd:SStart!N40)-'T1'!M39-'T2'!M39-'T3'!M39-'T4'!M39-'T5'!M39-'T6'!M39-'T7'!M39</f>
        <v>0</v>
      </c>
      <c r="N39" s="63">
        <f>SUM(SEnd:SStart!O40)-'T1'!N39-'T2'!N39-'T3'!N39-'T4'!N39-'T5'!N39-'T6'!N39-'T7'!N39</f>
        <v>0</v>
      </c>
      <c r="O39" s="63">
        <f>SUM(SEnd:SStart!P40)-'T1'!O39-'T2'!O39-'T3'!O39-'T4'!O39-'T5'!O39-'T6'!O39-'T7'!O39</f>
        <v>0</v>
      </c>
      <c r="P39" s="63">
        <f>SUM(SEnd:SStart!Q40)-'T1'!P39-'T2'!P39-'T3'!P39-'T4'!P39-'T5'!P39-'T6'!P39-'T7'!P39</f>
        <v>0</v>
      </c>
      <c r="Q39" s="63">
        <f>SUM(SEnd:SStart!R40)-'T1'!Q39-'T2'!Q39-'T3'!Q39-'T4'!Q39-'T5'!Q39-'T6'!Q39-'T7'!Q39</f>
        <v>0</v>
      </c>
      <c r="R39" s="63">
        <f>SUM(SEnd:SStart!S40)-'T1'!R39-'T2'!R39-'T3'!R39-'T4'!R39-'T5'!R39-'T6'!R39-'T7'!R39</f>
        <v>0</v>
      </c>
      <c r="S39" s="63">
        <f>SUM(SEnd:SStart!T40)-'T1'!S39-'T2'!S39-'T3'!S39-'T4'!S39-'T5'!S39-'T6'!S39-'T7'!S39</f>
        <v>0</v>
      </c>
      <c r="T39" s="63">
        <f>SUM(SEnd:SStart!U40)-'T1'!T39-'T2'!T39-'T3'!T39-'T4'!T39-'T5'!T39-'T6'!T39-'T7'!T39</f>
        <v>0</v>
      </c>
      <c r="U39" s="63">
        <f>SUM(SEnd:SStart!V40)-'T1'!U39-'T2'!U39-'T3'!U39-'T4'!U39-'T5'!U39-'T6'!U39-'T7'!U39</f>
        <v>0</v>
      </c>
      <c r="V39" s="63">
        <f>SUM(SEnd:SStart!W40)-'T1'!V39-'T2'!V39-'T3'!V39-'T4'!V39-'T5'!V39-'T6'!V39-'T7'!V39</f>
        <v>0</v>
      </c>
      <c r="W39" s="63">
        <f>SUM(SEnd:SStart!X40)-'T1'!W39-'T2'!W39-'T3'!W39-'T4'!W39-'T5'!W39-'T6'!W39-'T7'!W39</f>
        <v>0</v>
      </c>
      <c r="X39" s="63">
        <f>SUM(SEnd:SStart!Y40)-'T1'!X39-'T2'!X39-'T3'!X39-'T4'!X39-'T5'!X39-'T6'!X39-'T7'!X39</f>
        <v>0</v>
      </c>
      <c r="Y39" s="63">
        <f>SUM(SEnd:SStart!Z40)-'T1'!Y39-'T2'!Y39-'T3'!Y39-'T4'!Y39-'T5'!Y39-'T6'!Y39-'T7'!Y39</f>
        <v>0</v>
      </c>
      <c r="Z39" s="146" t="str">
        <f t="shared" si="20"/>
        <v>-</v>
      </c>
      <c r="AA39" s="55" t="str">
        <f t="shared" si="21"/>
        <v>-</v>
      </c>
      <c r="AB39" s="55" t="str">
        <f t="shared" si="22"/>
        <v>-</v>
      </c>
      <c r="AC39" s="55" t="str">
        <f t="shared" si="23"/>
        <v>-</v>
      </c>
      <c r="AD39" s="47" t="str">
        <f>IF(F39&gt;0,(M39*Input!$G$22)/F39,"-")</f>
        <v>-</v>
      </c>
      <c r="AE39" s="54" t="str">
        <f t="shared" si="24"/>
        <v>-</v>
      </c>
      <c r="AF39" s="47" t="str">
        <f t="shared" si="25"/>
        <v>-</v>
      </c>
      <c r="AG39" s="55" t="str">
        <f t="shared" si="26"/>
        <v>-</v>
      </c>
      <c r="AH39" s="28" t="str">
        <f t="shared" si="27"/>
        <v>-</v>
      </c>
      <c r="AI39" s="425">
        <f t="shared" si="28"/>
        <v>0</v>
      </c>
      <c r="AJ39" t="str">
        <f t="shared" si="29"/>
        <v>Player 12</v>
      </c>
      <c r="AK39" s="885"/>
      <c r="AL39" s="467" t="str">
        <f t="shared" si="30"/>
        <v>-</v>
      </c>
      <c r="AM39">
        <v>6</v>
      </c>
      <c r="AN39" s="884" t="e">
        <f t="shared" si="31"/>
        <v>#N/A</v>
      </c>
      <c r="AO39" s="884" t="e">
        <f t="shared" ref="AO39:AO44" si="39">VLOOKUP(AM39,$D$49:$AP$66,38,FALSE)</f>
        <v>#N/A</v>
      </c>
      <c r="AP39" s="884" t="e">
        <f t="shared" ref="AP39:AP44" si="40">VLOOKUP(AM39,$D$49:$AP$66,39,FALSE)</f>
        <v>#N/A</v>
      </c>
      <c r="AQ39" t="e">
        <f t="shared" ref="AQ39:AQ44" si="41">VLOOKUP(AM39,$D$49:$AQ$66,40,FALSE)</f>
        <v>#N/A</v>
      </c>
      <c r="AR39" t="e">
        <f t="shared" ref="AR39:AR44" si="42">LEFT(AO39,1)</f>
        <v>#N/A</v>
      </c>
      <c r="AS39" t="e">
        <f t="shared" ref="AS39:AS44" si="43">RIGHT(LEFT(AO39,FIND(" ",AO39)+1),1)</f>
        <v>#N/A</v>
      </c>
      <c r="AT39" t="e">
        <f t="shared" ref="AT39:AT44" si="44">CONCATENATE(AP39,AR39,AS39)</f>
        <v>#N/A</v>
      </c>
      <c r="AU39" t="e">
        <f t="shared" ref="AU39:AU44" si="45">VLOOKUP(AM39,$D$49:$AS$66,42,FALSE)</f>
        <v>#N/A</v>
      </c>
    </row>
    <row r="40" spans="1:47" ht="15.75" customHeight="1" x14ac:dyDescent="0.15">
      <c r="A40" s="136">
        <f t="shared" si="19"/>
        <v>30</v>
      </c>
      <c r="B40" s="136" t="str">
        <f t="shared" si="19"/>
        <v>Player 13</v>
      </c>
      <c r="C40" s="63">
        <f>SUM(SEnd:SStart!D41)-'T1'!C40-'T2'!C40-'T3'!C40-'T4'!C40-'T5'!C40-'T6'!C40-'T7'!C40</f>
        <v>0</v>
      </c>
      <c r="D40" s="63">
        <f>SUM(SEnd:SStart!E41)-'T1'!D40-'T2'!D40-'T3'!D40-'T4'!D40-'T5'!D40-'T6'!D40-'T7'!D40</f>
        <v>0</v>
      </c>
      <c r="E40" s="63">
        <f>SUM(SEnd:SStart!F41)-'T1'!E40-'T2'!E40-'T3'!E40-'T4'!E40-'T5'!E40-'T6'!E40-'T7'!E40</f>
        <v>0</v>
      </c>
      <c r="F40" s="63">
        <f>SUM(SEnd:SStart!G41)-'T1'!F40-'T2'!F40-'T3'!F40-'T4'!F40-'T5'!F40-'T6'!F40-'T7'!F40</f>
        <v>0</v>
      </c>
      <c r="G40" s="63">
        <f>SUM(SEnd:SStart!H41)-'T1'!G40-'T2'!G40-'T3'!G40-'T4'!G40-'T5'!G40-'T6'!G40-'T7'!G40</f>
        <v>0</v>
      </c>
      <c r="H40" s="63">
        <f>SUM(SEnd:SStart!I41)-'T1'!H40-'T2'!H40-'T3'!H40-'T4'!H40-'T5'!H40-'T6'!H40-'T7'!H40</f>
        <v>0</v>
      </c>
      <c r="I40" s="63">
        <f>SUM(SEnd:SStart!J41)-'T1'!I40-'T2'!I40-'T3'!I40-'T4'!I40-'T5'!I40-'T6'!I40-'T7'!I40</f>
        <v>0</v>
      </c>
      <c r="J40" s="63">
        <f>SUM(SEnd:SStart!K41)-'T1'!J40-'T2'!J40-'T3'!J40-'T4'!J40-'T5'!J40-'T6'!J40-'T7'!J40</f>
        <v>0</v>
      </c>
      <c r="K40" s="63">
        <f>SUM(SEnd:SStart!L41)-'T1'!K40-'T2'!K40-'T3'!K40-'T4'!K40-'T5'!K40-'T6'!K40-'T7'!K40</f>
        <v>0</v>
      </c>
      <c r="L40" s="63">
        <f>SUM(SEnd:SStart!M41)-'T1'!L40-'T2'!L40-'T3'!L40-'T4'!L40-'T5'!L40-'T6'!L40-'T7'!L40</f>
        <v>0</v>
      </c>
      <c r="M40" s="63">
        <f>SUM(SEnd:SStart!N41)-'T1'!M40-'T2'!M40-'T3'!M40-'T4'!M40-'T5'!M40-'T6'!M40-'T7'!M40</f>
        <v>0</v>
      </c>
      <c r="N40" s="63">
        <f>SUM(SEnd:SStart!O41)-'T1'!N40-'T2'!N40-'T3'!N40-'T4'!N40-'T5'!N40-'T6'!N40-'T7'!N40</f>
        <v>0</v>
      </c>
      <c r="O40" s="63">
        <f>SUM(SEnd:SStart!P41)-'T1'!O40-'T2'!O40-'T3'!O40-'T4'!O40-'T5'!O40-'T6'!O40-'T7'!O40</f>
        <v>0</v>
      </c>
      <c r="P40" s="63">
        <f>SUM(SEnd:SStart!Q41)-'T1'!P40-'T2'!P40-'T3'!P40-'T4'!P40-'T5'!P40-'T6'!P40-'T7'!P40</f>
        <v>0</v>
      </c>
      <c r="Q40" s="63">
        <f>SUM(SEnd:SStart!R41)-'T1'!Q40-'T2'!Q40-'T3'!Q40-'T4'!Q40-'T5'!Q40-'T6'!Q40-'T7'!Q40</f>
        <v>0</v>
      </c>
      <c r="R40" s="63">
        <f>SUM(SEnd:SStart!S41)-'T1'!R40-'T2'!R40-'T3'!R40-'T4'!R40-'T5'!R40-'T6'!R40-'T7'!R40</f>
        <v>0</v>
      </c>
      <c r="S40" s="63">
        <f>SUM(SEnd:SStart!T41)-'T1'!S40-'T2'!S40-'T3'!S40-'T4'!S40-'T5'!S40-'T6'!S40-'T7'!S40</f>
        <v>0</v>
      </c>
      <c r="T40" s="63">
        <f>SUM(SEnd:SStart!U41)-'T1'!T40-'T2'!T40-'T3'!T40-'T4'!T40-'T5'!T40-'T6'!T40-'T7'!T40</f>
        <v>0</v>
      </c>
      <c r="U40" s="63">
        <f>SUM(SEnd:SStart!V41)-'T1'!U40-'T2'!U40-'T3'!U40-'T4'!U40-'T5'!U40-'T6'!U40-'T7'!U40</f>
        <v>0</v>
      </c>
      <c r="V40" s="63">
        <f>SUM(SEnd:SStart!W41)-'T1'!V40-'T2'!V40-'T3'!V40-'T4'!V40-'T5'!V40-'T6'!V40-'T7'!V40</f>
        <v>0</v>
      </c>
      <c r="W40" s="63">
        <f>SUM(SEnd:SStart!X41)-'T1'!W40-'T2'!W40-'T3'!W40-'T4'!W40-'T5'!W40-'T6'!W40-'T7'!W40</f>
        <v>0</v>
      </c>
      <c r="X40" s="63">
        <f>SUM(SEnd:SStart!Y41)-'T1'!X40-'T2'!X40-'T3'!X40-'T4'!X40-'T5'!X40-'T6'!X40-'T7'!X40</f>
        <v>0</v>
      </c>
      <c r="Y40" s="63">
        <f>SUM(SEnd:SStart!Z41)-'T1'!Y40-'T2'!Y40-'T3'!Y40-'T4'!Y40-'T5'!Y40-'T6'!Y40-'T7'!Y40</f>
        <v>0</v>
      </c>
      <c r="Z40" s="146" t="str">
        <f t="shared" si="20"/>
        <v>-</v>
      </c>
      <c r="AA40" s="55" t="str">
        <f t="shared" si="21"/>
        <v>-</v>
      </c>
      <c r="AB40" s="55" t="str">
        <f t="shared" si="22"/>
        <v>-</v>
      </c>
      <c r="AC40" s="55" t="str">
        <f t="shared" si="23"/>
        <v>-</v>
      </c>
      <c r="AD40" s="47" t="str">
        <f>IF(F40&gt;0,(M40*Input!$G$22)/F40,"-")</f>
        <v>-</v>
      </c>
      <c r="AE40" s="54" t="str">
        <f t="shared" si="24"/>
        <v>-</v>
      </c>
      <c r="AF40" s="47" t="str">
        <f t="shared" si="25"/>
        <v>-</v>
      </c>
      <c r="AG40" s="55" t="str">
        <f t="shared" si="26"/>
        <v>-</v>
      </c>
      <c r="AH40" s="28" t="str">
        <f t="shared" si="27"/>
        <v>-</v>
      </c>
      <c r="AI40" s="425">
        <f t="shared" si="28"/>
        <v>0</v>
      </c>
      <c r="AJ40" t="str">
        <f t="shared" si="29"/>
        <v>Player 13</v>
      </c>
      <c r="AK40" s="885"/>
      <c r="AL40" s="467" t="str">
        <f t="shared" si="30"/>
        <v>-</v>
      </c>
      <c r="AM40">
        <v>7</v>
      </c>
      <c r="AN40" s="884" t="e">
        <f t="shared" si="31"/>
        <v>#N/A</v>
      </c>
      <c r="AO40" s="884" t="e">
        <f t="shared" si="39"/>
        <v>#N/A</v>
      </c>
      <c r="AP40" s="884" t="e">
        <f t="shared" si="40"/>
        <v>#N/A</v>
      </c>
      <c r="AQ40" t="e">
        <f t="shared" si="41"/>
        <v>#N/A</v>
      </c>
      <c r="AR40" t="e">
        <f t="shared" si="42"/>
        <v>#N/A</v>
      </c>
      <c r="AS40" t="e">
        <f t="shared" si="43"/>
        <v>#N/A</v>
      </c>
      <c r="AT40" t="e">
        <f t="shared" si="44"/>
        <v>#N/A</v>
      </c>
      <c r="AU40" t="e">
        <f t="shared" si="45"/>
        <v>#N/A</v>
      </c>
    </row>
    <row r="41" spans="1:47" ht="15.75" customHeight="1" x14ac:dyDescent="0.15">
      <c r="A41" s="136">
        <f t="shared" si="19"/>
        <v>32</v>
      </c>
      <c r="B41" s="136" t="str">
        <f t="shared" si="19"/>
        <v>Player 14</v>
      </c>
      <c r="C41" s="63">
        <f>SUM(SEnd:SStart!D42)-'T1'!C41-'T2'!C41-'T3'!C41-'T4'!C41-'T5'!C41-'T6'!C41-'T7'!C41</f>
        <v>0</v>
      </c>
      <c r="D41" s="63">
        <f>SUM(SEnd:SStart!E42)-'T1'!D41-'T2'!D41-'T3'!D41-'T4'!D41-'T5'!D41-'T6'!D41-'T7'!D41</f>
        <v>0</v>
      </c>
      <c r="E41" s="63">
        <f>SUM(SEnd:SStart!F42)-'T1'!E41-'T2'!E41-'T3'!E41-'T4'!E41-'T5'!E41-'T6'!E41-'T7'!E41</f>
        <v>0</v>
      </c>
      <c r="F41" s="63">
        <f>SUM(SEnd:SStart!G42)-'T1'!F41-'T2'!F41-'T3'!F41-'T4'!F41-'T5'!F41-'T6'!F41-'T7'!F41</f>
        <v>0</v>
      </c>
      <c r="G41" s="63">
        <f>SUM(SEnd:SStart!H42)-'T1'!G41-'T2'!G41-'T3'!G41-'T4'!G41-'T5'!G41-'T6'!G41-'T7'!G41</f>
        <v>0</v>
      </c>
      <c r="H41" s="63">
        <f>SUM(SEnd:SStart!I42)-'T1'!H41-'T2'!H41-'T3'!H41-'T4'!H41-'T5'!H41-'T6'!H41-'T7'!H41</f>
        <v>0</v>
      </c>
      <c r="I41" s="63">
        <f>SUM(SEnd:SStart!J42)-'T1'!I41-'T2'!I41-'T3'!I41-'T4'!I41-'T5'!I41-'T6'!I41-'T7'!I41</f>
        <v>0</v>
      </c>
      <c r="J41" s="63">
        <f>SUM(SEnd:SStart!K42)-'T1'!J41-'T2'!J41-'T3'!J41-'T4'!J41-'T5'!J41-'T6'!J41-'T7'!J41</f>
        <v>0</v>
      </c>
      <c r="K41" s="63">
        <f>SUM(SEnd:SStart!L42)-'T1'!K41-'T2'!K41-'T3'!K41-'T4'!K41-'T5'!K41-'T6'!K41-'T7'!K41</f>
        <v>0</v>
      </c>
      <c r="L41" s="63">
        <f>SUM(SEnd:SStart!M42)-'T1'!L41-'T2'!L41-'T3'!L41-'T4'!L41-'T5'!L41-'T6'!L41-'T7'!L41</f>
        <v>0</v>
      </c>
      <c r="M41" s="63">
        <f>SUM(SEnd:SStart!N42)-'T1'!M41-'T2'!M41-'T3'!M41-'T4'!M41-'T5'!M41-'T6'!M41-'T7'!M41</f>
        <v>0</v>
      </c>
      <c r="N41" s="63">
        <f>SUM(SEnd:SStart!O42)-'T1'!N41-'T2'!N41-'T3'!N41-'T4'!N41-'T5'!N41-'T6'!N41-'T7'!N41</f>
        <v>0</v>
      </c>
      <c r="O41" s="63">
        <f>SUM(SEnd:SStart!P42)-'T1'!O41-'T2'!O41-'T3'!O41-'T4'!O41-'T5'!O41-'T6'!O41-'T7'!O41</f>
        <v>0</v>
      </c>
      <c r="P41" s="63">
        <f>SUM(SEnd:SStart!Q42)-'T1'!P41-'T2'!P41-'T3'!P41-'T4'!P41-'T5'!P41-'T6'!P41-'T7'!P41</f>
        <v>0</v>
      </c>
      <c r="Q41" s="63">
        <f>SUM(SEnd:SStart!R42)-'T1'!Q41-'T2'!Q41-'T3'!Q41-'T4'!Q41-'T5'!Q41-'T6'!Q41-'T7'!Q41</f>
        <v>0</v>
      </c>
      <c r="R41" s="63">
        <f>SUM(SEnd:SStart!S42)-'T1'!R41-'T2'!R41-'T3'!R41-'T4'!R41-'T5'!R41-'T6'!R41-'T7'!R41</f>
        <v>0</v>
      </c>
      <c r="S41" s="63">
        <f>SUM(SEnd:SStart!T42)-'T1'!S41-'T2'!S41-'T3'!S41-'T4'!S41-'T5'!S41-'T6'!S41-'T7'!S41</f>
        <v>0</v>
      </c>
      <c r="T41" s="63">
        <f>SUM(SEnd:SStart!U42)-'T1'!T41-'T2'!T41-'T3'!T41-'T4'!T41-'T5'!T41-'T6'!T41-'T7'!T41</f>
        <v>0</v>
      </c>
      <c r="U41" s="63">
        <f>SUM(SEnd:SStart!V42)-'T1'!U41-'T2'!U41-'T3'!U41-'T4'!U41-'T5'!U41-'T6'!U41-'T7'!U41</f>
        <v>0</v>
      </c>
      <c r="V41" s="63">
        <f>SUM(SEnd:SStart!W42)-'T1'!V41-'T2'!V41-'T3'!V41-'T4'!V41-'T5'!V41-'T6'!V41-'T7'!V41</f>
        <v>0</v>
      </c>
      <c r="W41" s="63">
        <f>SUM(SEnd:SStart!X42)-'T1'!W41-'T2'!W41-'T3'!W41-'T4'!W41-'T5'!W41-'T6'!W41-'T7'!W41</f>
        <v>0</v>
      </c>
      <c r="X41" s="63">
        <f>SUM(SEnd:SStart!Y42)-'T1'!X41-'T2'!X41-'T3'!X41-'T4'!X41-'T5'!X41-'T6'!X41-'T7'!X41</f>
        <v>0</v>
      </c>
      <c r="Y41" s="63">
        <f>SUM(SEnd:SStart!Z42)-'T1'!Y41-'T2'!Y41-'T3'!Y41-'T4'!Y41-'T5'!Y41-'T6'!Y41-'T7'!Y41</f>
        <v>0</v>
      </c>
      <c r="Z41" s="146" t="str">
        <f t="shared" si="20"/>
        <v>-</v>
      </c>
      <c r="AA41" s="55" t="str">
        <f t="shared" si="21"/>
        <v>-</v>
      </c>
      <c r="AB41" s="55" t="str">
        <f t="shared" si="22"/>
        <v>-</v>
      </c>
      <c r="AC41" s="55" t="str">
        <f t="shared" si="23"/>
        <v>-</v>
      </c>
      <c r="AD41" s="47" t="str">
        <f>IF(F41&gt;0,(M41*Input!$G$22)/F41,"-")</f>
        <v>-</v>
      </c>
      <c r="AE41" s="54" t="str">
        <f t="shared" si="24"/>
        <v>-</v>
      </c>
      <c r="AF41" s="47" t="str">
        <f t="shared" si="25"/>
        <v>-</v>
      </c>
      <c r="AG41" s="55" t="str">
        <f t="shared" si="26"/>
        <v>-</v>
      </c>
      <c r="AH41" s="28" t="str">
        <f t="shared" si="27"/>
        <v>-</v>
      </c>
      <c r="AI41" s="425">
        <f t="shared" si="28"/>
        <v>0</v>
      </c>
      <c r="AJ41" t="str">
        <f t="shared" si="29"/>
        <v>Player 14</v>
      </c>
      <c r="AK41" s="885"/>
      <c r="AL41" s="467" t="str">
        <f t="shared" si="30"/>
        <v>-</v>
      </c>
      <c r="AM41">
        <v>8</v>
      </c>
      <c r="AN41" s="884" t="e">
        <f t="shared" si="31"/>
        <v>#N/A</v>
      </c>
      <c r="AO41" s="884" t="e">
        <f t="shared" si="39"/>
        <v>#N/A</v>
      </c>
      <c r="AP41" s="884" t="e">
        <f t="shared" si="40"/>
        <v>#N/A</v>
      </c>
      <c r="AQ41" t="e">
        <f t="shared" si="41"/>
        <v>#N/A</v>
      </c>
      <c r="AR41" t="e">
        <f t="shared" si="42"/>
        <v>#N/A</v>
      </c>
      <c r="AS41" t="e">
        <f t="shared" si="43"/>
        <v>#N/A</v>
      </c>
      <c r="AT41" t="e">
        <f t="shared" si="44"/>
        <v>#N/A</v>
      </c>
      <c r="AU41" t="e">
        <f t="shared" si="45"/>
        <v>#N/A</v>
      </c>
    </row>
    <row r="42" spans="1:47" ht="15.75" customHeight="1" x14ac:dyDescent="0.15">
      <c r="A42" s="136">
        <f t="shared" si="19"/>
        <v>0</v>
      </c>
      <c r="B42" s="136">
        <f t="shared" si="19"/>
        <v>0</v>
      </c>
      <c r="C42" s="63">
        <f>SUM(SEnd:SStart!D43)-'T1'!C42-'T2'!C42-'T3'!C42-'T4'!C42-'T5'!C42-'T6'!C42-'T7'!C42</f>
        <v>0</v>
      </c>
      <c r="D42" s="63">
        <f>SUM(SEnd:SStart!E43)-'T1'!D42-'T2'!D42-'T3'!D42-'T4'!D42-'T5'!D42-'T6'!D42-'T7'!D42</f>
        <v>0</v>
      </c>
      <c r="E42" s="63">
        <f>SUM(SEnd:SStart!F43)-'T1'!E42-'T2'!E42-'T3'!E42-'T4'!E42-'T5'!E42-'T6'!E42-'T7'!E42</f>
        <v>0</v>
      </c>
      <c r="F42" s="63">
        <f>SUM(SEnd:SStart!G43)-'T1'!F42-'T2'!F42-'T3'!F42-'T4'!F42-'T5'!F42-'T6'!F42-'T7'!F42</f>
        <v>0</v>
      </c>
      <c r="G42" s="63">
        <f>SUM(SEnd:SStart!H43)-'T1'!G42-'T2'!G42-'T3'!G42-'T4'!G42-'T5'!G42-'T6'!G42-'T7'!G42</f>
        <v>0</v>
      </c>
      <c r="H42" s="63">
        <f>SUM(SEnd:SStart!I43)-'T1'!H42-'T2'!H42-'T3'!H42-'T4'!H42-'T5'!H42-'T6'!H42-'T7'!H42</f>
        <v>0</v>
      </c>
      <c r="I42" s="63">
        <f>SUM(SEnd:SStart!J43)-'T1'!I42-'T2'!I42-'T3'!I42-'T4'!I42-'T5'!I42-'T6'!I42-'T7'!I42</f>
        <v>0</v>
      </c>
      <c r="J42" s="63">
        <f>SUM(SEnd:SStart!K43)-'T1'!J42-'T2'!J42-'T3'!J42-'T4'!J42-'T5'!J42-'T6'!J42-'T7'!J42</f>
        <v>0</v>
      </c>
      <c r="K42" s="63">
        <f>SUM(SEnd:SStart!L43)-'T1'!K42-'T2'!K42-'T3'!K42-'T4'!K42-'T5'!K42-'T6'!K42-'T7'!K42</f>
        <v>0</v>
      </c>
      <c r="L42" s="63">
        <f>SUM(SEnd:SStart!M43)-'T1'!L42-'T2'!L42-'T3'!L42-'T4'!L42-'T5'!L42-'T6'!L42-'T7'!L42</f>
        <v>0</v>
      </c>
      <c r="M42" s="63">
        <f>SUM(SEnd:SStart!N43)-'T1'!M42-'T2'!M42-'T3'!M42-'T4'!M42-'T5'!M42-'T6'!M42-'T7'!M42</f>
        <v>0</v>
      </c>
      <c r="N42" s="63">
        <f>SUM(SEnd:SStart!O43)-'T1'!N42-'T2'!N42-'T3'!N42-'T4'!N42-'T5'!N42-'T6'!N42-'T7'!N42</f>
        <v>0</v>
      </c>
      <c r="O42" s="63">
        <f>SUM(SEnd:SStart!P43)-'T1'!O42-'T2'!O42-'T3'!O42-'T4'!O42-'T5'!O42-'T6'!O42-'T7'!O42</f>
        <v>0</v>
      </c>
      <c r="P42" s="63">
        <f>SUM(SEnd:SStart!Q43)-'T1'!P42-'T2'!P42-'T3'!P42-'T4'!P42-'T5'!P42-'T6'!P42-'T7'!P42</f>
        <v>0</v>
      </c>
      <c r="Q42" s="63">
        <f>SUM(SEnd:SStart!R43)-'T1'!Q42-'T2'!Q42-'T3'!Q42-'T4'!Q42-'T5'!Q42-'T6'!Q42-'T7'!Q42</f>
        <v>0</v>
      </c>
      <c r="R42" s="63">
        <f>SUM(SEnd:SStart!S43)-'T1'!R42-'T2'!R42-'T3'!R42-'T4'!R42-'T5'!R42-'T6'!R42-'T7'!R42</f>
        <v>0</v>
      </c>
      <c r="S42" s="63">
        <f>SUM(SEnd:SStart!T43)-'T1'!S42-'T2'!S42-'T3'!S42-'T4'!S42-'T5'!S42-'T6'!S42-'T7'!S42</f>
        <v>0</v>
      </c>
      <c r="T42" s="63">
        <f>SUM(SEnd:SStart!U43)-'T1'!T42-'T2'!T42-'T3'!T42-'T4'!T42-'T5'!T42-'T6'!T42-'T7'!T42</f>
        <v>0</v>
      </c>
      <c r="U42" s="63">
        <f>SUM(SEnd:SStart!V43)-'T1'!U42-'T2'!U42-'T3'!U42-'T4'!U42-'T5'!U42-'T6'!U42-'T7'!U42</f>
        <v>0</v>
      </c>
      <c r="V42" s="63">
        <f>SUM(SEnd:SStart!W43)-'T1'!V42-'T2'!V42-'T3'!V42-'T4'!V42-'T5'!V42-'T6'!V42-'T7'!V42</f>
        <v>0</v>
      </c>
      <c r="W42" s="63">
        <f>SUM(SEnd:SStart!X43)-'T1'!W42-'T2'!W42-'T3'!W42-'T4'!W42-'T5'!W42-'T6'!W42-'T7'!W42</f>
        <v>0</v>
      </c>
      <c r="X42" s="63">
        <f>SUM(SEnd:SStart!Y43)-'T1'!X42-'T2'!X42-'T3'!X42-'T4'!X42-'T5'!X42-'T6'!X42-'T7'!X42</f>
        <v>0</v>
      </c>
      <c r="Y42" s="63">
        <f>SUM(SEnd:SStart!Z43)-'T1'!Y42-'T2'!Y42-'T3'!Y42-'T4'!Y42-'T5'!Y42-'T6'!Y42-'T7'!Y42</f>
        <v>0</v>
      </c>
      <c r="Z42" s="146" t="str">
        <f t="shared" si="20"/>
        <v>-</v>
      </c>
      <c r="AA42" s="55" t="str">
        <f t="shared" si="21"/>
        <v>-</v>
      </c>
      <c r="AB42" s="55" t="str">
        <f t="shared" si="22"/>
        <v>-</v>
      </c>
      <c r="AC42" s="55" t="str">
        <f t="shared" si="23"/>
        <v>-</v>
      </c>
      <c r="AD42" s="47" t="str">
        <f>IF(F42&gt;0,(M42*Input!$G$22)/F42,"-")</f>
        <v>-</v>
      </c>
      <c r="AE42" s="54" t="str">
        <f t="shared" si="24"/>
        <v>-</v>
      </c>
      <c r="AF42" s="47" t="str">
        <f t="shared" si="25"/>
        <v>-</v>
      </c>
      <c r="AG42" s="55" t="str">
        <f t="shared" si="26"/>
        <v>-</v>
      </c>
      <c r="AH42" s="28" t="str">
        <f t="shared" si="27"/>
        <v>-</v>
      </c>
      <c r="AI42" s="425">
        <f t="shared" si="28"/>
        <v>0</v>
      </c>
      <c r="AJ42">
        <f t="shared" si="29"/>
        <v>0</v>
      </c>
      <c r="AK42" s="885"/>
      <c r="AL42" s="467" t="str">
        <f t="shared" si="30"/>
        <v>-</v>
      </c>
      <c r="AM42">
        <v>9</v>
      </c>
      <c r="AN42" s="884" t="e">
        <f t="shared" si="31"/>
        <v>#N/A</v>
      </c>
      <c r="AO42" s="884" t="e">
        <f t="shared" si="39"/>
        <v>#N/A</v>
      </c>
      <c r="AP42" s="884" t="e">
        <f t="shared" si="40"/>
        <v>#N/A</v>
      </c>
      <c r="AQ42" t="e">
        <f t="shared" si="41"/>
        <v>#N/A</v>
      </c>
      <c r="AR42" t="e">
        <f t="shared" si="42"/>
        <v>#N/A</v>
      </c>
      <c r="AS42" t="e">
        <f t="shared" si="43"/>
        <v>#N/A</v>
      </c>
      <c r="AT42" t="e">
        <f t="shared" si="44"/>
        <v>#N/A</v>
      </c>
      <c r="AU42" t="e">
        <f t="shared" si="45"/>
        <v>#N/A</v>
      </c>
    </row>
    <row r="43" spans="1:47" ht="15.75" customHeight="1" x14ac:dyDescent="0.15">
      <c r="A43" s="136">
        <f t="shared" si="19"/>
        <v>0</v>
      </c>
      <c r="B43" s="136">
        <f t="shared" si="19"/>
        <v>0</v>
      </c>
      <c r="C43" s="63">
        <f>SUM(SEnd:SStart!D44)-'T1'!C43-'T2'!C43-'T3'!C43-'T4'!C43-'T5'!C43-'T6'!C43-'T7'!C43</f>
        <v>0</v>
      </c>
      <c r="D43" s="63">
        <f>SUM(SEnd:SStart!E44)-'T1'!D43-'T2'!D43-'T3'!D43-'T4'!D43-'T5'!D43-'T6'!D43-'T7'!D43</f>
        <v>0</v>
      </c>
      <c r="E43" s="63">
        <f>SUM(SEnd:SStart!F44)-'T1'!E43-'T2'!E43-'T3'!E43-'T4'!E43-'T5'!E43-'T6'!E43-'T7'!E43</f>
        <v>0</v>
      </c>
      <c r="F43" s="63">
        <f>SUM(SEnd:SStart!G44)-'T1'!F43-'T2'!F43-'T3'!F43-'T4'!F43-'T5'!F43-'T6'!F43-'T7'!F43</f>
        <v>0</v>
      </c>
      <c r="G43" s="63">
        <f>SUM(SEnd:SStart!H44)-'T1'!G43-'T2'!G43-'T3'!G43-'T4'!G43-'T5'!G43-'T6'!G43-'T7'!G43</f>
        <v>0</v>
      </c>
      <c r="H43" s="63">
        <f>SUM(SEnd:SStart!I44)-'T1'!H43-'T2'!H43-'T3'!H43-'T4'!H43-'T5'!H43-'T6'!H43-'T7'!H43</f>
        <v>0</v>
      </c>
      <c r="I43" s="63">
        <f>SUM(SEnd:SStart!J44)-'T1'!I43-'T2'!I43-'T3'!I43-'T4'!I43-'T5'!I43-'T6'!I43-'T7'!I43</f>
        <v>0</v>
      </c>
      <c r="J43" s="63">
        <f>SUM(SEnd:SStart!K44)-'T1'!J43-'T2'!J43-'T3'!J43-'T4'!J43-'T5'!J43-'T6'!J43-'T7'!J43</f>
        <v>0</v>
      </c>
      <c r="K43" s="63">
        <f>SUM(SEnd:SStart!L44)-'T1'!K43-'T2'!K43-'T3'!K43-'T4'!K43-'T5'!K43-'T6'!K43-'T7'!K43</f>
        <v>0</v>
      </c>
      <c r="L43" s="63">
        <f>SUM(SEnd:SStart!M44)-'T1'!L43-'T2'!L43-'T3'!L43-'T4'!L43-'T5'!L43-'T6'!L43-'T7'!L43</f>
        <v>0</v>
      </c>
      <c r="M43" s="63">
        <f>SUM(SEnd:SStart!N44)-'T1'!M43-'T2'!M43-'T3'!M43-'T4'!M43-'T5'!M43-'T6'!M43-'T7'!M43</f>
        <v>0</v>
      </c>
      <c r="N43" s="63">
        <f>SUM(SEnd:SStart!O44)-'T1'!N43-'T2'!N43-'T3'!N43-'T4'!N43-'T5'!N43-'T6'!N43-'T7'!N43</f>
        <v>0</v>
      </c>
      <c r="O43" s="63">
        <f>SUM(SEnd:SStart!P44)-'T1'!O43-'T2'!O43-'T3'!O43-'T4'!O43-'T5'!O43-'T6'!O43-'T7'!O43</f>
        <v>0</v>
      </c>
      <c r="P43" s="63">
        <f>SUM(SEnd:SStart!Q44)-'T1'!P43-'T2'!P43-'T3'!P43-'T4'!P43-'T5'!P43-'T6'!P43-'T7'!P43</f>
        <v>0</v>
      </c>
      <c r="Q43" s="63">
        <f>SUM(SEnd:SStart!R44)-'T1'!Q43-'T2'!Q43-'T3'!Q43-'T4'!Q43-'T5'!Q43-'T6'!Q43-'T7'!Q43</f>
        <v>0</v>
      </c>
      <c r="R43" s="63">
        <f>SUM(SEnd:SStart!S44)-'T1'!R43-'T2'!R43-'T3'!R43-'T4'!R43-'T5'!R43-'T6'!R43-'T7'!R43</f>
        <v>0</v>
      </c>
      <c r="S43" s="63">
        <f>SUM(SEnd:SStart!T44)-'T1'!S43-'T2'!S43-'T3'!S43-'T4'!S43-'T5'!S43-'T6'!S43-'T7'!S43</f>
        <v>0</v>
      </c>
      <c r="T43" s="63">
        <f>SUM(SEnd:SStart!U44)-'T1'!T43-'T2'!T43-'T3'!T43-'T4'!T43-'T5'!T43-'T6'!T43-'T7'!T43</f>
        <v>0</v>
      </c>
      <c r="U43" s="63">
        <f>SUM(SEnd:SStart!V44)-'T1'!U43-'T2'!U43-'T3'!U43-'T4'!U43-'T5'!U43-'T6'!U43-'T7'!U43</f>
        <v>0</v>
      </c>
      <c r="V43" s="63">
        <f>SUM(SEnd:SStart!W44)-'T1'!V43-'T2'!V43-'T3'!V43-'T4'!V43-'T5'!V43-'T6'!V43-'T7'!V43</f>
        <v>0</v>
      </c>
      <c r="W43" s="63">
        <f>SUM(SEnd:SStart!X44)-'T1'!W43-'T2'!W43-'T3'!W43-'T4'!W43-'T5'!W43-'T6'!W43-'T7'!W43</f>
        <v>0</v>
      </c>
      <c r="X43" s="63">
        <f>SUM(SEnd:SStart!Y44)-'T1'!X43-'T2'!X43-'T3'!X43-'T4'!X43-'T5'!X43-'T6'!X43-'T7'!X43</f>
        <v>0</v>
      </c>
      <c r="Y43" s="63">
        <f>SUM(SEnd:SStart!Z44)-'T1'!Y43-'T2'!Y43-'T3'!Y43-'T4'!Y43-'T5'!Y43-'T6'!Y43-'T7'!Y43</f>
        <v>0</v>
      </c>
      <c r="Z43" s="146" t="str">
        <f t="shared" si="20"/>
        <v>-</v>
      </c>
      <c r="AA43" s="55" t="str">
        <f t="shared" si="21"/>
        <v>-</v>
      </c>
      <c r="AB43" s="55" t="str">
        <f t="shared" si="22"/>
        <v>-</v>
      </c>
      <c r="AC43" s="55" t="str">
        <f t="shared" si="23"/>
        <v>-</v>
      </c>
      <c r="AD43" s="47" t="str">
        <f>IF(F43&gt;0,(M43*Input!$G$22)/F43,"-")</f>
        <v>-</v>
      </c>
      <c r="AE43" s="54" t="str">
        <f t="shared" si="24"/>
        <v>-</v>
      </c>
      <c r="AF43" s="47" t="str">
        <f t="shared" si="25"/>
        <v>-</v>
      </c>
      <c r="AG43" s="55" t="str">
        <f t="shared" si="26"/>
        <v>-</v>
      </c>
      <c r="AH43" s="28" t="str">
        <f t="shared" si="27"/>
        <v>-</v>
      </c>
      <c r="AI43" s="425">
        <f t="shared" si="28"/>
        <v>0</v>
      </c>
      <c r="AJ43">
        <f t="shared" si="29"/>
        <v>0</v>
      </c>
      <c r="AK43" s="885"/>
      <c r="AL43" s="467" t="str">
        <f t="shared" si="30"/>
        <v>-</v>
      </c>
      <c r="AM43">
        <v>10</v>
      </c>
      <c r="AN43" s="884" t="e">
        <f t="shared" si="31"/>
        <v>#N/A</v>
      </c>
      <c r="AO43" s="884" t="e">
        <f t="shared" si="39"/>
        <v>#N/A</v>
      </c>
      <c r="AP43" s="884" t="e">
        <f t="shared" si="40"/>
        <v>#N/A</v>
      </c>
      <c r="AQ43" t="e">
        <f t="shared" si="41"/>
        <v>#N/A</v>
      </c>
      <c r="AR43" t="e">
        <f t="shared" si="42"/>
        <v>#N/A</v>
      </c>
      <c r="AS43" t="e">
        <f t="shared" si="43"/>
        <v>#N/A</v>
      </c>
      <c r="AT43" t="e">
        <f t="shared" si="44"/>
        <v>#N/A</v>
      </c>
      <c r="AU43" t="e">
        <f t="shared" si="45"/>
        <v>#N/A</v>
      </c>
    </row>
    <row r="44" spans="1:47" ht="15.75" customHeight="1" x14ac:dyDescent="0.15">
      <c r="A44" s="136">
        <f t="shared" si="19"/>
        <v>0</v>
      </c>
      <c r="B44" s="136">
        <f t="shared" si="19"/>
        <v>0</v>
      </c>
      <c r="C44" s="63">
        <f>SUM(SEnd:SStart!D45)-'T1'!C44-'T2'!C44-'T3'!C44-'T4'!C44-'T5'!C44-'T6'!C44-'T7'!C44</f>
        <v>0</v>
      </c>
      <c r="D44" s="63">
        <f>SUM(SEnd:SStart!E45)-'T1'!D44-'T2'!D44-'T3'!D44-'T4'!D44-'T5'!D44-'T6'!D44-'T7'!D44</f>
        <v>0</v>
      </c>
      <c r="E44" s="63">
        <f>SUM(SEnd:SStart!F45)-'T1'!E44-'T2'!E44-'T3'!E44-'T4'!E44-'T5'!E44-'T6'!E44-'T7'!E44</f>
        <v>0</v>
      </c>
      <c r="F44" s="63">
        <f>SUM(SEnd:SStart!G45)-'T1'!F44-'T2'!F44-'T3'!F44-'T4'!F44-'T5'!F44-'T6'!F44-'T7'!F44</f>
        <v>0</v>
      </c>
      <c r="G44" s="63">
        <f>SUM(SEnd:SStart!H45)-'T1'!G44-'T2'!G44-'T3'!G44-'T4'!G44-'T5'!G44-'T6'!G44-'T7'!G44</f>
        <v>0</v>
      </c>
      <c r="H44" s="63">
        <f>SUM(SEnd:SStart!I45)-'T1'!H44-'T2'!H44-'T3'!H44-'T4'!H44-'T5'!H44-'T6'!H44-'T7'!H44</f>
        <v>0</v>
      </c>
      <c r="I44" s="63">
        <f>SUM(SEnd:SStart!J45)-'T1'!I44-'T2'!I44-'T3'!I44-'T4'!I44-'T5'!I44-'T6'!I44-'T7'!I44</f>
        <v>0</v>
      </c>
      <c r="J44" s="63">
        <f>SUM(SEnd:SStart!K45)-'T1'!J44-'T2'!J44-'T3'!J44-'T4'!J44-'T5'!J44-'T6'!J44-'T7'!J44</f>
        <v>0</v>
      </c>
      <c r="K44" s="63">
        <f>SUM(SEnd:SStart!L45)-'T1'!K44-'T2'!K44-'T3'!K44-'T4'!K44-'T5'!K44-'T6'!K44-'T7'!K44</f>
        <v>0</v>
      </c>
      <c r="L44" s="63">
        <f>SUM(SEnd:SStart!M45)-'T1'!L44-'T2'!L44-'T3'!L44-'T4'!L44-'T5'!L44-'T6'!L44-'T7'!L44</f>
        <v>0</v>
      </c>
      <c r="M44" s="63">
        <f>SUM(SEnd:SStart!N45)-'T1'!M44-'T2'!M44-'T3'!M44-'T4'!M44-'T5'!M44-'T6'!M44-'T7'!M44</f>
        <v>0</v>
      </c>
      <c r="N44" s="63">
        <f>SUM(SEnd:SStart!O45)-'T1'!N44-'T2'!N44-'T3'!N44-'T4'!N44-'T5'!N44-'T6'!N44-'T7'!N44</f>
        <v>0</v>
      </c>
      <c r="O44" s="63">
        <f>SUM(SEnd:SStart!P45)-'T1'!O44-'T2'!O44-'T3'!O44-'T4'!O44-'T5'!O44-'T6'!O44-'T7'!O44</f>
        <v>0</v>
      </c>
      <c r="P44" s="63">
        <f>SUM(SEnd:SStart!Q45)-'T1'!P44-'T2'!P44-'T3'!P44-'T4'!P44-'T5'!P44-'T6'!P44-'T7'!P44</f>
        <v>0</v>
      </c>
      <c r="Q44" s="63">
        <f>SUM(SEnd:SStart!R45)-'T1'!Q44-'T2'!Q44-'T3'!Q44-'T4'!Q44-'T5'!Q44-'T6'!Q44-'T7'!Q44</f>
        <v>0</v>
      </c>
      <c r="R44" s="63">
        <f>SUM(SEnd:SStart!S45)-'T1'!R44-'T2'!R44-'T3'!R44-'T4'!R44-'T5'!R44-'T6'!R44-'T7'!R44</f>
        <v>0</v>
      </c>
      <c r="S44" s="63">
        <f>SUM(SEnd:SStart!T45)-'T1'!S44-'T2'!S44-'T3'!S44-'T4'!S44-'T5'!S44-'T6'!S44-'T7'!S44</f>
        <v>0</v>
      </c>
      <c r="T44" s="63">
        <f>SUM(SEnd:SStart!U45)-'T1'!T44-'T2'!T44-'T3'!T44-'T4'!T44-'T5'!T44-'T6'!T44-'T7'!T44</f>
        <v>0</v>
      </c>
      <c r="U44" s="63">
        <f>SUM(SEnd:SStart!V45)-'T1'!U44-'T2'!U44-'T3'!U44-'T4'!U44-'T5'!U44-'T6'!U44-'T7'!U44</f>
        <v>0</v>
      </c>
      <c r="V44" s="63">
        <f>SUM(SEnd:SStart!W45)-'T1'!V44-'T2'!V44-'T3'!V44-'T4'!V44-'T5'!V44-'T6'!V44-'T7'!V44</f>
        <v>0</v>
      </c>
      <c r="W44" s="63">
        <f>SUM(SEnd:SStart!X45)-'T1'!W44-'T2'!W44-'T3'!W44-'T4'!W44-'T5'!W44-'T6'!W44-'T7'!W44</f>
        <v>0</v>
      </c>
      <c r="X44" s="63">
        <f>SUM(SEnd:SStart!Y45)-'T1'!X44-'T2'!X44-'T3'!X44-'T4'!X44-'T5'!X44-'T6'!X44-'T7'!X44</f>
        <v>0</v>
      </c>
      <c r="Y44" s="63">
        <f>SUM(SEnd:SStart!Z45)-'T1'!Y44-'T2'!Y44-'T3'!Y44-'T4'!Y44-'T5'!Y44-'T6'!Y44-'T7'!Y44</f>
        <v>0</v>
      </c>
      <c r="Z44" s="146" t="str">
        <f t="shared" si="20"/>
        <v>-</v>
      </c>
      <c r="AA44" s="55" t="str">
        <f t="shared" si="21"/>
        <v>-</v>
      </c>
      <c r="AB44" s="55" t="str">
        <f t="shared" si="22"/>
        <v>-</v>
      </c>
      <c r="AC44" s="55" t="str">
        <f t="shared" si="23"/>
        <v>-</v>
      </c>
      <c r="AD44" s="47" t="str">
        <f>IF(F44&gt;0,(M44*Input!$G$22)/F44,"-")</f>
        <v>-</v>
      </c>
      <c r="AE44" s="54" t="str">
        <f t="shared" si="24"/>
        <v>-</v>
      </c>
      <c r="AF44" s="47" t="str">
        <f t="shared" si="25"/>
        <v>-</v>
      </c>
      <c r="AG44" s="55" t="str">
        <f t="shared" si="26"/>
        <v>-</v>
      </c>
      <c r="AH44" s="28" t="str">
        <f t="shared" si="27"/>
        <v>-</v>
      </c>
      <c r="AI44" s="425">
        <f t="shared" si="28"/>
        <v>0</v>
      </c>
      <c r="AJ44">
        <f t="shared" si="29"/>
        <v>0</v>
      </c>
      <c r="AK44" s="885"/>
      <c r="AL44" s="467" t="str">
        <f t="shared" si="30"/>
        <v>-</v>
      </c>
      <c r="AM44">
        <v>11</v>
      </c>
      <c r="AN44" s="884" t="e">
        <f t="shared" si="31"/>
        <v>#N/A</v>
      </c>
      <c r="AO44" s="884" t="e">
        <f t="shared" si="39"/>
        <v>#N/A</v>
      </c>
      <c r="AP44" s="884" t="e">
        <f t="shared" si="40"/>
        <v>#N/A</v>
      </c>
      <c r="AQ44" t="e">
        <f t="shared" si="41"/>
        <v>#N/A</v>
      </c>
      <c r="AR44" t="e">
        <f t="shared" si="42"/>
        <v>#N/A</v>
      </c>
      <c r="AS44" t="e">
        <f t="shared" si="43"/>
        <v>#N/A</v>
      </c>
      <c r="AT44" t="e">
        <f t="shared" si="44"/>
        <v>#N/A</v>
      </c>
      <c r="AU44" t="e">
        <f t="shared" si="45"/>
        <v>#N/A</v>
      </c>
    </row>
    <row r="45" spans="1:47" ht="15.75" customHeight="1" thickBot="1" x14ac:dyDescent="0.2">
      <c r="A45" s="136">
        <f t="shared" si="19"/>
        <v>0</v>
      </c>
      <c r="B45" s="274">
        <f t="shared" si="19"/>
        <v>0</v>
      </c>
      <c r="C45" s="63">
        <f>SUM(SEnd:SStart!D46)-'T1'!C45-'T2'!C45-'T3'!C45-'T4'!C45-'T5'!C45-'T6'!C45-'T7'!C45</f>
        <v>0</v>
      </c>
      <c r="D45" s="63">
        <f>SUM(SEnd:SStart!E46)-'T1'!D45-'T2'!D45-'T3'!D45-'T4'!D45-'T5'!D45-'T6'!D45-'T7'!D45</f>
        <v>0</v>
      </c>
      <c r="E45" s="63">
        <f>SUM(SEnd:SStart!F46)-'T1'!E45-'T2'!E45-'T3'!E45-'T4'!E45-'T5'!E45-'T6'!E45-'T7'!E45</f>
        <v>0</v>
      </c>
      <c r="F45" s="63">
        <f>SUM(SEnd:SStart!G46)-'T1'!F45-'T2'!F45-'T3'!F45-'T4'!F45-'T5'!F45-'T6'!F45-'T7'!F45</f>
        <v>0</v>
      </c>
      <c r="G45" s="63">
        <f>SUM(SEnd:SStart!H46)-'T1'!G45-'T2'!G45-'T3'!G45-'T4'!G45-'T5'!G45-'T6'!G45-'T7'!G45</f>
        <v>0</v>
      </c>
      <c r="H45" s="63">
        <f>SUM(SEnd:SStart!I46)-'T1'!H45-'T2'!H45-'T3'!H45-'T4'!H45-'T5'!H45-'T6'!H45-'T7'!H45</f>
        <v>0</v>
      </c>
      <c r="I45" s="63">
        <f>SUM(SEnd:SStart!J46)-'T1'!I45-'T2'!I45-'T3'!I45-'T4'!I45-'T5'!I45-'T6'!I45-'T7'!I45</f>
        <v>0</v>
      </c>
      <c r="J45" s="63">
        <f>SUM(SEnd:SStart!K46)-'T1'!J45-'T2'!J45-'T3'!J45-'T4'!J45-'T5'!J45-'T6'!J45-'T7'!J45</f>
        <v>0</v>
      </c>
      <c r="K45" s="63">
        <f>SUM(SEnd:SStart!L46)-'T1'!K45-'T2'!K45-'T3'!K45-'T4'!K45-'T5'!K45-'T6'!K45-'T7'!K45</f>
        <v>0</v>
      </c>
      <c r="L45" s="63">
        <f>SUM(SEnd:SStart!M46)-'T1'!L45-'T2'!L45-'T3'!L45-'T4'!L45-'T5'!L45-'T6'!L45-'T7'!L45</f>
        <v>0</v>
      </c>
      <c r="M45" s="63">
        <f>SUM(SEnd:SStart!N46)-'T1'!M45-'T2'!M45-'T3'!M45-'T4'!M45-'T5'!M45-'T6'!M45-'T7'!M45</f>
        <v>0</v>
      </c>
      <c r="N45" s="63">
        <f>SUM(SEnd:SStart!O46)-'T1'!N45-'T2'!N45-'T3'!N45-'T4'!N45-'T5'!N45-'T6'!N45-'T7'!N45</f>
        <v>0</v>
      </c>
      <c r="O45" s="63">
        <f>SUM(SEnd:SStart!P46)-'T1'!O45-'T2'!O45-'T3'!O45-'T4'!O45-'T5'!O45-'T6'!O45-'T7'!O45</f>
        <v>0</v>
      </c>
      <c r="P45" s="63">
        <f>SUM(SEnd:SStart!Q46)-'T1'!P45-'T2'!P45-'T3'!P45-'T4'!P45-'T5'!P45-'T6'!P45-'T7'!P45</f>
        <v>0</v>
      </c>
      <c r="Q45" s="63">
        <f>SUM(SEnd:SStart!R46)-'T1'!Q45-'T2'!Q45-'T3'!Q45-'T4'!Q45-'T5'!Q45-'T6'!Q45-'T7'!Q45</f>
        <v>0</v>
      </c>
      <c r="R45" s="63">
        <f>SUM(SEnd:SStart!S46)-'T1'!R45-'T2'!R45-'T3'!R45-'T4'!R45-'T5'!R45-'T6'!R45-'T7'!R45</f>
        <v>0</v>
      </c>
      <c r="S45" s="63">
        <f>SUM(SEnd:SStart!T46)-'T1'!S45-'T2'!S45-'T3'!S45-'T4'!S45-'T5'!S45-'T6'!S45-'T7'!S45</f>
        <v>0</v>
      </c>
      <c r="T45" s="63">
        <f>SUM(SEnd:SStart!U46)-'T1'!T45-'T2'!T45-'T3'!T45-'T4'!T45-'T5'!T45-'T6'!T45-'T7'!T45</f>
        <v>0</v>
      </c>
      <c r="U45" s="63">
        <f>SUM(SEnd:SStart!V46)-'T1'!U45-'T2'!U45-'T3'!U45-'T4'!U45-'T5'!U45-'T6'!U45-'T7'!U45</f>
        <v>0</v>
      </c>
      <c r="V45" s="63">
        <f>SUM(SEnd:SStart!W46)-'T1'!V45-'T2'!V45-'T3'!V45-'T4'!V45-'T5'!V45-'T6'!V45-'T7'!V45</f>
        <v>0</v>
      </c>
      <c r="W45" s="63">
        <f>SUM(SEnd:SStart!X46)-'T1'!W45-'T2'!W45-'T3'!W45-'T4'!W45-'T5'!W45-'T6'!W45-'T7'!W45</f>
        <v>0</v>
      </c>
      <c r="X45" s="63">
        <f>SUM(SEnd:SStart!Y46)-'T1'!X45-'T2'!X45-'T3'!X45-'T4'!X45-'T5'!X45-'T6'!X45-'T7'!X45</f>
        <v>0</v>
      </c>
      <c r="Y45" s="63">
        <f>SUM(SEnd:SStart!Z46)-'T1'!Y45-'T2'!Y45-'T3'!Y45-'T4'!Y45-'T5'!Y45-'T6'!Y45-'T7'!Y45</f>
        <v>0</v>
      </c>
      <c r="Z45" s="146" t="str">
        <f t="shared" si="20"/>
        <v>-</v>
      </c>
      <c r="AA45" s="55" t="str">
        <f t="shared" si="21"/>
        <v>-</v>
      </c>
      <c r="AB45" s="55" t="str">
        <f t="shared" si="22"/>
        <v>-</v>
      </c>
      <c r="AC45" s="55" t="str">
        <f t="shared" si="23"/>
        <v>-</v>
      </c>
      <c r="AD45" s="47" t="str">
        <f>IF(F45&gt;0,(M45*Input!$G$22)/F45,"-")</f>
        <v>-</v>
      </c>
      <c r="AE45" s="54" t="str">
        <f t="shared" si="24"/>
        <v>-</v>
      </c>
      <c r="AF45" s="47" t="str">
        <f t="shared" si="25"/>
        <v>-</v>
      </c>
      <c r="AG45" s="55" t="str">
        <f t="shared" si="26"/>
        <v>-</v>
      </c>
      <c r="AH45" s="28" t="str">
        <f t="shared" si="27"/>
        <v>-</v>
      </c>
      <c r="AI45" s="425">
        <f t="shared" si="28"/>
        <v>0</v>
      </c>
      <c r="AJ45">
        <f t="shared" si="29"/>
        <v>0</v>
      </c>
      <c r="AK45" s="885"/>
      <c r="AL45" s="467" t="str">
        <f t="shared" si="30"/>
        <v>-</v>
      </c>
      <c r="AM45">
        <v>12</v>
      </c>
      <c r="AN45" s="884" t="e">
        <f t="shared" si="31"/>
        <v>#N/A</v>
      </c>
      <c r="AO45" s="884" t="e">
        <f t="shared" si="32"/>
        <v>#N/A</v>
      </c>
      <c r="AP45" s="884" t="e">
        <f t="shared" si="33"/>
        <v>#N/A</v>
      </c>
      <c r="AQ45" t="e">
        <f t="shared" si="34"/>
        <v>#N/A</v>
      </c>
      <c r="AR45" t="e">
        <f t="shared" si="35"/>
        <v>#N/A</v>
      </c>
      <c r="AS45" t="e">
        <f t="shared" si="36"/>
        <v>#N/A</v>
      </c>
      <c r="AT45" t="e">
        <f t="shared" si="37"/>
        <v>#N/A</v>
      </c>
      <c r="AU45" t="e">
        <f t="shared" si="38"/>
        <v>#N/A</v>
      </c>
    </row>
    <row r="46" spans="1:47" ht="15.75" customHeight="1" thickBot="1" x14ac:dyDescent="0.2">
      <c r="A46" s="68"/>
      <c r="B46" s="276" t="s">
        <v>53</v>
      </c>
      <c r="C46" s="277">
        <f t="shared" ref="C46:X46" si="46">SUM(C28:C45)</f>
        <v>0</v>
      </c>
      <c r="D46" s="277">
        <f t="shared" si="46"/>
        <v>0</v>
      </c>
      <c r="E46" s="277">
        <f t="shared" si="46"/>
        <v>0</v>
      </c>
      <c r="F46" s="277">
        <f t="shared" si="46"/>
        <v>0</v>
      </c>
      <c r="G46" s="277">
        <f t="shared" si="46"/>
        <v>0</v>
      </c>
      <c r="H46" s="277">
        <f t="shared" si="46"/>
        <v>0</v>
      </c>
      <c r="I46" s="277">
        <f t="shared" si="46"/>
        <v>0</v>
      </c>
      <c r="J46" s="277">
        <f t="shared" si="46"/>
        <v>0</v>
      </c>
      <c r="K46" s="277">
        <f t="shared" si="46"/>
        <v>0</v>
      </c>
      <c r="L46" s="277">
        <f t="shared" si="46"/>
        <v>0</v>
      </c>
      <c r="M46" s="277">
        <f t="shared" si="46"/>
        <v>0</v>
      </c>
      <c r="N46" s="277">
        <f t="shared" si="46"/>
        <v>0</v>
      </c>
      <c r="O46" s="277">
        <f t="shared" si="46"/>
        <v>0</v>
      </c>
      <c r="P46" s="277">
        <f t="shared" si="46"/>
        <v>0</v>
      </c>
      <c r="Q46" s="277">
        <f t="shared" si="46"/>
        <v>0</v>
      </c>
      <c r="R46" s="277">
        <f t="shared" si="46"/>
        <v>0</v>
      </c>
      <c r="S46" s="277">
        <f t="shared" si="46"/>
        <v>0</v>
      </c>
      <c r="T46" s="277">
        <f t="shared" si="46"/>
        <v>0</v>
      </c>
      <c r="U46" s="277">
        <f t="shared" si="46"/>
        <v>0</v>
      </c>
      <c r="V46" s="278">
        <f t="shared" si="46"/>
        <v>0</v>
      </c>
      <c r="W46" s="278">
        <f t="shared" si="46"/>
        <v>0</v>
      </c>
      <c r="X46" s="278">
        <f t="shared" si="46"/>
        <v>0</v>
      </c>
      <c r="Y46" s="279">
        <f>SUM(Y28:Y45)</f>
        <v>0</v>
      </c>
      <c r="Z46" s="438" t="str">
        <f t="shared" si="20"/>
        <v>-</v>
      </c>
      <c r="AA46" s="284" t="str">
        <f t="shared" si="21"/>
        <v>-</v>
      </c>
      <c r="AB46" s="284" t="str">
        <f t="shared" si="22"/>
        <v>-</v>
      </c>
      <c r="AC46" s="284" t="str">
        <f t="shared" si="23"/>
        <v>-</v>
      </c>
      <c r="AD46" s="285" t="str">
        <f>IF(F46&gt;0,(M46*Input!$G$22)/F46,"-")</f>
        <v>-</v>
      </c>
      <c r="AE46" s="286" t="str">
        <f t="shared" si="24"/>
        <v>-</v>
      </c>
      <c r="AF46" s="285" t="str">
        <f t="shared" si="25"/>
        <v>-</v>
      </c>
      <c r="AG46" s="284" t="str">
        <f t="shared" si="26"/>
        <v>-</v>
      </c>
      <c r="AH46" s="281" t="str">
        <f t="shared" si="27"/>
        <v>-</v>
      </c>
      <c r="AJ46"/>
      <c r="AK46" s="17">
        <f>SUM(AK28:AK45)</f>
        <v>0</v>
      </c>
      <c r="AL46" s="467" t="e">
        <f>AK46/P46</f>
        <v>#DIV/0!</v>
      </c>
    </row>
    <row r="47" spans="1:47" s="2" customFormat="1" ht="15.75" customHeight="1" thickBot="1" x14ac:dyDescent="0.2">
      <c r="A47" s="157"/>
      <c r="B47" s="158"/>
      <c r="C47" s="275" t="s">
        <v>107</v>
      </c>
      <c r="D47" s="79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c r="AJ47" s="1043" t="s">
        <v>420</v>
      </c>
      <c r="AK47" s="1044"/>
      <c r="AL47" s="1044"/>
      <c r="AM47" s="1045"/>
      <c r="AN47" s="795" t="s">
        <v>425</v>
      </c>
      <c r="AO47" s="480"/>
      <c r="AS47" s="14" t="s">
        <v>431</v>
      </c>
    </row>
    <row r="48" spans="1:47" ht="14" thickBot="1" x14ac:dyDescent="0.2">
      <c r="A48" s="68"/>
      <c r="B48" s="156"/>
      <c r="C48" s="79" t="s">
        <v>106</v>
      </c>
      <c r="D48" s="80" t="s">
        <v>427</v>
      </c>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c r="AJ48" s="789" t="s">
        <v>62</v>
      </c>
      <c r="AK48" s="788" t="s">
        <v>421</v>
      </c>
      <c r="AL48" s="788" t="s">
        <v>422</v>
      </c>
      <c r="AM48" s="790" t="s">
        <v>423</v>
      </c>
      <c r="AN48" s="793" t="s">
        <v>432</v>
      </c>
      <c r="AO48" s="794"/>
      <c r="AS48" s="14" t="s">
        <v>429</v>
      </c>
    </row>
    <row r="49" spans="1:45" ht="15.75" customHeight="1" thickBot="1" x14ac:dyDescent="0.2">
      <c r="A49" s="161">
        <f t="shared" ref="A49:B66" si="47">A28</f>
        <v>2</v>
      </c>
      <c r="B49" s="161" t="str">
        <f t="shared" si="47"/>
        <v>Player 1</v>
      </c>
      <c r="C49" s="96">
        <f t="shared" ref="C49:C66" si="48">AVERAGE(E49:G49,I49:J49)</f>
        <v>1</v>
      </c>
      <c r="D49" s="797">
        <f t="shared" ref="D49:D66" si="49">RANK((AN49),$AN$49:$AN$66,0)</f>
        <v>1</v>
      </c>
      <c r="E49" s="129">
        <f t="shared" ref="E49:E66" si="50">RANK($X7,$X$7:$X$24)</f>
        <v>1</v>
      </c>
      <c r="F49" s="89">
        <f t="shared" ref="F49:F66" si="51">RANK($Y7,$Y$7:$Y$24)</f>
        <v>1</v>
      </c>
      <c r="G49" s="89">
        <f t="shared" ref="G49:G66" si="52">RANK($S7,$S$7:$S$24)</f>
        <v>1</v>
      </c>
      <c r="H49" s="89">
        <f t="shared" ref="H49:H66" si="53">RANK($E7,$E$7:$E$24)</f>
        <v>1</v>
      </c>
      <c r="I49" s="89">
        <f t="shared" ref="I49:I66" si="54">RANK($Z7,$Z$7:$Z$24)</f>
        <v>1</v>
      </c>
      <c r="J49" s="101">
        <f t="shared" ref="J49:J66" si="55">RANK($R7,$R$7:$R$24,1)</f>
        <v>1</v>
      </c>
      <c r="K49" s="63">
        <f>SUM(SEnd:SStart!V51)-'T1'!K49-'T2'!K49-'T3'!K49-'T4'!K49-'T5'!K49-'T6'!K49-'T7'!K49</f>
        <v>0</v>
      </c>
      <c r="L49" s="63">
        <f>SUM(SEnd:SStart!W51)-'T1'!L49-'T2'!L49-'T3'!L49-'T4'!L49-'T5'!L49-'T6'!L49-'T7'!L49</f>
        <v>0</v>
      </c>
      <c r="M49" s="63">
        <f>SUM(SEnd:SStart!X51)-'T1'!M49-'T2'!M49-'T3'!M49-'T4'!M49-'T5'!M49-'T6'!M49-'T7'!M49</f>
        <v>0</v>
      </c>
      <c r="N49" s="63">
        <f>SUM(SEnd:SStart!Y51)-'T1'!N49-'T2'!N49-'T3'!N49-'T4'!N49-'T5'!N49-'T6'!N49-'T7'!N49</f>
        <v>0</v>
      </c>
      <c r="O49" s="63">
        <f>SUM(SEnd:SStart!Z51)-'T1'!O49-'T2'!O49-'T3'!O49-'T4'!O49-'T5'!O49-'T6'!O49-'T7'!O49</f>
        <v>0</v>
      </c>
      <c r="P49" s="63">
        <f>SUM(SEnd:SStart!AA51)-'T1'!P49-'T2'!P49-'T3'!P49-'T4'!P49-'T5'!P49-'T6'!P49-'T7'!P49</f>
        <v>0</v>
      </c>
      <c r="Q49" s="272" t="str">
        <f t="shared" ref="Q49:Q67" si="56">IF(M49&gt;0,R28/M49,"-")</f>
        <v>-</v>
      </c>
      <c r="R49" s="101" t="str">
        <f t="shared" ref="R49:R66" si="57">IF($Q49&lt;&gt;"-",RANK($Q49,$Q$49:$Q$66,1),"-")</f>
        <v>-</v>
      </c>
      <c r="S49" s="132">
        <f t="shared" ref="S49:S66" si="58">SUM(L49:O49)</f>
        <v>0</v>
      </c>
      <c r="T49" s="116" t="str">
        <f t="shared" ref="T49:T66" si="59">IF($AF49&lt;&gt;"-",RANK($AF49,$AF$49:$AF$66,1),"-")</f>
        <v>-</v>
      </c>
      <c r="U49" s="106" t="str">
        <f t="shared" ref="U49:U66" si="60">IF($AD28&lt;&gt;"-",RANK($AD28,$AD$28:$AD$45,1),"-")</f>
        <v>-</v>
      </c>
      <c r="V49" s="106" t="str">
        <f>IF($AG28&lt;&gt;"-",RANK($AG28,$AG$28:$AG$45,1),"-")</f>
        <v>-</v>
      </c>
      <c r="W49" s="106" t="str">
        <f t="shared" ref="W49:W66" si="61">IF($AF28&lt;&gt;"-",RANK($AF28,$AF$28:$AF$45,1),"-")</f>
        <v>-</v>
      </c>
      <c r="X49" s="106" t="str">
        <f t="shared" ref="X49:Y66" si="62">IF($AE28&lt;&gt;"-",RANK($AE28,$AE$28:$AE$45,1),"-")</f>
        <v>-</v>
      </c>
      <c r="Y49" s="106" t="str">
        <f t="shared" si="62"/>
        <v>-</v>
      </c>
      <c r="Z49" s="117" t="str">
        <f t="shared" ref="Z49:Z66" si="63">IF($AG49&lt;&gt;"-",RANK($AG49,$AG$49:$AG$66,1),"-")</f>
        <v>-</v>
      </c>
      <c r="AA49" s="96" t="str">
        <f t="shared" ref="AA49:AA66" si="64">IF(Z49&lt;&gt;"-",AVERAGE(T49:Z49),"-")</f>
        <v>-</v>
      </c>
      <c r="AB49" s="90">
        <f t="shared" ref="AB49:AB66" si="65">RANK(C49,C$49:C$66,1)</f>
        <v>1</v>
      </c>
      <c r="AC49" s="91" t="str">
        <f t="shared" ref="AC49:AC66" si="66">IF(AA49&lt;&gt;"-",RANK(AA49,AA$49:AA$66,1),"-")</f>
        <v>-</v>
      </c>
      <c r="AD49" s="52" t="str">
        <f t="shared" ref="AD49:AD67" si="67">IF(L28&gt;0,P28/L28,"-")</f>
        <v>-</v>
      </c>
      <c r="AE49" s="52" t="str">
        <f t="shared" ref="AE49:AE67" si="68">IF(G28&gt;0,I28/G28,"-")</f>
        <v>-</v>
      </c>
      <c r="AF49" s="52" t="str">
        <f t="shared" ref="AF49:AF67" si="69">IF(H28&gt;0,I28/H28,"-")</f>
        <v>-</v>
      </c>
      <c r="AG49" s="52" t="str">
        <f t="shared" ref="AG49:AG67" si="70">IF(F28&gt;0,L28/F28,"-")</f>
        <v>-</v>
      </c>
      <c r="AJ49" s="63">
        <f>SUM(SEnd:SStart!V51)-'T1'!K49-'T2'!K49-'T3'!K49-'T4'!K49-'T5'!K49-'T6'!K49-'T7'!K49</f>
        <v>0</v>
      </c>
      <c r="AK49" s="63">
        <f>SUM(SEnd:SStart!W51)-'T1'!L49-'T2'!L49-'T3'!L49-'T4'!L49-'T5'!L49-'T6'!L49-'T7'!L49</f>
        <v>0</v>
      </c>
      <c r="AL49" s="63">
        <f>SUM(SEnd:SStart!X51)-'T1'!M49-'T2'!M49-'T3'!M49-'T4'!M49-'T5'!M49-'T6'!M49-'T7'!M49</f>
        <v>0</v>
      </c>
      <c r="AM49" s="63">
        <f>SUM(SEnd:SStart!Y51)-'T1'!N49-'T2'!N49-'T3'!N49-'T4'!N49-'T5'!N49-'T6'!N49-'T7'!N49</f>
        <v>0</v>
      </c>
      <c r="AN49" s="884">
        <f>IF((S49+AS49)&lt;=0,0,((S49+AS49)/(O$68 - (Input!G21*(AM49))))+0.0000001+(Y28/1000))</f>
        <v>0</v>
      </c>
      <c r="AO49" s="31" t="str">
        <f t="shared" ref="AO49:AO66" si="71">B49</f>
        <v>Player 1</v>
      </c>
      <c r="AP49">
        <f t="shared" ref="AP49:AP66" si="72">A49</f>
        <v>2</v>
      </c>
      <c r="AQ49" s="424">
        <f t="shared" ref="AQ49:AQ66" si="73">S49</f>
        <v>0</v>
      </c>
      <c r="AS49" s="829"/>
    </row>
    <row r="50" spans="1:45" ht="15.75" customHeight="1" thickBot="1" x14ac:dyDescent="0.2">
      <c r="A50" s="88">
        <f t="shared" si="47"/>
        <v>3</v>
      </c>
      <c r="B50" s="88" t="str">
        <f t="shared" si="47"/>
        <v>Player 2</v>
      </c>
      <c r="C50" s="97">
        <f t="shared" si="48"/>
        <v>1</v>
      </c>
      <c r="D50" s="797">
        <f t="shared" si="49"/>
        <v>1</v>
      </c>
      <c r="E50" s="130">
        <f t="shared" si="50"/>
        <v>1</v>
      </c>
      <c r="F50" s="87">
        <f t="shared" si="51"/>
        <v>1</v>
      </c>
      <c r="G50" s="87">
        <f t="shared" si="52"/>
        <v>1</v>
      </c>
      <c r="H50" s="87">
        <f t="shared" si="53"/>
        <v>1</v>
      </c>
      <c r="I50" s="87">
        <f t="shared" si="54"/>
        <v>1</v>
      </c>
      <c r="J50" s="103">
        <f t="shared" si="55"/>
        <v>1</v>
      </c>
      <c r="K50" s="63">
        <f>SUM(SEnd:SStart!V52)-'T1'!K50-'T2'!K50-'T3'!K50-'T4'!K50-'T5'!K50-'T6'!K50-'T7'!K50</f>
        <v>0</v>
      </c>
      <c r="L50" s="63">
        <f>SUM(SEnd:SStart!W52)-'T1'!L50-'T2'!L50-'T3'!L50-'T4'!L50-'T5'!L50-'T6'!L50-'T7'!L50</f>
        <v>0</v>
      </c>
      <c r="M50" s="63">
        <f>SUM(SEnd:SStart!X52)-'T1'!M50-'T2'!M50-'T3'!M50-'T4'!M50-'T5'!M50-'T6'!M50-'T7'!M50</f>
        <v>0</v>
      </c>
      <c r="N50" s="63">
        <f>SUM(SEnd:SStart!Y52)-'T1'!N50-'T2'!N50-'T3'!N50-'T4'!N50-'T5'!N50-'T6'!N50-'T7'!N50</f>
        <v>0</v>
      </c>
      <c r="O50" s="63">
        <f>SUM(SEnd:SStart!Z52)-'T1'!O50-'T2'!O50-'T3'!O50-'T4'!O50-'T5'!O50-'T6'!O50-'T7'!O50</f>
        <v>0</v>
      </c>
      <c r="P50" s="63">
        <f>SUM(SEnd:SStart!AA52)-'T1'!P50-'T2'!P50-'T3'!P50-'T4'!P50-'T5'!P50-'T6'!P50-'T7'!P50</f>
        <v>0</v>
      </c>
      <c r="Q50" s="273" t="str">
        <f t="shared" si="56"/>
        <v>-</v>
      </c>
      <c r="R50" s="103" t="str">
        <f t="shared" si="57"/>
        <v>-</v>
      </c>
      <c r="S50" s="132">
        <f t="shared" si="58"/>
        <v>0</v>
      </c>
      <c r="T50" s="118" t="str">
        <f t="shared" si="59"/>
        <v>-</v>
      </c>
      <c r="U50" s="107" t="str">
        <f t="shared" si="60"/>
        <v>-</v>
      </c>
      <c r="V50" s="107" t="str">
        <f t="shared" ref="V50:V66" si="74">IF($AF50&lt;&gt;"-",RANK($AF50,$AF$49:$AF$66,1),"-")</f>
        <v>-</v>
      </c>
      <c r="W50" s="107" t="str">
        <f t="shared" si="61"/>
        <v>-</v>
      </c>
      <c r="X50" s="107" t="str">
        <f t="shared" si="62"/>
        <v>-</v>
      </c>
      <c r="Y50" s="107" t="str">
        <f t="shared" si="62"/>
        <v>-</v>
      </c>
      <c r="Z50" s="119" t="str">
        <f t="shared" si="63"/>
        <v>-</v>
      </c>
      <c r="AA50" s="97" t="str">
        <f t="shared" si="64"/>
        <v>-</v>
      </c>
      <c r="AB50" s="78">
        <f t="shared" si="65"/>
        <v>1</v>
      </c>
      <c r="AC50" s="92" t="str">
        <f t="shared" si="66"/>
        <v>-</v>
      </c>
      <c r="AD50" s="52" t="str">
        <f t="shared" si="67"/>
        <v>-</v>
      </c>
      <c r="AE50" s="52" t="str">
        <f t="shared" si="68"/>
        <v>-</v>
      </c>
      <c r="AF50" s="52" t="str">
        <f t="shared" si="69"/>
        <v>-</v>
      </c>
      <c r="AG50" s="52" t="str">
        <f t="shared" si="70"/>
        <v>-</v>
      </c>
      <c r="AH50" s="390" t="s">
        <v>337</v>
      </c>
      <c r="AI50" s="390">
        <f>SUM(SEnd:SStart!AH39)</f>
        <v>0</v>
      </c>
      <c r="AJ50" s="63">
        <f>SUM(SEnd:SStart!V52)-'T1'!K50-'T2'!K50-'T3'!K50-'T4'!K50-'T5'!K50-'T6'!K50-'T7'!K50</f>
        <v>0</v>
      </c>
      <c r="AK50" s="63">
        <f>SUM(SEnd:SStart!W52)-'T1'!L50-'T2'!L50-'T3'!L50-'T4'!L50-'T5'!L50-'T6'!L50-'T7'!L50</f>
        <v>0</v>
      </c>
      <c r="AL50" s="63">
        <f>SUM(SEnd:SStart!X52)-'T1'!M50-'T2'!M50-'T3'!M50-'T4'!M50-'T5'!M50-'T6'!M50-'T7'!M50</f>
        <v>0</v>
      </c>
      <c r="AM50" s="63">
        <f>SUM(SEnd:SStart!Y52)-'T1'!N50-'T2'!N50-'T3'!N50-'T4'!N50-'T5'!N50-'T6'!N50-'T7'!N50</f>
        <v>0</v>
      </c>
      <c r="AN50" s="884">
        <f>IF((S50+AS50)&lt;=0,0,((S50+AS50)/(O$68 - (Input!G22*(AM50))))+0.0000002+(Y29/1000))</f>
        <v>0</v>
      </c>
      <c r="AO50" s="31" t="str">
        <f t="shared" si="71"/>
        <v>Player 2</v>
      </c>
      <c r="AP50">
        <f t="shared" si="72"/>
        <v>3</v>
      </c>
      <c r="AQ50" s="424">
        <f t="shared" si="73"/>
        <v>0</v>
      </c>
      <c r="AS50" s="829"/>
    </row>
    <row r="51" spans="1:45" ht="15.75" customHeight="1" thickBot="1" x14ac:dyDescent="0.2">
      <c r="A51" s="88">
        <f t="shared" si="47"/>
        <v>5</v>
      </c>
      <c r="B51" s="88" t="str">
        <f t="shared" si="47"/>
        <v>Player 3</v>
      </c>
      <c r="C51" s="97">
        <f t="shared" si="48"/>
        <v>1</v>
      </c>
      <c r="D51" s="797">
        <f t="shared" si="49"/>
        <v>1</v>
      </c>
      <c r="E51" s="131">
        <f t="shared" si="50"/>
        <v>1</v>
      </c>
      <c r="F51" s="93">
        <f t="shared" si="51"/>
        <v>1</v>
      </c>
      <c r="G51" s="93">
        <f t="shared" si="52"/>
        <v>1</v>
      </c>
      <c r="H51" s="93">
        <f t="shared" si="53"/>
        <v>1</v>
      </c>
      <c r="I51" s="93">
        <f t="shared" si="54"/>
        <v>1</v>
      </c>
      <c r="J51" s="105">
        <f t="shared" si="55"/>
        <v>1</v>
      </c>
      <c r="K51" s="63">
        <f>SUM(SEnd:SStart!V53)-'T1'!K51-'T2'!K51-'T3'!K51-'T4'!K51-'T5'!K51-'T6'!K51-'T7'!K51</f>
        <v>0</v>
      </c>
      <c r="L51" s="63">
        <f>SUM(SEnd:SStart!W53)-'T1'!L51-'T2'!L51-'T3'!L51-'T4'!L51-'T5'!L51-'T6'!L51-'T7'!L51</f>
        <v>0</v>
      </c>
      <c r="M51" s="63">
        <f>SUM(SEnd:SStart!X53)-'T1'!M51-'T2'!M51-'T3'!M51-'T4'!M51-'T5'!M51-'T6'!M51-'T7'!M51</f>
        <v>0</v>
      </c>
      <c r="N51" s="63">
        <f>SUM(SEnd:SStart!Y53)-'T1'!N51-'T2'!N51-'T3'!N51-'T4'!N51-'T5'!N51-'T6'!N51-'T7'!N51</f>
        <v>0</v>
      </c>
      <c r="O51" s="63">
        <f>SUM(SEnd:SStart!Z53)-'T1'!O51-'T2'!O51-'T3'!O51-'T4'!O51-'T5'!O51-'T6'!O51-'T7'!O51</f>
        <v>0</v>
      </c>
      <c r="P51" s="63">
        <f>SUM(SEnd:SStart!AA53)-'T1'!P51-'T2'!P51-'T3'!P51-'T4'!P51-'T5'!P51-'T6'!P51-'T7'!P51</f>
        <v>0</v>
      </c>
      <c r="Q51" s="273" t="str">
        <f t="shared" si="56"/>
        <v>-</v>
      </c>
      <c r="R51" s="103" t="str">
        <f t="shared" si="57"/>
        <v>-</v>
      </c>
      <c r="S51" s="132">
        <f t="shared" si="58"/>
        <v>0</v>
      </c>
      <c r="T51" s="118" t="str">
        <f t="shared" si="59"/>
        <v>-</v>
      </c>
      <c r="U51" s="107" t="str">
        <f t="shared" si="60"/>
        <v>-</v>
      </c>
      <c r="V51" s="107" t="str">
        <f t="shared" si="74"/>
        <v>-</v>
      </c>
      <c r="W51" s="107" t="str">
        <f t="shared" si="61"/>
        <v>-</v>
      </c>
      <c r="X51" s="107" t="str">
        <f t="shared" si="62"/>
        <v>-</v>
      </c>
      <c r="Y51" s="107" t="str">
        <f t="shared" si="62"/>
        <v>-</v>
      </c>
      <c r="Z51" s="119" t="str">
        <f t="shared" si="63"/>
        <v>-</v>
      </c>
      <c r="AA51" s="97" t="str">
        <f t="shared" si="64"/>
        <v>-</v>
      </c>
      <c r="AB51" s="78">
        <f t="shared" si="65"/>
        <v>1</v>
      </c>
      <c r="AC51" s="92" t="str">
        <f t="shared" si="66"/>
        <v>-</v>
      </c>
      <c r="AD51" s="52" t="str">
        <f t="shared" si="67"/>
        <v>-</v>
      </c>
      <c r="AE51" s="52" t="str">
        <f t="shared" si="68"/>
        <v>-</v>
      </c>
      <c r="AF51" s="52" t="str">
        <f t="shared" si="69"/>
        <v>-</v>
      </c>
      <c r="AG51" s="52" t="str">
        <f t="shared" si="70"/>
        <v>-</v>
      </c>
      <c r="AH51" s="390" t="s">
        <v>338</v>
      </c>
      <c r="AI51" s="390">
        <f>SUM(SEnd:SStart!AH40)</f>
        <v>0</v>
      </c>
      <c r="AJ51" s="63">
        <f>SUM(SEnd:SStart!V53)-'T1'!K51-'T2'!K51-'T3'!K51-'T4'!K51-'T5'!K51-'T6'!K51-'T7'!K51</f>
        <v>0</v>
      </c>
      <c r="AK51" s="63">
        <f>SUM(SEnd:SStart!W53)-'T1'!L51-'T2'!L51-'T3'!L51-'T4'!L51-'T5'!L51-'T6'!L51-'T7'!L51</f>
        <v>0</v>
      </c>
      <c r="AL51" s="63">
        <f>SUM(SEnd:SStart!X53)-'T1'!M51-'T2'!M51-'T3'!M51-'T4'!M51-'T5'!M51-'T6'!M51-'T7'!M51</f>
        <v>0</v>
      </c>
      <c r="AM51" s="63">
        <f>SUM(SEnd:SStart!Y53)-'T1'!N51-'T2'!N51-'T3'!N51-'T4'!N51-'T5'!N51-'T6'!N51-'T7'!N51</f>
        <v>0</v>
      </c>
      <c r="AN51" s="884">
        <f>IF((S51+AS51)&lt;=0,0,((S51+AS51)/(O$68 - (Input!G23*(AM51))))+0.0000003+(Y30/1000))</f>
        <v>0</v>
      </c>
      <c r="AO51" s="31" t="str">
        <f t="shared" si="71"/>
        <v>Player 3</v>
      </c>
      <c r="AP51">
        <f t="shared" si="72"/>
        <v>5</v>
      </c>
      <c r="AQ51" s="424">
        <f t="shared" si="73"/>
        <v>0</v>
      </c>
      <c r="AS51" s="829"/>
    </row>
    <row r="52" spans="1:45" ht="15.75" customHeight="1" thickBot="1" x14ac:dyDescent="0.2">
      <c r="A52" s="88">
        <f t="shared" si="47"/>
        <v>9</v>
      </c>
      <c r="B52" s="88" t="str">
        <f t="shared" si="47"/>
        <v>Player 4</v>
      </c>
      <c r="C52" s="96">
        <f t="shared" si="48"/>
        <v>1</v>
      </c>
      <c r="D52" s="797">
        <f t="shared" si="49"/>
        <v>1</v>
      </c>
      <c r="E52" s="129">
        <f t="shared" si="50"/>
        <v>1</v>
      </c>
      <c r="F52" s="89">
        <f t="shared" si="51"/>
        <v>1</v>
      </c>
      <c r="G52" s="89">
        <f t="shared" si="52"/>
        <v>1</v>
      </c>
      <c r="H52" s="89">
        <f t="shared" si="53"/>
        <v>1</v>
      </c>
      <c r="I52" s="89">
        <f t="shared" si="54"/>
        <v>1</v>
      </c>
      <c r="J52" s="101">
        <f t="shared" si="55"/>
        <v>1</v>
      </c>
      <c r="K52" s="63">
        <f>SUM(SEnd:SStart!V54)-'T1'!K52-'T2'!K52-'T3'!K52-'T4'!K52-'T5'!K52-'T6'!K52-'T7'!K52</f>
        <v>0</v>
      </c>
      <c r="L52" s="63">
        <f>SUM(SEnd:SStart!W54)-'T1'!L52-'T2'!L52-'T3'!L52-'T4'!L52-'T5'!L52-'T6'!L52-'T7'!L52</f>
        <v>0</v>
      </c>
      <c r="M52" s="63">
        <f>SUM(SEnd:SStart!X54)-'T1'!M52-'T2'!M52-'T3'!M52-'T4'!M52-'T5'!M52-'T6'!M52-'T7'!M52</f>
        <v>0</v>
      </c>
      <c r="N52" s="63">
        <f>SUM(SEnd:SStart!Y54)-'T1'!N52-'T2'!N52-'T3'!N52-'T4'!N52-'T5'!N52-'T6'!N52-'T7'!N52</f>
        <v>0</v>
      </c>
      <c r="O52" s="63">
        <f>SUM(SEnd:SStart!Z54)-'T1'!O52-'T2'!O52-'T3'!O52-'T4'!O52-'T5'!O52-'T6'!O52-'T7'!O52</f>
        <v>0</v>
      </c>
      <c r="P52" s="63">
        <f>SUM(SEnd:SStart!AA54)-'T1'!P52-'T2'!P52-'T3'!P52-'T4'!P52-'T5'!P52-'T6'!P52-'T7'!P52</f>
        <v>0</v>
      </c>
      <c r="Q52" s="272" t="str">
        <f t="shared" si="56"/>
        <v>-</v>
      </c>
      <c r="R52" s="101" t="str">
        <f t="shared" si="57"/>
        <v>-</v>
      </c>
      <c r="S52" s="132">
        <f t="shared" si="58"/>
        <v>0</v>
      </c>
      <c r="T52" s="116" t="str">
        <f t="shared" si="59"/>
        <v>-</v>
      </c>
      <c r="U52" s="106" t="str">
        <f t="shared" si="60"/>
        <v>-</v>
      </c>
      <c r="V52" s="106" t="str">
        <f t="shared" si="74"/>
        <v>-</v>
      </c>
      <c r="W52" s="106" t="str">
        <f t="shared" si="61"/>
        <v>-</v>
      </c>
      <c r="X52" s="106" t="str">
        <f t="shared" si="62"/>
        <v>-</v>
      </c>
      <c r="Y52" s="106" t="str">
        <f t="shared" si="62"/>
        <v>-</v>
      </c>
      <c r="Z52" s="117" t="str">
        <f t="shared" si="63"/>
        <v>-</v>
      </c>
      <c r="AA52" s="96" t="str">
        <f t="shared" si="64"/>
        <v>-</v>
      </c>
      <c r="AB52" s="90">
        <f t="shared" si="65"/>
        <v>1</v>
      </c>
      <c r="AC52" s="91" t="str">
        <f t="shared" si="66"/>
        <v>-</v>
      </c>
      <c r="AD52" s="52" t="str">
        <f t="shared" si="67"/>
        <v>-</v>
      </c>
      <c r="AE52" s="52" t="str">
        <f t="shared" si="68"/>
        <v>-</v>
      </c>
      <c r="AF52" s="52" t="str">
        <f t="shared" si="69"/>
        <v>-</v>
      </c>
      <c r="AG52" s="52" t="str">
        <f t="shared" si="70"/>
        <v>-</v>
      </c>
      <c r="AH52" s="390" t="s">
        <v>339</v>
      </c>
      <c r="AI52" s="390">
        <f>SUM(SEnd:SStart!AH41)</f>
        <v>0</v>
      </c>
      <c r="AJ52" s="63">
        <f>SUM(SEnd:SStart!V54)-'T1'!K52-'T2'!K52-'T3'!K52-'T4'!K52-'T5'!K52-'T6'!K52-'T7'!K52</f>
        <v>0</v>
      </c>
      <c r="AK52" s="63">
        <f>SUM(SEnd:SStart!W54)-'T1'!L52-'T2'!L52-'T3'!L52-'T4'!L52-'T5'!L52-'T6'!L52-'T7'!L52</f>
        <v>0</v>
      </c>
      <c r="AL52" s="63">
        <f>SUM(SEnd:SStart!X54)-'T1'!M52-'T2'!M52-'T3'!M52-'T4'!M52-'T5'!M52-'T6'!M52-'T7'!M52</f>
        <v>0</v>
      </c>
      <c r="AM52" s="63">
        <f>SUM(SEnd:SStart!Y54)-'T1'!N52-'T2'!N52-'T3'!N52-'T4'!N52-'T5'!N52-'T6'!N52-'T7'!N52</f>
        <v>0</v>
      </c>
      <c r="AN52" s="884">
        <f>IF((S52+AS52)&lt;=0,0,((S52+AS52)/(O$68 - (Input!G24*(AM52))))+0.0000004+(Y31/1000))</f>
        <v>0</v>
      </c>
      <c r="AO52" s="31" t="str">
        <f t="shared" si="71"/>
        <v>Player 4</v>
      </c>
      <c r="AP52">
        <f t="shared" si="72"/>
        <v>9</v>
      </c>
      <c r="AQ52" s="424">
        <f t="shared" si="73"/>
        <v>0</v>
      </c>
      <c r="AS52" s="829"/>
    </row>
    <row r="53" spans="1:45" ht="15.75" customHeight="1" thickBot="1" x14ac:dyDescent="0.2">
      <c r="A53" s="88">
        <f t="shared" si="47"/>
        <v>1</v>
      </c>
      <c r="B53" s="88" t="str">
        <f t="shared" si="47"/>
        <v>Player 5</v>
      </c>
      <c r="C53" s="97">
        <f t="shared" si="48"/>
        <v>1</v>
      </c>
      <c r="D53" s="797">
        <f t="shared" si="49"/>
        <v>1</v>
      </c>
      <c r="E53" s="130">
        <f t="shared" si="50"/>
        <v>1</v>
      </c>
      <c r="F53" s="87">
        <f t="shared" si="51"/>
        <v>1</v>
      </c>
      <c r="G53" s="87">
        <f t="shared" si="52"/>
        <v>1</v>
      </c>
      <c r="H53" s="87">
        <f t="shared" si="53"/>
        <v>1</v>
      </c>
      <c r="I53" s="87">
        <f t="shared" si="54"/>
        <v>1</v>
      </c>
      <c r="J53" s="103">
        <f t="shared" si="55"/>
        <v>1</v>
      </c>
      <c r="K53" s="63">
        <f>SUM(SEnd:SStart!V55)-'T1'!K53-'T2'!K53-'T3'!K53-'T4'!K53-'T5'!K53-'T6'!K53-'T7'!K53</f>
        <v>0</v>
      </c>
      <c r="L53" s="63">
        <f>SUM(SEnd:SStart!W55)-'T1'!L53-'T2'!L53-'T3'!L53-'T4'!L53-'T5'!L53-'T6'!L53-'T7'!L53</f>
        <v>0</v>
      </c>
      <c r="M53" s="63">
        <f>SUM(SEnd:SStart!X55)-'T1'!M53-'T2'!M53-'T3'!M53-'T4'!M53-'T5'!M53-'T6'!M53-'T7'!M53</f>
        <v>0</v>
      </c>
      <c r="N53" s="63">
        <f>SUM(SEnd:SStart!Y55)-'T1'!N53-'T2'!N53-'T3'!N53-'T4'!N53-'T5'!N53-'T6'!N53-'T7'!N53</f>
        <v>0</v>
      </c>
      <c r="O53" s="63">
        <f>SUM(SEnd:SStart!Z55)-'T1'!O53-'T2'!O53-'T3'!O53-'T4'!O53-'T5'!O53-'T6'!O53-'T7'!O53</f>
        <v>0</v>
      </c>
      <c r="P53" s="63">
        <f>SUM(SEnd:SStart!AA55)-'T1'!P53-'T2'!P53-'T3'!P53-'T4'!P53-'T5'!P53-'T6'!P53-'T7'!P53</f>
        <v>0</v>
      </c>
      <c r="Q53" s="273" t="str">
        <f t="shared" si="56"/>
        <v>-</v>
      </c>
      <c r="R53" s="103" t="str">
        <f t="shared" si="57"/>
        <v>-</v>
      </c>
      <c r="S53" s="132">
        <f t="shared" si="58"/>
        <v>0</v>
      </c>
      <c r="T53" s="118" t="str">
        <f t="shared" si="59"/>
        <v>-</v>
      </c>
      <c r="U53" s="107" t="str">
        <f t="shared" si="60"/>
        <v>-</v>
      </c>
      <c r="V53" s="107" t="str">
        <f t="shared" si="74"/>
        <v>-</v>
      </c>
      <c r="W53" s="107" t="str">
        <f t="shared" si="61"/>
        <v>-</v>
      </c>
      <c r="X53" s="107" t="str">
        <f t="shared" si="62"/>
        <v>-</v>
      </c>
      <c r="Y53" s="107" t="str">
        <f t="shared" si="62"/>
        <v>-</v>
      </c>
      <c r="Z53" s="119" t="str">
        <f t="shared" si="63"/>
        <v>-</v>
      </c>
      <c r="AA53" s="97" t="str">
        <f t="shared" si="64"/>
        <v>-</v>
      </c>
      <c r="AB53" s="78">
        <f t="shared" si="65"/>
        <v>1</v>
      </c>
      <c r="AC53" s="92" t="str">
        <f t="shared" si="66"/>
        <v>-</v>
      </c>
      <c r="AD53" s="52" t="str">
        <f t="shared" si="67"/>
        <v>-</v>
      </c>
      <c r="AE53" s="52" t="str">
        <f t="shared" si="68"/>
        <v>-</v>
      </c>
      <c r="AF53" s="52" t="str">
        <f t="shared" si="69"/>
        <v>-</v>
      </c>
      <c r="AG53" s="52" t="str">
        <f t="shared" si="70"/>
        <v>-</v>
      </c>
      <c r="AH53" s="390" t="s">
        <v>340</v>
      </c>
      <c r="AI53" s="390">
        <f>SUM(SEnd:SStart!AH42)</f>
        <v>0</v>
      </c>
      <c r="AJ53" s="63">
        <f>SUM(SEnd:SStart!V55)-'T1'!K53-'T2'!K53-'T3'!K53-'T4'!K53-'T5'!K53-'T6'!K53-'T7'!K53</f>
        <v>0</v>
      </c>
      <c r="AK53" s="63">
        <f>SUM(SEnd:SStart!W55)-'T1'!L53-'T2'!L53-'T3'!L53-'T4'!L53-'T5'!L53-'T6'!L53-'T7'!L53</f>
        <v>0</v>
      </c>
      <c r="AL53" s="63">
        <f>SUM(SEnd:SStart!X55)-'T1'!M53-'T2'!M53-'T3'!M53-'T4'!M53-'T5'!M53-'T6'!M53-'T7'!M53</f>
        <v>0</v>
      </c>
      <c r="AM53" s="63">
        <f>SUM(SEnd:SStart!Y55)-'T1'!N53-'T2'!N53-'T3'!N53-'T4'!N53-'T5'!N53-'T6'!N53-'T7'!N53</f>
        <v>0</v>
      </c>
      <c r="AN53" s="884">
        <f>IF((S53+AS53)&lt;=0,0,((S53+AS53)/(O$68 - (Input!G25*(AM53))))+0.0000005+(Y32/1000))</f>
        <v>0</v>
      </c>
      <c r="AO53" s="31" t="str">
        <f t="shared" si="71"/>
        <v>Player 5</v>
      </c>
      <c r="AP53">
        <f t="shared" si="72"/>
        <v>1</v>
      </c>
      <c r="AQ53" s="424">
        <f t="shared" si="73"/>
        <v>0</v>
      </c>
      <c r="AS53" s="829"/>
    </row>
    <row r="54" spans="1:45" ht="15.75" customHeight="1" thickBot="1" x14ac:dyDescent="0.2">
      <c r="A54" s="88">
        <f t="shared" si="47"/>
        <v>14</v>
      </c>
      <c r="B54" s="88" t="str">
        <f t="shared" si="47"/>
        <v>Player 6</v>
      </c>
      <c r="C54" s="97">
        <f t="shared" si="48"/>
        <v>1</v>
      </c>
      <c r="D54" s="797">
        <f t="shared" si="49"/>
        <v>1</v>
      </c>
      <c r="E54" s="131">
        <f t="shared" si="50"/>
        <v>1</v>
      </c>
      <c r="F54" s="93">
        <f t="shared" si="51"/>
        <v>1</v>
      </c>
      <c r="G54" s="93">
        <f t="shared" si="52"/>
        <v>1</v>
      </c>
      <c r="H54" s="93">
        <f t="shared" si="53"/>
        <v>1</v>
      </c>
      <c r="I54" s="93">
        <f t="shared" si="54"/>
        <v>1</v>
      </c>
      <c r="J54" s="105">
        <f t="shared" si="55"/>
        <v>1</v>
      </c>
      <c r="K54" s="63">
        <f>SUM(SEnd:SStart!V56)-'T1'!K54-'T2'!K54-'T3'!K54-'T4'!K54-'T5'!K54-'T6'!K54-'T7'!K54</f>
        <v>0</v>
      </c>
      <c r="L54" s="63">
        <f>SUM(SEnd:SStart!W56)-'T1'!L54-'T2'!L54-'T3'!L54-'T4'!L54-'T5'!L54-'T6'!L54-'T7'!L54</f>
        <v>0</v>
      </c>
      <c r="M54" s="63">
        <f>SUM(SEnd:SStart!X56)-'T1'!M54-'T2'!M54-'T3'!M54-'T4'!M54-'T5'!M54-'T6'!M54-'T7'!M54</f>
        <v>0</v>
      </c>
      <c r="N54" s="63">
        <f>SUM(SEnd:SStart!Y56)-'T1'!N54-'T2'!N54-'T3'!N54-'T4'!N54-'T5'!N54-'T6'!N54-'T7'!N54</f>
        <v>0</v>
      </c>
      <c r="O54" s="63">
        <f>SUM(SEnd:SStart!Z56)-'T1'!O54-'T2'!O54-'T3'!O54-'T4'!O54-'T5'!O54-'T6'!O54-'T7'!O54</f>
        <v>0</v>
      </c>
      <c r="P54" s="63">
        <f>SUM(SEnd:SStart!AA56)-'T1'!P54-'T2'!P54-'T3'!P54-'T4'!P54-'T5'!P54-'T6'!P54-'T7'!P54</f>
        <v>0</v>
      </c>
      <c r="Q54" s="273" t="str">
        <f t="shared" si="56"/>
        <v>-</v>
      </c>
      <c r="R54" s="103" t="str">
        <f t="shared" si="57"/>
        <v>-</v>
      </c>
      <c r="S54" s="132">
        <f t="shared" si="58"/>
        <v>0</v>
      </c>
      <c r="T54" s="118" t="str">
        <f t="shared" si="59"/>
        <v>-</v>
      </c>
      <c r="U54" s="107" t="str">
        <f t="shared" si="60"/>
        <v>-</v>
      </c>
      <c r="V54" s="107" t="str">
        <f t="shared" si="74"/>
        <v>-</v>
      </c>
      <c r="W54" s="107" t="str">
        <f t="shared" si="61"/>
        <v>-</v>
      </c>
      <c r="X54" s="107" t="str">
        <f t="shared" si="62"/>
        <v>-</v>
      </c>
      <c r="Y54" s="107" t="str">
        <f t="shared" si="62"/>
        <v>-</v>
      </c>
      <c r="Z54" s="119" t="str">
        <f t="shared" si="63"/>
        <v>-</v>
      </c>
      <c r="AA54" s="97" t="str">
        <f t="shared" si="64"/>
        <v>-</v>
      </c>
      <c r="AB54" s="78">
        <f t="shared" si="65"/>
        <v>1</v>
      </c>
      <c r="AC54" s="92" t="str">
        <f t="shared" si="66"/>
        <v>-</v>
      </c>
      <c r="AD54" s="52" t="str">
        <f t="shared" si="67"/>
        <v>-</v>
      </c>
      <c r="AE54" s="52" t="str">
        <f t="shared" si="68"/>
        <v>-</v>
      </c>
      <c r="AF54" s="52" t="str">
        <f t="shared" si="69"/>
        <v>-</v>
      </c>
      <c r="AG54" s="52" t="str">
        <f t="shared" si="70"/>
        <v>-</v>
      </c>
      <c r="AH54" s="390" t="s">
        <v>341</v>
      </c>
      <c r="AI54" s="390">
        <f>SUM(SEnd:SStart!AH43)</f>
        <v>0</v>
      </c>
      <c r="AJ54" s="63">
        <f>SUM(SEnd:SStart!V56)-'T1'!K54-'T2'!K54-'T3'!K54-'T4'!K54-'T5'!K54-'T6'!K54-'T7'!K54</f>
        <v>0</v>
      </c>
      <c r="AK54" s="63">
        <f>SUM(SEnd:SStart!W56)-'T1'!L54-'T2'!L54-'T3'!L54-'T4'!L54-'T5'!L54-'T6'!L54-'T7'!L54</f>
        <v>0</v>
      </c>
      <c r="AL54" s="63">
        <f>SUM(SEnd:SStart!X56)-'T1'!M54-'T2'!M54-'T3'!M54-'T4'!M54-'T5'!M54-'T6'!M54-'T7'!M54</f>
        <v>0</v>
      </c>
      <c r="AM54" s="63">
        <f>SUM(SEnd:SStart!Y56)-'T1'!N54-'T2'!N54-'T3'!N54-'T4'!N54-'T5'!N54-'T6'!N54-'T7'!N54</f>
        <v>0</v>
      </c>
      <c r="AN54" s="884">
        <f>IF((S54+AS54)&lt;=0,0,((S54+AS54)/(O$68 - (Input!G26*(AM54))))+0.0000006+(Y33/1000))</f>
        <v>0</v>
      </c>
      <c r="AO54" s="31" t="str">
        <f t="shared" si="71"/>
        <v>Player 6</v>
      </c>
      <c r="AP54">
        <f t="shared" si="72"/>
        <v>14</v>
      </c>
      <c r="AQ54" s="424">
        <f t="shared" si="73"/>
        <v>0</v>
      </c>
      <c r="AS54" s="829"/>
    </row>
    <row r="55" spans="1:45" ht="15.75" customHeight="1" thickBot="1" x14ac:dyDescent="0.2">
      <c r="A55" s="88">
        <f t="shared" si="47"/>
        <v>15</v>
      </c>
      <c r="B55" s="88" t="str">
        <f t="shared" si="47"/>
        <v>Player 7</v>
      </c>
      <c r="C55" s="96">
        <f t="shared" si="48"/>
        <v>1</v>
      </c>
      <c r="D55" s="797">
        <f t="shared" si="49"/>
        <v>1</v>
      </c>
      <c r="E55" s="129">
        <f t="shared" si="50"/>
        <v>1</v>
      </c>
      <c r="F55" s="89">
        <f t="shared" si="51"/>
        <v>1</v>
      </c>
      <c r="G55" s="89">
        <f t="shared" si="52"/>
        <v>1</v>
      </c>
      <c r="H55" s="89">
        <f t="shared" si="53"/>
        <v>1</v>
      </c>
      <c r="I55" s="89">
        <f t="shared" si="54"/>
        <v>1</v>
      </c>
      <c r="J55" s="101">
        <f t="shared" si="55"/>
        <v>1</v>
      </c>
      <c r="K55" s="63">
        <f>SUM(SEnd:SStart!V57)-'T1'!K55-'T2'!K55-'T3'!K55-'T4'!K55-'T5'!K55-'T6'!K55-'T7'!K55</f>
        <v>0</v>
      </c>
      <c r="L55" s="63">
        <f>SUM(SEnd:SStart!W57)-'T1'!L55-'T2'!L55-'T3'!L55-'T4'!L55-'T5'!L55-'T6'!L55-'T7'!L55</f>
        <v>0</v>
      </c>
      <c r="M55" s="63">
        <f>SUM(SEnd:SStart!X57)-'T1'!M55-'T2'!M55-'T3'!M55-'T4'!M55-'T5'!M55-'T6'!M55-'T7'!M55</f>
        <v>0</v>
      </c>
      <c r="N55" s="63">
        <f>SUM(SEnd:SStart!Y57)-'T1'!N55-'T2'!N55-'T3'!N55-'T4'!N55-'T5'!N55-'T6'!N55-'T7'!N55</f>
        <v>0</v>
      </c>
      <c r="O55" s="63">
        <f>SUM(SEnd:SStart!Z57)-'T1'!O55-'T2'!O55-'T3'!O55-'T4'!O55-'T5'!O55-'T6'!O55-'T7'!O55</f>
        <v>0</v>
      </c>
      <c r="P55" s="63">
        <f>SUM(SEnd:SStart!AA57)-'T1'!P55-'T2'!P55-'T3'!P55-'T4'!P55-'T5'!P55-'T6'!P55-'T7'!P55</f>
        <v>0</v>
      </c>
      <c r="Q55" s="272" t="str">
        <f t="shared" si="56"/>
        <v>-</v>
      </c>
      <c r="R55" s="101" t="str">
        <f t="shared" si="57"/>
        <v>-</v>
      </c>
      <c r="S55" s="132">
        <f t="shared" si="58"/>
        <v>0</v>
      </c>
      <c r="T55" s="116" t="str">
        <f t="shared" si="59"/>
        <v>-</v>
      </c>
      <c r="U55" s="106" t="str">
        <f t="shared" si="60"/>
        <v>-</v>
      </c>
      <c r="V55" s="106" t="str">
        <f t="shared" si="74"/>
        <v>-</v>
      </c>
      <c r="W55" s="106" t="str">
        <f t="shared" si="61"/>
        <v>-</v>
      </c>
      <c r="X55" s="106" t="str">
        <f t="shared" si="62"/>
        <v>-</v>
      </c>
      <c r="Y55" s="106" t="str">
        <f t="shared" si="62"/>
        <v>-</v>
      </c>
      <c r="Z55" s="117" t="str">
        <f t="shared" si="63"/>
        <v>-</v>
      </c>
      <c r="AA55" s="96" t="str">
        <f t="shared" si="64"/>
        <v>-</v>
      </c>
      <c r="AB55" s="90">
        <f t="shared" si="65"/>
        <v>1</v>
      </c>
      <c r="AC55" s="91" t="str">
        <f t="shared" si="66"/>
        <v>-</v>
      </c>
      <c r="AD55" s="52" t="str">
        <f t="shared" si="67"/>
        <v>-</v>
      </c>
      <c r="AE55" s="52" t="str">
        <f t="shared" si="68"/>
        <v>-</v>
      </c>
      <c r="AF55" s="52" t="str">
        <f t="shared" si="69"/>
        <v>-</v>
      </c>
      <c r="AG55" s="52" t="str">
        <f t="shared" si="70"/>
        <v>-</v>
      </c>
      <c r="AH55" s="390" t="s">
        <v>342</v>
      </c>
      <c r="AI55" s="390">
        <f>SUM(SEnd:SStart!AH44)</f>
        <v>0</v>
      </c>
      <c r="AJ55" s="63">
        <f>SUM(SEnd:SStart!V57)-'T1'!K55-'T2'!K55-'T3'!K55-'T4'!K55-'T5'!K55-'T6'!K55-'T7'!K55</f>
        <v>0</v>
      </c>
      <c r="AK55" s="63">
        <f>SUM(SEnd:SStart!W57)-'T1'!L55-'T2'!L55-'T3'!L55-'T4'!L55-'T5'!L55-'T6'!L55-'T7'!L55</f>
        <v>0</v>
      </c>
      <c r="AL55" s="63">
        <f>SUM(SEnd:SStart!X57)-'T1'!M55-'T2'!M55-'T3'!M55-'T4'!M55-'T5'!M55-'T6'!M55-'T7'!M55</f>
        <v>0</v>
      </c>
      <c r="AM55" s="63">
        <f>SUM(SEnd:SStart!Y57)-'T1'!N55-'T2'!N55-'T3'!N55-'T4'!N55-'T5'!N55-'T6'!N55-'T7'!N55</f>
        <v>0</v>
      </c>
      <c r="AN55" s="884">
        <f>IF((S55+AS55)&lt;=0,0,((S55+AS55)/(O$68 - (Input!G27*(AM55))))+0.0000007+(Y34/1000))</f>
        <v>0</v>
      </c>
      <c r="AO55" s="31" t="str">
        <f t="shared" si="71"/>
        <v>Player 7</v>
      </c>
      <c r="AP55">
        <f t="shared" si="72"/>
        <v>15</v>
      </c>
      <c r="AQ55" s="424">
        <f t="shared" si="73"/>
        <v>0</v>
      </c>
      <c r="AS55" s="829"/>
    </row>
    <row r="56" spans="1:45" ht="15.75" customHeight="1" thickBot="1" x14ac:dyDescent="0.2">
      <c r="A56" s="88">
        <f t="shared" si="47"/>
        <v>22</v>
      </c>
      <c r="B56" s="88" t="str">
        <f t="shared" si="47"/>
        <v>Player 8</v>
      </c>
      <c r="C56" s="97">
        <f t="shared" si="48"/>
        <v>1</v>
      </c>
      <c r="D56" s="797">
        <f t="shared" si="49"/>
        <v>1</v>
      </c>
      <c r="E56" s="130">
        <f t="shared" si="50"/>
        <v>1</v>
      </c>
      <c r="F56" s="87">
        <f t="shared" si="51"/>
        <v>1</v>
      </c>
      <c r="G56" s="87">
        <f t="shared" si="52"/>
        <v>1</v>
      </c>
      <c r="H56" s="87">
        <f t="shared" si="53"/>
        <v>1</v>
      </c>
      <c r="I56" s="87">
        <f t="shared" si="54"/>
        <v>1</v>
      </c>
      <c r="J56" s="103">
        <f t="shared" si="55"/>
        <v>1</v>
      </c>
      <c r="K56" s="63">
        <f>SUM(SEnd:SStart!V58)-'T1'!K56-'T2'!K56-'T3'!K56-'T4'!K56-'T5'!K56-'T6'!K56-'T7'!K56</f>
        <v>0</v>
      </c>
      <c r="L56" s="63">
        <f>SUM(SEnd:SStart!W58)-'T1'!L56-'T2'!L56-'T3'!L56-'T4'!L56-'T5'!L56-'T6'!L56-'T7'!L56</f>
        <v>0</v>
      </c>
      <c r="M56" s="63">
        <f>SUM(SEnd:SStart!X58)-'T1'!M56-'T2'!M56-'T3'!M56-'T4'!M56-'T5'!M56-'T6'!M56-'T7'!M56</f>
        <v>0</v>
      </c>
      <c r="N56" s="63">
        <f>SUM(SEnd:SStart!Y58)-'T1'!N56-'T2'!N56-'T3'!N56-'T4'!N56-'T5'!N56-'T6'!N56-'T7'!N56</f>
        <v>0</v>
      </c>
      <c r="O56" s="63">
        <f>SUM(SEnd:SStart!Z58)-'T1'!O56-'T2'!O56-'T3'!O56-'T4'!O56-'T5'!O56-'T6'!O56-'T7'!O56</f>
        <v>0</v>
      </c>
      <c r="P56" s="63">
        <f>SUM(SEnd:SStart!AA58)-'T1'!P56-'T2'!P56-'T3'!P56-'T4'!P56-'T5'!P56-'T6'!P56-'T7'!P56</f>
        <v>0</v>
      </c>
      <c r="Q56" s="273" t="str">
        <f t="shared" si="56"/>
        <v>-</v>
      </c>
      <c r="R56" s="103" t="str">
        <f t="shared" si="57"/>
        <v>-</v>
      </c>
      <c r="S56" s="132">
        <f t="shared" si="58"/>
        <v>0</v>
      </c>
      <c r="T56" s="118" t="str">
        <f t="shared" si="59"/>
        <v>-</v>
      </c>
      <c r="U56" s="107" t="str">
        <f t="shared" si="60"/>
        <v>-</v>
      </c>
      <c r="V56" s="107" t="str">
        <f t="shared" si="74"/>
        <v>-</v>
      </c>
      <c r="W56" s="107" t="str">
        <f t="shared" si="61"/>
        <v>-</v>
      </c>
      <c r="X56" s="107" t="str">
        <f t="shared" si="62"/>
        <v>-</v>
      </c>
      <c r="Y56" s="107" t="str">
        <f t="shared" si="62"/>
        <v>-</v>
      </c>
      <c r="Z56" s="119" t="str">
        <f t="shared" si="63"/>
        <v>-</v>
      </c>
      <c r="AA56" s="97" t="str">
        <f t="shared" si="64"/>
        <v>-</v>
      </c>
      <c r="AB56" s="78">
        <f t="shared" si="65"/>
        <v>1</v>
      </c>
      <c r="AC56" s="92" t="str">
        <f t="shared" si="66"/>
        <v>-</v>
      </c>
      <c r="AD56" s="52" t="str">
        <f t="shared" si="67"/>
        <v>-</v>
      </c>
      <c r="AE56" s="52" t="str">
        <f t="shared" si="68"/>
        <v>-</v>
      </c>
      <c r="AF56" s="52" t="str">
        <f t="shared" si="69"/>
        <v>-</v>
      </c>
      <c r="AG56" s="52" t="str">
        <f t="shared" si="70"/>
        <v>-</v>
      </c>
      <c r="AH56" s="390" t="s">
        <v>343</v>
      </c>
      <c r="AI56" s="390">
        <f>SUM(SEnd:SStart!AH45)</f>
        <v>0</v>
      </c>
      <c r="AJ56" s="63">
        <f>SUM(SEnd:SStart!V58)-'T1'!K56-'T2'!K56-'T3'!K56-'T4'!K56-'T5'!K56-'T6'!K56-'T7'!K56</f>
        <v>0</v>
      </c>
      <c r="AK56" s="63">
        <f>SUM(SEnd:SStart!W58)-'T1'!L56-'T2'!L56-'T3'!L56-'T4'!L56-'T5'!L56-'T6'!L56-'T7'!L56</f>
        <v>0</v>
      </c>
      <c r="AL56" s="63">
        <f>SUM(SEnd:SStart!X58)-'T1'!M56-'T2'!M56-'T3'!M56-'T4'!M56-'T5'!M56-'T6'!M56-'T7'!M56</f>
        <v>0</v>
      </c>
      <c r="AM56" s="63">
        <f>SUM(SEnd:SStart!Y58)-'T1'!N56-'T2'!N56-'T3'!N56-'T4'!N56-'T5'!N56-'T6'!N56-'T7'!N56</f>
        <v>0</v>
      </c>
      <c r="AN56" s="884">
        <f>IF((S56+AS56)&lt;=0,0,((S56+AS56)/(O$68 - (Input!G28*(AM56))))+0.0000008+(Y35/1000))</f>
        <v>0</v>
      </c>
      <c r="AO56" s="31" t="str">
        <f t="shared" si="71"/>
        <v>Player 8</v>
      </c>
      <c r="AP56">
        <f t="shared" si="72"/>
        <v>22</v>
      </c>
      <c r="AQ56" s="424">
        <f t="shared" si="73"/>
        <v>0</v>
      </c>
      <c r="AS56" s="829"/>
    </row>
    <row r="57" spans="1:45" ht="15.75" customHeight="1" thickBot="1" x14ac:dyDescent="0.2">
      <c r="A57" s="88">
        <f t="shared" si="47"/>
        <v>23</v>
      </c>
      <c r="B57" s="88" t="str">
        <f t="shared" si="47"/>
        <v>Player 9</v>
      </c>
      <c r="C57" s="97">
        <f t="shared" si="48"/>
        <v>1</v>
      </c>
      <c r="D57" s="797">
        <f t="shared" si="49"/>
        <v>1</v>
      </c>
      <c r="E57" s="131">
        <f t="shared" si="50"/>
        <v>1</v>
      </c>
      <c r="F57" s="93">
        <f t="shared" si="51"/>
        <v>1</v>
      </c>
      <c r="G57" s="93">
        <f t="shared" si="52"/>
        <v>1</v>
      </c>
      <c r="H57" s="93">
        <f t="shared" si="53"/>
        <v>1</v>
      </c>
      <c r="I57" s="93">
        <f t="shared" si="54"/>
        <v>1</v>
      </c>
      <c r="J57" s="105">
        <f t="shared" si="55"/>
        <v>1</v>
      </c>
      <c r="K57" s="63">
        <f>SUM(SEnd:SStart!V59)-'T1'!K57-'T2'!K57-'T3'!K57-'T4'!K57-'T5'!K57-'T6'!K57-'T7'!K57</f>
        <v>0</v>
      </c>
      <c r="L57" s="63">
        <f>SUM(SEnd:SStart!W59)-'T1'!L57-'T2'!L57-'T3'!L57-'T4'!L57-'T5'!L57-'T6'!L57-'T7'!L57</f>
        <v>0</v>
      </c>
      <c r="M57" s="63">
        <f>SUM(SEnd:SStart!X59)-'T1'!M57-'T2'!M57-'T3'!M57-'T4'!M57-'T5'!M57-'T6'!M57-'T7'!M57</f>
        <v>0</v>
      </c>
      <c r="N57" s="63">
        <f>SUM(SEnd:SStart!Y59)-'T1'!N57-'T2'!N57-'T3'!N57-'T4'!N57-'T5'!N57-'T6'!N57-'T7'!N57</f>
        <v>0</v>
      </c>
      <c r="O57" s="63">
        <f>SUM(SEnd:SStart!Z59)-'T1'!O57-'T2'!O57-'T3'!O57-'T4'!O57-'T5'!O57-'T6'!O57-'T7'!O57</f>
        <v>0</v>
      </c>
      <c r="P57" s="63">
        <f>SUM(SEnd:SStart!AA59)-'T1'!P57-'T2'!P57-'T3'!P57-'T4'!P57-'T5'!P57-'T6'!P57-'T7'!P57</f>
        <v>0</v>
      </c>
      <c r="Q57" s="273" t="str">
        <f t="shared" si="56"/>
        <v>-</v>
      </c>
      <c r="R57" s="103" t="str">
        <f t="shared" si="57"/>
        <v>-</v>
      </c>
      <c r="S57" s="132">
        <f t="shared" si="58"/>
        <v>0</v>
      </c>
      <c r="T57" s="118" t="str">
        <f t="shared" si="59"/>
        <v>-</v>
      </c>
      <c r="U57" s="107" t="str">
        <f t="shared" si="60"/>
        <v>-</v>
      </c>
      <c r="V57" s="107" t="str">
        <f t="shared" si="74"/>
        <v>-</v>
      </c>
      <c r="W57" s="107" t="str">
        <f t="shared" si="61"/>
        <v>-</v>
      </c>
      <c r="X57" s="107" t="str">
        <f t="shared" si="62"/>
        <v>-</v>
      </c>
      <c r="Y57" s="107" t="str">
        <f t="shared" si="62"/>
        <v>-</v>
      </c>
      <c r="Z57" s="119" t="str">
        <f t="shared" si="63"/>
        <v>-</v>
      </c>
      <c r="AA57" s="97" t="str">
        <f t="shared" si="64"/>
        <v>-</v>
      </c>
      <c r="AB57" s="78">
        <f t="shared" si="65"/>
        <v>1</v>
      </c>
      <c r="AC57" s="92" t="str">
        <f t="shared" si="66"/>
        <v>-</v>
      </c>
      <c r="AD57" s="52" t="str">
        <f t="shared" si="67"/>
        <v>-</v>
      </c>
      <c r="AE57" s="52" t="str">
        <f t="shared" si="68"/>
        <v>-</v>
      </c>
      <c r="AF57" s="52" t="str">
        <f t="shared" si="69"/>
        <v>-</v>
      </c>
      <c r="AG57" s="52" t="str">
        <f t="shared" si="70"/>
        <v>-</v>
      </c>
      <c r="AH57" s="474" t="s">
        <v>344</v>
      </c>
      <c r="AI57" s="390">
        <f>SUM(SEnd:SStart!AH46)</f>
        <v>0</v>
      </c>
      <c r="AJ57" s="63">
        <f>SUM(SEnd:SStart!V59)-'T1'!K57-'T2'!K57-'T3'!K57-'T4'!K57-'T5'!K57-'T6'!K57-'T7'!K57</f>
        <v>0</v>
      </c>
      <c r="AK57" s="63">
        <f>SUM(SEnd:SStart!W59)-'T1'!L57-'T2'!L57-'T3'!L57-'T4'!L57-'T5'!L57-'T6'!L57-'T7'!L57</f>
        <v>0</v>
      </c>
      <c r="AL57" s="63">
        <f>SUM(SEnd:SStart!X59)-'T1'!M57-'T2'!M57-'T3'!M57-'T4'!M57-'T5'!M57-'T6'!M57-'T7'!M57</f>
        <v>0</v>
      </c>
      <c r="AM57" s="63">
        <f>SUM(SEnd:SStart!Y59)-'T1'!N57-'T2'!N57-'T3'!N57-'T4'!N57-'T5'!N57-'T6'!N57-'T7'!N57</f>
        <v>0</v>
      </c>
      <c r="AN57" s="884">
        <f>IF((S57+AS57)&lt;=0,0,((S57+AS57)/(O$68 - (Input!G29*(AM57))))+0.0000009+(Y36/1000))</f>
        <v>0</v>
      </c>
      <c r="AO57" s="31" t="str">
        <f t="shared" si="71"/>
        <v>Player 9</v>
      </c>
      <c r="AP57">
        <f t="shared" si="72"/>
        <v>23</v>
      </c>
      <c r="AQ57" s="424">
        <f t="shared" si="73"/>
        <v>0</v>
      </c>
      <c r="AS57" s="829"/>
    </row>
    <row r="58" spans="1:45" ht="15.75" customHeight="1" thickBot="1" x14ac:dyDescent="0.2">
      <c r="A58" s="88">
        <f t="shared" si="47"/>
        <v>24</v>
      </c>
      <c r="B58" s="88" t="str">
        <f t="shared" si="47"/>
        <v>Player 10</v>
      </c>
      <c r="C58" s="96">
        <f t="shared" si="48"/>
        <v>1</v>
      </c>
      <c r="D58" s="797">
        <f t="shared" si="49"/>
        <v>1</v>
      </c>
      <c r="E58" s="129">
        <f t="shared" si="50"/>
        <v>1</v>
      </c>
      <c r="F58" s="89">
        <f t="shared" si="51"/>
        <v>1</v>
      </c>
      <c r="G58" s="89">
        <f t="shared" si="52"/>
        <v>1</v>
      </c>
      <c r="H58" s="89">
        <f t="shared" si="53"/>
        <v>1</v>
      </c>
      <c r="I58" s="89">
        <f t="shared" si="54"/>
        <v>1</v>
      </c>
      <c r="J58" s="101">
        <f t="shared" si="55"/>
        <v>1</v>
      </c>
      <c r="K58" s="63">
        <f>SUM(SEnd:SStart!V60)-'T1'!K58-'T2'!K58-'T3'!K58-'T4'!K58-'T5'!K58-'T6'!K58-'T7'!K58</f>
        <v>0</v>
      </c>
      <c r="L58" s="63">
        <f>SUM(SEnd:SStart!W60)-'T1'!L58-'T2'!L58-'T3'!L58-'T4'!L58-'T5'!L58-'T6'!L58-'T7'!L58</f>
        <v>0</v>
      </c>
      <c r="M58" s="63">
        <f>SUM(SEnd:SStart!X60)-'T1'!M58-'T2'!M58-'T3'!M58-'T4'!M58-'T5'!M58-'T6'!M58-'T7'!M58</f>
        <v>0</v>
      </c>
      <c r="N58" s="63">
        <f>SUM(SEnd:SStart!Y60)-'T1'!N58-'T2'!N58-'T3'!N58-'T4'!N58-'T5'!N58-'T6'!N58-'T7'!N58</f>
        <v>0</v>
      </c>
      <c r="O58" s="63">
        <f>SUM(SEnd:SStart!Z60)-'T1'!O58-'T2'!O58-'T3'!O58-'T4'!O58-'T5'!O58-'T6'!O58-'T7'!O58</f>
        <v>0</v>
      </c>
      <c r="P58" s="63">
        <f>SUM(SEnd:SStart!AA60)-'T1'!P58-'T2'!P58-'T3'!P58-'T4'!P58-'T5'!P58-'T6'!P58-'T7'!P58</f>
        <v>0</v>
      </c>
      <c r="Q58" s="272" t="str">
        <f t="shared" si="56"/>
        <v>-</v>
      </c>
      <c r="R58" s="101" t="str">
        <f t="shared" si="57"/>
        <v>-</v>
      </c>
      <c r="S58" s="132">
        <f t="shared" si="58"/>
        <v>0</v>
      </c>
      <c r="T58" s="116" t="str">
        <f t="shared" si="59"/>
        <v>-</v>
      </c>
      <c r="U58" s="106" t="str">
        <f t="shared" si="60"/>
        <v>-</v>
      </c>
      <c r="V58" s="106" t="str">
        <f t="shared" si="74"/>
        <v>-</v>
      </c>
      <c r="W58" s="106" t="str">
        <f t="shared" si="61"/>
        <v>-</v>
      </c>
      <c r="X58" s="106" t="str">
        <f t="shared" si="62"/>
        <v>-</v>
      </c>
      <c r="Y58" s="106" t="str">
        <f t="shared" si="62"/>
        <v>-</v>
      </c>
      <c r="Z58" s="117" t="str">
        <f t="shared" si="63"/>
        <v>-</v>
      </c>
      <c r="AA58" s="96" t="str">
        <f t="shared" si="64"/>
        <v>-</v>
      </c>
      <c r="AB58" s="90">
        <f t="shared" si="65"/>
        <v>1</v>
      </c>
      <c r="AC58" s="91" t="str">
        <f t="shared" si="66"/>
        <v>-</v>
      </c>
      <c r="AD58" s="52" t="str">
        <f t="shared" si="67"/>
        <v>-</v>
      </c>
      <c r="AE58" s="52" t="str">
        <f t="shared" si="68"/>
        <v>-</v>
      </c>
      <c r="AF58" s="52" t="str">
        <f t="shared" si="69"/>
        <v>-</v>
      </c>
      <c r="AG58" s="52" t="str">
        <f t="shared" si="70"/>
        <v>-</v>
      </c>
      <c r="AH58" s="474" t="s">
        <v>345</v>
      </c>
      <c r="AI58" s="390">
        <f>SUM(SEnd:SStart!AH47)</f>
        <v>0</v>
      </c>
      <c r="AJ58" s="63">
        <f>SUM(SEnd:SStart!V60)-'T1'!K58-'T2'!K58-'T3'!K58-'T4'!K58-'T5'!K58-'T6'!K58-'T7'!K58</f>
        <v>0</v>
      </c>
      <c r="AK58" s="63">
        <f>SUM(SEnd:SStart!W60)-'T1'!L58-'T2'!L58-'T3'!L58-'T4'!L58-'T5'!L58-'T6'!L58-'T7'!L58</f>
        <v>0</v>
      </c>
      <c r="AL58" s="63">
        <f>SUM(SEnd:SStart!X60)-'T1'!M58-'T2'!M58-'T3'!M58-'T4'!M58-'T5'!M58-'T6'!M58-'T7'!M58</f>
        <v>0</v>
      </c>
      <c r="AM58" s="63">
        <f>SUM(SEnd:SStart!Y60)-'T1'!N58-'T2'!N58-'T3'!N58-'T4'!N58-'T5'!N58-'T6'!N58-'T7'!N58</f>
        <v>0</v>
      </c>
      <c r="AN58" s="884">
        <f>IF((S58+AS58)&lt;=0,0,((S58+AS58)/(O$68 - (Input!G30*(AM58))))+0.00000011+(Y37/1000))</f>
        <v>0</v>
      </c>
      <c r="AO58" s="31" t="str">
        <f t="shared" si="71"/>
        <v>Player 10</v>
      </c>
      <c r="AP58">
        <f t="shared" si="72"/>
        <v>24</v>
      </c>
      <c r="AQ58" s="424">
        <f t="shared" si="73"/>
        <v>0</v>
      </c>
      <c r="AS58" s="829"/>
    </row>
    <row r="59" spans="1:45" ht="15.75" customHeight="1" thickBot="1" x14ac:dyDescent="0.2">
      <c r="A59" s="88">
        <f t="shared" si="47"/>
        <v>25</v>
      </c>
      <c r="B59" s="88" t="str">
        <f t="shared" si="47"/>
        <v>Player 11</v>
      </c>
      <c r="C59" s="97">
        <f t="shared" si="48"/>
        <v>1</v>
      </c>
      <c r="D59" s="797">
        <f t="shared" si="49"/>
        <v>1</v>
      </c>
      <c r="E59" s="130">
        <f t="shared" si="50"/>
        <v>1</v>
      </c>
      <c r="F59" s="87">
        <f t="shared" si="51"/>
        <v>1</v>
      </c>
      <c r="G59" s="87">
        <f t="shared" si="52"/>
        <v>1</v>
      </c>
      <c r="H59" s="87">
        <f t="shared" si="53"/>
        <v>1</v>
      </c>
      <c r="I59" s="87">
        <f t="shared" si="54"/>
        <v>1</v>
      </c>
      <c r="J59" s="103">
        <f t="shared" si="55"/>
        <v>1</v>
      </c>
      <c r="K59" s="63">
        <f>SUM(SEnd:SStart!V61)-'T1'!K59-'T2'!K59-'T3'!K59-'T4'!K59-'T5'!K59-'T6'!K59-'T7'!K59</f>
        <v>0</v>
      </c>
      <c r="L59" s="63">
        <f>SUM(SEnd:SStart!W61)-'T1'!L59-'T2'!L59-'T3'!L59-'T4'!L59-'T5'!L59-'T6'!L59-'T7'!L59</f>
        <v>0</v>
      </c>
      <c r="M59" s="63">
        <f>SUM(SEnd:SStart!X61)-'T1'!M59-'T2'!M59-'T3'!M59-'T4'!M59-'T5'!M59-'T6'!M59-'T7'!M59</f>
        <v>0</v>
      </c>
      <c r="N59" s="63">
        <f>SUM(SEnd:SStart!Y61)-'T1'!N59-'T2'!N59-'T3'!N59-'T4'!N59-'T5'!N59-'T6'!N59-'T7'!N59</f>
        <v>0</v>
      </c>
      <c r="O59" s="63">
        <f>SUM(SEnd:SStart!Z61)-'T1'!O59-'T2'!O59-'T3'!O59-'T4'!O59-'T5'!O59-'T6'!O59-'T7'!O59</f>
        <v>0</v>
      </c>
      <c r="P59" s="63">
        <f>SUM(SEnd:SStart!AA61)-'T1'!P59-'T2'!P59-'T3'!P59-'T4'!P59-'T5'!P59-'T6'!P59-'T7'!P59</f>
        <v>0</v>
      </c>
      <c r="Q59" s="273" t="str">
        <f t="shared" si="56"/>
        <v>-</v>
      </c>
      <c r="R59" s="103" t="str">
        <f t="shared" si="57"/>
        <v>-</v>
      </c>
      <c r="S59" s="132">
        <f t="shared" si="58"/>
        <v>0</v>
      </c>
      <c r="T59" s="118" t="str">
        <f t="shared" si="59"/>
        <v>-</v>
      </c>
      <c r="U59" s="107" t="str">
        <f t="shared" si="60"/>
        <v>-</v>
      </c>
      <c r="V59" s="107" t="str">
        <f t="shared" si="74"/>
        <v>-</v>
      </c>
      <c r="W59" s="107" t="str">
        <f t="shared" si="61"/>
        <v>-</v>
      </c>
      <c r="X59" s="107" t="str">
        <f t="shared" si="62"/>
        <v>-</v>
      </c>
      <c r="Y59" s="107" t="str">
        <f t="shared" si="62"/>
        <v>-</v>
      </c>
      <c r="Z59" s="119" t="str">
        <f t="shared" si="63"/>
        <v>-</v>
      </c>
      <c r="AA59" s="97" t="str">
        <f t="shared" si="64"/>
        <v>-</v>
      </c>
      <c r="AB59" s="78">
        <f t="shared" si="65"/>
        <v>1</v>
      </c>
      <c r="AC59" s="92" t="str">
        <f t="shared" si="66"/>
        <v>-</v>
      </c>
      <c r="AD59" s="52" t="str">
        <f t="shared" si="67"/>
        <v>-</v>
      </c>
      <c r="AE59" s="52" t="str">
        <f t="shared" si="68"/>
        <v>-</v>
      </c>
      <c r="AF59" s="52" t="str">
        <f t="shared" si="69"/>
        <v>-</v>
      </c>
      <c r="AG59" s="52" t="str">
        <f t="shared" si="70"/>
        <v>-</v>
      </c>
      <c r="AJ59" s="63">
        <f>SUM(SEnd:SStart!V61)-'T1'!K59-'T2'!K59-'T3'!K59-'T4'!K59-'T5'!K59-'T6'!K59-'T7'!K59</f>
        <v>0</v>
      </c>
      <c r="AK59" s="63">
        <f>SUM(SEnd:SStart!W61)-'T1'!L59-'T2'!L59-'T3'!L59-'T4'!L59-'T5'!L59-'T6'!L59-'T7'!L59</f>
        <v>0</v>
      </c>
      <c r="AL59" s="63">
        <f>SUM(SEnd:SStart!X61)-'T1'!M59-'T2'!M59-'T3'!M59-'T4'!M59-'T5'!M59-'T6'!M59-'T7'!M59</f>
        <v>0</v>
      </c>
      <c r="AM59" s="63">
        <f>SUM(SEnd:SStart!Y61)-'T1'!N59-'T2'!N59-'T3'!N59-'T4'!N59-'T5'!N59-'T6'!N59-'T7'!N59</f>
        <v>0</v>
      </c>
      <c r="AN59" s="884">
        <f>IF((S59+AS59)&lt;=0,0,((S59+AS59)/(O$68 - (Input!G31*(AM59))))+0.00000012+(Y38/1000))</f>
        <v>0</v>
      </c>
      <c r="AO59" s="31" t="str">
        <f t="shared" si="71"/>
        <v>Player 11</v>
      </c>
      <c r="AP59">
        <f t="shared" si="72"/>
        <v>25</v>
      </c>
      <c r="AQ59" s="424">
        <f t="shared" si="73"/>
        <v>0</v>
      </c>
      <c r="AS59" s="829"/>
    </row>
    <row r="60" spans="1:45" ht="15.75" customHeight="1" thickBot="1" x14ac:dyDescent="0.2">
      <c r="A60" s="88">
        <f t="shared" si="47"/>
        <v>29</v>
      </c>
      <c r="B60" s="88" t="str">
        <f t="shared" si="47"/>
        <v>Player 12</v>
      </c>
      <c r="C60" s="97">
        <f t="shared" ref="C60:C65" si="75">AVERAGE(E60:G60,I60:J60)</f>
        <v>1</v>
      </c>
      <c r="D60" s="797">
        <f t="shared" ref="D60:D65" si="76">RANK((AN60),$AN$49:$AN$66,0)</f>
        <v>1</v>
      </c>
      <c r="E60" s="131">
        <f t="shared" si="50"/>
        <v>1</v>
      </c>
      <c r="F60" s="93">
        <f t="shared" si="51"/>
        <v>1</v>
      </c>
      <c r="G60" s="93">
        <f t="shared" si="52"/>
        <v>1</v>
      </c>
      <c r="H60" s="93">
        <f t="shared" si="53"/>
        <v>1</v>
      </c>
      <c r="I60" s="93">
        <f t="shared" si="54"/>
        <v>1</v>
      </c>
      <c r="J60" s="105">
        <f t="shared" si="55"/>
        <v>1</v>
      </c>
      <c r="K60" s="63">
        <f>SUM(SEnd:SStart!V62)-'T1'!K60-'T2'!K60-'T3'!K60-'T4'!K60-'T5'!K60-'T6'!K60-'T7'!K60</f>
        <v>0</v>
      </c>
      <c r="L60" s="63">
        <f>SUM(SEnd:SStart!W62)-'T1'!L60-'T2'!L60-'T3'!L60-'T4'!L60-'T5'!L60-'T6'!L60-'T7'!L60</f>
        <v>0</v>
      </c>
      <c r="M60" s="63">
        <f>SUM(SEnd:SStart!X62)-'T1'!M60-'T2'!M60-'T3'!M60-'T4'!M60-'T5'!M60-'T6'!M60-'T7'!M60</f>
        <v>0</v>
      </c>
      <c r="N60" s="63">
        <f>SUM(SEnd:SStart!Y62)-'T1'!N60-'T2'!N60-'T3'!N60-'T4'!N60-'T5'!N60-'T6'!N60-'T7'!N60</f>
        <v>0</v>
      </c>
      <c r="O60" s="63">
        <f>SUM(SEnd:SStart!Z62)-'T1'!O60-'T2'!O60-'T3'!O60-'T4'!O60-'T5'!O60-'T6'!O60-'T7'!O60</f>
        <v>0</v>
      </c>
      <c r="P60" s="63">
        <f>SUM(SEnd:SStart!AA62)-'T1'!P60-'T2'!P60-'T3'!P60-'T4'!P60-'T5'!P60-'T6'!P60-'T7'!P60</f>
        <v>0</v>
      </c>
      <c r="Q60" s="273" t="str">
        <f t="shared" si="56"/>
        <v>-</v>
      </c>
      <c r="R60" s="103" t="str">
        <f t="shared" si="57"/>
        <v>-</v>
      </c>
      <c r="S60" s="132">
        <f t="shared" ref="S60:S65" si="77">SUM(L60:O60)</f>
        <v>0</v>
      </c>
      <c r="T60" s="118" t="str">
        <f t="shared" si="59"/>
        <v>-</v>
      </c>
      <c r="U60" s="107" t="str">
        <f t="shared" si="60"/>
        <v>-</v>
      </c>
      <c r="V60" s="107" t="str">
        <f t="shared" si="74"/>
        <v>-</v>
      </c>
      <c r="W60" s="107" t="str">
        <f t="shared" si="61"/>
        <v>-</v>
      </c>
      <c r="X60" s="107" t="str">
        <f t="shared" si="62"/>
        <v>-</v>
      </c>
      <c r="Y60" s="107" t="str">
        <f t="shared" si="62"/>
        <v>-</v>
      </c>
      <c r="Z60" s="119" t="str">
        <f t="shared" si="63"/>
        <v>-</v>
      </c>
      <c r="AA60" s="97" t="str">
        <f t="shared" ref="AA60:AA65" si="78">IF(Z60&lt;&gt;"-",AVERAGE(T60:Z60),"-")</f>
        <v>-</v>
      </c>
      <c r="AB60" s="78">
        <f t="shared" ref="AB60:AB65" si="79">RANK(C60,C$49:C$66,1)</f>
        <v>1</v>
      </c>
      <c r="AC60" s="92" t="str">
        <f t="shared" ref="AC60:AC65" si="80">IF(AA60&lt;&gt;"-",RANK(AA60,AA$49:AA$66,1),"-")</f>
        <v>-</v>
      </c>
      <c r="AD60" s="52" t="str">
        <f t="shared" si="67"/>
        <v>-</v>
      </c>
      <c r="AE60" s="52" t="str">
        <f t="shared" si="68"/>
        <v>-</v>
      </c>
      <c r="AF60" s="52" t="str">
        <f t="shared" si="69"/>
        <v>-</v>
      </c>
      <c r="AG60" s="52" t="str">
        <f t="shared" si="70"/>
        <v>-</v>
      </c>
      <c r="AH60" s="390" t="s">
        <v>341</v>
      </c>
      <c r="AI60" s="390">
        <f>SUM(SEnd:SStart!AH49)</f>
        <v>0</v>
      </c>
      <c r="AJ60" s="63">
        <f>SUM(SEnd:SStart!V62)-'T1'!K60-'T2'!K60-'T3'!K60-'T4'!K60-'T5'!K60-'T6'!K60-'T7'!K60</f>
        <v>0</v>
      </c>
      <c r="AK60" s="63">
        <f>SUM(SEnd:SStart!W62)-'T1'!L60-'T2'!L60-'T3'!L60-'T4'!L60-'T5'!L60-'T6'!L60-'T7'!L60</f>
        <v>0</v>
      </c>
      <c r="AL60" s="63">
        <f>SUM(SEnd:SStart!X62)-'T1'!M60-'T2'!M60-'T3'!M60-'T4'!M60-'T5'!M60-'T6'!M60-'T7'!M60</f>
        <v>0</v>
      </c>
      <c r="AM60" s="63">
        <f>SUM(SEnd:SStart!Y62)-'T1'!N60-'T2'!N60-'T3'!N60-'T4'!N60-'T5'!N60-'T6'!N60-'T7'!N60</f>
        <v>0</v>
      </c>
      <c r="AN60" s="884">
        <f>IF((S60+AS60)&lt;=0,0,((S60+AS60)/(O$68 - (Input!G32*(AM60))))+0.00000013+(Y39/1000))</f>
        <v>0</v>
      </c>
      <c r="AO60" s="31" t="str">
        <f t="shared" ref="AO60:AO65" si="81">B60</f>
        <v>Player 12</v>
      </c>
      <c r="AP60">
        <f t="shared" ref="AP60:AP65" si="82">A60</f>
        <v>29</v>
      </c>
      <c r="AQ60" s="424">
        <f t="shared" ref="AQ60:AQ65" si="83">S60</f>
        <v>0</v>
      </c>
      <c r="AS60" s="829"/>
    </row>
    <row r="61" spans="1:45" ht="15.75" customHeight="1" thickBot="1" x14ac:dyDescent="0.2">
      <c r="A61" s="88">
        <f t="shared" si="47"/>
        <v>30</v>
      </c>
      <c r="B61" s="88" t="str">
        <f t="shared" si="47"/>
        <v>Player 13</v>
      </c>
      <c r="C61" s="96">
        <f t="shared" si="75"/>
        <v>1</v>
      </c>
      <c r="D61" s="797">
        <f t="shared" si="76"/>
        <v>1</v>
      </c>
      <c r="E61" s="129">
        <f t="shared" si="50"/>
        <v>1</v>
      </c>
      <c r="F61" s="89">
        <f t="shared" si="51"/>
        <v>1</v>
      </c>
      <c r="G61" s="89">
        <f t="shared" si="52"/>
        <v>1</v>
      </c>
      <c r="H61" s="89">
        <f t="shared" si="53"/>
        <v>1</v>
      </c>
      <c r="I61" s="89">
        <f t="shared" si="54"/>
        <v>1</v>
      </c>
      <c r="J61" s="101">
        <f t="shared" si="55"/>
        <v>1</v>
      </c>
      <c r="K61" s="63">
        <f>SUM(SEnd:SStart!V63)-'T1'!K61-'T2'!K61-'T3'!K61-'T4'!K61-'T5'!K61-'T6'!K61-'T7'!K61</f>
        <v>0</v>
      </c>
      <c r="L61" s="63">
        <f>SUM(SEnd:SStart!W63)-'T1'!L61-'T2'!L61-'T3'!L61-'T4'!L61-'T5'!L61-'T6'!L61-'T7'!L61</f>
        <v>0</v>
      </c>
      <c r="M61" s="63">
        <f>SUM(SEnd:SStart!X63)-'T1'!M61-'T2'!M61-'T3'!M61-'T4'!M61-'T5'!M61-'T6'!M61-'T7'!M61</f>
        <v>0</v>
      </c>
      <c r="N61" s="63">
        <f>SUM(SEnd:SStart!Y63)-'T1'!N61-'T2'!N61-'T3'!N61-'T4'!N61-'T5'!N61-'T6'!N61-'T7'!N61</f>
        <v>0</v>
      </c>
      <c r="O61" s="63">
        <f>SUM(SEnd:SStart!Z63)-'T1'!O61-'T2'!O61-'T3'!O61-'T4'!O61-'T5'!O61-'T6'!O61-'T7'!O61</f>
        <v>0</v>
      </c>
      <c r="P61" s="63">
        <f>SUM(SEnd:SStart!AA63)-'T1'!P61-'T2'!P61-'T3'!P61-'T4'!P61-'T5'!P61-'T6'!P61-'T7'!P61</f>
        <v>0</v>
      </c>
      <c r="Q61" s="272" t="str">
        <f t="shared" si="56"/>
        <v>-</v>
      </c>
      <c r="R61" s="101" t="str">
        <f t="shared" si="57"/>
        <v>-</v>
      </c>
      <c r="S61" s="132">
        <f t="shared" si="77"/>
        <v>0</v>
      </c>
      <c r="T61" s="116" t="str">
        <f t="shared" si="59"/>
        <v>-</v>
      </c>
      <c r="U61" s="106" t="str">
        <f t="shared" si="60"/>
        <v>-</v>
      </c>
      <c r="V61" s="106" t="str">
        <f t="shared" si="74"/>
        <v>-</v>
      </c>
      <c r="W61" s="106" t="str">
        <f t="shared" si="61"/>
        <v>-</v>
      </c>
      <c r="X61" s="106" t="str">
        <f t="shared" si="62"/>
        <v>-</v>
      </c>
      <c r="Y61" s="106" t="str">
        <f t="shared" si="62"/>
        <v>-</v>
      </c>
      <c r="Z61" s="117" t="str">
        <f t="shared" si="63"/>
        <v>-</v>
      </c>
      <c r="AA61" s="96" t="str">
        <f t="shared" si="78"/>
        <v>-</v>
      </c>
      <c r="AB61" s="90">
        <f t="shared" si="79"/>
        <v>1</v>
      </c>
      <c r="AC61" s="91" t="str">
        <f t="shared" si="80"/>
        <v>-</v>
      </c>
      <c r="AD61" s="52" t="str">
        <f t="shared" si="67"/>
        <v>-</v>
      </c>
      <c r="AE61" s="52" t="str">
        <f t="shared" si="68"/>
        <v>-</v>
      </c>
      <c r="AF61" s="52" t="str">
        <f t="shared" si="69"/>
        <v>-</v>
      </c>
      <c r="AG61" s="52" t="str">
        <f t="shared" si="70"/>
        <v>-</v>
      </c>
      <c r="AH61" s="390" t="s">
        <v>342</v>
      </c>
      <c r="AI61" s="390">
        <f>SUM(SEnd:SStart!AH50)</f>
        <v>0</v>
      </c>
      <c r="AJ61" s="63">
        <f>SUM(SEnd:SStart!V63)-'T1'!K61-'T2'!K61-'T3'!K61-'T4'!K61-'T5'!K61-'T6'!K61-'T7'!K61</f>
        <v>0</v>
      </c>
      <c r="AK61" s="63">
        <f>SUM(SEnd:SStart!W63)-'T1'!L61-'T2'!L61-'T3'!L61-'T4'!L61-'T5'!L61-'T6'!L61-'T7'!L61</f>
        <v>0</v>
      </c>
      <c r="AL61" s="63">
        <f>SUM(SEnd:SStart!X63)-'T1'!M61-'T2'!M61-'T3'!M61-'T4'!M61-'T5'!M61-'T6'!M61-'T7'!M61</f>
        <v>0</v>
      </c>
      <c r="AM61" s="63">
        <f>SUM(SEnd:SStart!Y63)-'T1'!N61-'T2'!N61-'T3'!N61-'T4'!N61-'T5'!N61-'T6'!N61-'T7'!N61</f>
        <v>0</v>
      </c>
      <c r="AN61" s="884">
        <f>IF((S61+AS61)&lt;=0,0,((S61+AS61)/(O$68 - (Input!G33*(AM61))))+0.00000014+(Y40/1000))</f>
        <v>0</v>
      </c>
      <c r="AO61" s="31" t="str">
        <f t="shared" si="81"/>
        <v>Player 13</v>
      </c>
      <c r="AP61">
        <f t="shared" si="82"/>
        <v>30</v>
      </c>
      <c r="AQ61" s="424">
        <f t="shared" si="83"/>
        <v>0</v>
      </c>
      <c r="AS61" s="829"/>
    </row>
    <row r="62" spans="1:45" ht="15.75" customHeight="1" thickBot="1" x14ac:dyDescent="0.2">
      <c r="A62" s="88">
        <f t="shared" si="47"/>
        <v>32</v>
      </c>
      <c r="B62" s="88" t="str">
        <f t="shared" si="47"/>
        <v>Player 14</v>
      </c>
      <c r="C62" s="97">
        <f t="shared" si="75"/>
        <v>1</v>
      </c>
      <c r="D62" s="797">
        <f t="shared" si="76"/>
        <v>1</v>
      </c>
      <c r="E62" s="130">
        <f t="shared" si="50"/>
        <v>1</v>
      </c>
      <c r="F62" s="87">
        <f t="shared" si="51"/>
        <v>1</v>
      </c>
      <c r="G62" s="87">
        <f t="shared" si="52"/>
        <v>1</v>
      </c>
      <c r="H62" s="87">
        <f t="shared" si="53"/>
        <v>1</v>
      </c>
      <c r="I62" s="87">
        <f t="shared" si="54"/>
        <v>1</v>
      </c>
      <c r="J62" s="103">
        <f t="shared" si="55"/>
        <v>1</v>
      </c>
      <c r="K62" s="63">
        <f>SUM(SEnd:SStart!V64)-'T1'!K62-'T2'!K62-'T3'!K62-'T4'!K62-'T5'!K62-'T6'!K62-'T7'!K62</f>
        <v>0</v>
      </c>
      <c r="L62" s="63">
        <f>SUM(SEnd:SStart!W64)-'T1'!L62-'T2'!L62-'T3'!L62-'T4'!L62-'T5'!L62-'T6'!L62-'T7'!L62</f>
        <v>0</v>
      </c>
      <c r="M62" s="63">
        <f>SUM(SEnd:SStart!X64)-'T1'!M62-'T2'!M62-'T3'!M62-'T4'!M62-'T5'!M62-'T6'!M62-'T7'!M62</f>
        <v>0</v>
      </c>
      <c r="N62" s="63">
        <f>SUM(SEnd:SStart!Y64)-'T1'!N62-'T2'!N62-'T3'!N62-'T4'!N62-'T5'!N62-'T6'!N62-'T7'!N62</f>
        <v>0</v>
      </c>
      <c r="O62" s="63">
        <f>SUM(SEnd:SStart!Z64)-'T1'!O62-'T2'!O62-'T3'!O62-'T4'!O62-'T5'!O62-'T6'!O62-'T7'!O62</f>
        <v>0</v>
      </c>
      <c r="P62" s="63">
        <f>SUM(SEnd:SStart!AA64)-'T1'!P62-'T2'!P62-'T3'!P62-'T4'!P62-'T5'!P62-'T6'!P62-'T7'!P62</f>
        <v>0</v>
      </c>
      <c r="Q62" s="273" t="str">
        <f t="shared" si="56"/>
        <v>-</v>
      </c>
      <c r="R62" s="103" t="str">
        <f t="shared" si="57"/>
        <v>-</v>
      </c>
      <c r="S62" s="132">
        <f t="shared" si="77"/>
        <v>0</v>
      </c>
      <c r="T62" s="118" t="str">
        <f t="shared" si="59"/>
        <v>-</v>
      </c>
      <c r="U62" s="107" t="str">
        <f t="shared" si="60"/>
        <v>-</v>
      </c>
      <c r="V62" s="107" t="str">
        <f t="shared" si="74"/>
        <v>-</v>
      </c>
      <c r="W62" s="107" t="str">
        <f t="shared" si="61"/>
        <v>-</v>
      </c>
      <c r="X62" s="107" t="str">
        <f t="shared" si="62"/>
        <v>-</v>
      </c>
      <c r="Y62" s="107" t="str">
        <f t="shared" si="62"/>
        <v>-</v>
      </c>
      <c r="Z62" s="119" t="str">
        <f t="shared" si="63"/>
        <v>-</v>
      </c>
      <c r="AA62" s="97" t="str">
        <f t="shared" si="78"/>
        <v>-</v>
      </c>
      <c r="AB62" s="78">
        <f t="shared" si="79"/>
        <v>1</v>
      </c>
      <c r="AC62" s="92" t="str">
        <f t="shared" si="80"/>
        <v>-</v>
      </c>
      <c r="AD62" s="52" t="str">
        <f t="shared" si="67"/>
        <v>-</v>
      </c>
      <c r="AE62" s="52" t="str">
        <f t="shared" si="68"/>
        <v>-</v>
      </c>
      <c r="AF62" s="52" t="str">
        <f t="shared" si="69"/>
        <v>-</v>
      </c>
      <c r="AG62" s="52" t="str">
        <f t="shared" si="70"/>
        <v>-</v>
      </c>
      <c r="AH62" s="390" t="s">
        <v>343</v>
      </c>
      <c r="AI62" s="390">
        <f>SUM(SEnd:SStart!AH51)</f>
        <v>0</v>
      </c>
      <c r="AJ62" s="63">
        <f>SUM(SEnd:SStart!V64)-'T1'!K62-'T2'!K62-'T3'!K62-'T4'!K62-'T5'!K62-'T6'!K62-'T7'!K62</f>
        <v>0</v>
      </c>
      <c r="AK62" s="63">
        <f>SUM(SEnd:SStart!W64)-'T1'!L62-'T2'!L62-'T3'!L62-'T4'!L62-'T5'!L62-'T6'!L62-'T7'!L62</f>
        <v>0</v>
      </c>
      <c r="AL62" s="63">
        <f>SUM(SEnd:SStart!X64)-'T1'!M62-'T2'!M62-'T3'!M62-'T4'!M62-'T5'!M62-'T6'!M62-'T7'!M62</f>
        <v>0</v>
      </c>
      <c r="AM62" s="63">
        <f>SUM(SEnd:SStart!Y64)-'T1'!N62-'T2'!N62-'T3'!N62-'T4'!N62-'T5'!N62-'T6'!N62-'T7'!N62</f>
        <v>0</v>
      </c>
      <c r="AN62" s="884">
        <f>IF((S62+AS62)&lt;=0,0,((S62+AS62)/(O$68 - (Input!G34*(AM62))))+0.00000015+(Y41/1000))</f>
        <v>0</v>
      </c>
      <c r="AO62" s="31" t="str">
        <f t="shared" si="81"/>
        <v>Player 14</v>
      </c>
      <c r="AP62">
        <f t="shared" si="82"/>
        <v>32</v>
      </c>
      <c r="AQ62" s="424">
        <f t="shared" si="83"/>
        <v>0</v>
      </c>
      <c r="AS62" s="829"/>
    </row>
    <row r="63" spans="1:45" ht="15.75" customHeight="1" thickBot="1" x14ac:dyDescent="0.2">
      <c r="A63" s="88">
        <f t="shared" si="47"/>
        <v>0</v>
      </c>
      <c r="B63" s="88">
        <f t="shared" si="47"/>
        <v>0</v>
      </c>
      <c r="C63" s="97">
        <f t="shared" si="75"/>
        <v>1</v>
      </c>
      <c r="D63" s="797">
        <f t="shared" si="76"/>
        <v>1</v>
      </c>
      <c r="E63" s="131">
        <f t="shared" si="50"/>
        <v>1</v>
      </c>
      <c r="F63" s="93">
        <f t="shared" si="51"/>
        <v>1</v>
      </c>
      <c r="G63" s="93">
        <f t="shared" si="52"/>
        <v>1</v>
      </c>
      <c r="H63" s="93">
        <f t="shared" si="53"/>
        <v>1</v>
      </c>
      <c r="I63" s="93">
        <f t="shared" si="54"/>
        <v>1</v>
      </c>
      <c r="J63" s="105">
        <f t="shared" si="55"/>
        <v>1</v>
      </c>
      <c r="K63" s="63">
        <f>SUM(SEnd:SStart!V65)-'T1'!K63-'T2'!K63-'T3'!K63-'T4'!K63-'T5'!K63-'T6'!K63-'T7'!K63</f>
        <v>0</v>
      </c>
      <c r="L63" s="63">
        <f>SUM(SEnd:SStart!W65)-'T1'!L63-'T2'!L63-'T3'!L63-'T4'!L63-'T5'!L63-'T6'!L63-'T7'!L63</f>
        <v>0</v>
      </c>
      <c r="M63" s="63">
        <f>SUM(SEnd:SStart!X65)-'T1'!M63-'T2'!M63-'T3'!M63-'T4'!M63-'T5'!M63-'T6'!M63-'T7'!M63</f>
        <v>0</v>
      </c>
      <c r="N63" s="63">
        <f>SUM(SEnd:SStart!Y65)-'T1'!N63-'T2'!N63-'T3'!N63-'T4'!N63-'T5'!N63-'T6'!N63-'T7'!N63</f>
        <v>0</v>
      </c>
      <c r="O63" s="63">
        <f>SUM(SEnd:SStart!Z65)-'T1'!O63-'T2'!O63-'T3'!O63-'T4'!O63-'T5'!O63-'T6'!O63-'T7'!O63</f>
        <v>0</v>
      </c>
      <c r="P63" s="63">
        <f>SUM(SEnd:SStart!AA65)-'T1'!P63-'T2'!P63-'T3'!P63-'T4'!P63-'T5'!P63-'T6'!P63-'T7'!P63</f>
        <v>0</v>
      </c>
      <c r="Q63" s="273" t="str">
        <f t="shared" si="56"/>
        <v>-</v>
      </c>
      <c r="R63" s="103" t="str">
        <f t="shared" si="57"/>
        <v>-</v>
      </c>
      <c r="S63" s="132">
        <f t="shared" si="77"/>
        <v>0</v>
      </c>
      <c r="T63" s="118" t="str">
        <f t="shared" si="59"/>
        <v>-</v>
      </c>
      <c r="U63" s="107" t="str">
        <f t="shared" si="60"/>
        <v>-</v>
      </c>
      <c r="V63" s="107" t="str">
        <f t="shared" si="74"/>
        <v>-</v>
      </c>
      <c r="W63" s="107" t="str">
        <f t="shared" si="61"/>
        <v>-</v>
      </c>
      <c r="X63" s="107" t="str">
        <f t="shared" si="62"/>
        <v>-</v>
      </c>
      <c r="Y63" s="107" t="str">
        <f t="shared" si="62"/>
        <v>-</v>
      </c>
      <c r="Z63" s="119" t="str">
        <f t="shared" si="63"/>
        <v>-</v>
      </c>
      <c r="AA63" s="97" t="str">
        <f t="shared" si="78"/>
        <v>-</v>
      </c>
      <c r="AB63" s="78">
        <f t="shared" si="79"/>
        <v>1</v>
      </c>
      <c r="AC63" s="92" t="str">
        <f t="shared" si="80"/>
        <v>-</v>
      </c>
      <c r="AD63" s="52" t="str">
        <f t="shared" si="67"/>
        <v>-</v>
      </c>
      <c r="AE63" s="52" t="str">
        <f t="shared" si="68"/>
        <v>-</v>
      </c>
      <c r="AF63" s="52" t="str">
        <f t="shared" si="69"/>
        <v>-</v>
      </c>
      <c r="AG63" s="52" t="str">
        <f t="shared" si="70"/>
        <v>-</v>
      </c>
      <c r="AH63" s="474" t="s">
        <v>344</v>
      </c>
      <c r="AI63" s="390">
        <f>SUM(SEnd:SStart!AH52)</f>
        <v>0</v>
      </c>
      <c r="AJ63" s="63">
        <f>SUM(SEnd:SStart!V65)-'T1'!K63-'T2'!K63-'T3'!K63-'T4'!K63-'T5'!K63-'T6'!K63-'T7'!K63</f>
        <v>0</v>
      </c>
      <c r="AK63" s="63">
        <f>SUM(SEnd:SStart!W65)-'T1'!L63-'T2'!L63-'T3'!L63-'T4'!L63-'T5'!L63-'T6'!L63-'T7'!L63</f>
        <v>0</v>
      </c>
      <c r="AL63" s="63">
        <f>SUM(SEnd:SStart!X65)-'T1'!M63-'T2'!M63-'T3'!M63-'T4'!M63-'T5'!M63-'T6'!M63-'T7'!M63</f>
        <v>0</v>
      </c>
      <c r="AM63" s="63">
        <f>SUM(SEnd:SStart!Y65)-'T1'!N63-'T2'!N63-'T3'!N63-'T4'!N63-'T5'!N63-'T6'!N63-'T7'!N63</f>
        <v>0</v>
      </c>
      <c r="AN63" s="884">
        <f>IF((S63+AS63)&lt;=0,0,((S63+AS63)/(O$68 - (Input!G35*(AM63))))+0.00000016+(Y42/1000))</f>
        <v>0</v>
      </c>
      <c r="AO63" s="31">
        <f t="shared" si="81"/>
        <v>0</v>
      </c>
      <c r="AP63">
        <f t="shared" si="82"/>
        <v>0</v>
      </c>
      <c r="AQ63" s="424">
        <f t="shared" si="83"/>
        <v>0</v>
      </c>
      <c r="AS63" s="829"/>
    </row>
    <row r="64" spans="1:45" ht="15.75" customHeight="1" thickBot="1" x14ac:dyDescent="0.2">
      <c r="A64" s="88">
        <f t="shared" si="47"/>
        <v>0</v>
      </c>
      <c r="B64" s="88">
        <f t="shared" si="47"/>
        <v>0</v>
      </c>
      <c r="C64" s="96">
        <f t="shared" si="75"/>
        <v>1</v>
      </c>
      <c r="D64" s="797">
        <f t="shared" si="76"/>
        <v>1</v>
      </c>
      <c r="E64" s="129">
        <f t="shared" si="50"/>
        <v>1</v>
      </c>
      <c r="F64" s="89">
        <f t="shared" si="51"/>
        <v>1</v>
      </c>
      <c r="G64" s="89">
        <f t="shared" si="52"/>
        <v>1</v>
      </c>
      <c r="H64" s="89">
        <f t="shared" si="53"/>
        <v>1</v>
      </c>
      <c r="I64" s="89">
        <f t="shared" si="54"/>
        <v>1</v>
      </c>
      <c r="J64" s="101">
        <f t="shared" si="55"/>
        <v>1</v>
      </c>
      <c r="K64" s="63">
        <f>SUM(SEnd:SStart!V66)-'T1'!K64-'T2'!K64-'T3'!K64-'T4'!K64-'T5'!K64-'T6'!K64-'T7'!K64</f>
        <v>0</v>
      </c>
      <c r="L64" s="63">
        <f>SUM(SEnd:SStart!W66)-'T1'!L64-'T2'!L64-'T3'!L64-'T4'!L64-'T5'!L64-'T6'!L64-'T7'!L64</f>
        <v>0</v>
      </c>
      <c r="M64" s="63">
        <f>SUM(SEnd:SStart!X66)-'T1'!M64-'T2'!M64-'T3'!M64-'T4'!M64-'T5'!M64-'T6'!M64-'T7'!M64</f>
        <v>0</v>
      </c>
      <c r="N64" s="63">
        <f>SUM(SEnd:SStart!Y66)-'T1'!N64-'T2'!N64-'T3'!N64-'T4'!N64-'T5'!N64-'T6'!N64-'T7'!N64</f>
        <v>0</v>
      </c>
      <c r="O64" s="63">
        <f>SUM(SEnd:SStart!Z66)-'T1'!O64-'T2'!O64-'T3'!O64-'T4'!O64-'T5'!O64-'T6'!O64-'T7'!O64</f>
        <v>0</v>
      </c>
      <c r="P64" s="63">
        <f>SUM(SEnd:SStart!AA66)-'T1'!P64-'T2'!P64-'T3'!P64-'T4'!P64-'T5'!P64-'T6'!P64-'T7'!P64</f>
        <v>0</v>
      </c>
      <c r="Q64" s="272" t="str">
        <f t="shared" si="56"/>
        <v>-</v>
      </c>
      <c r="R64" s="101" t="str">
        <f t="shared" si="57"/>
        <v>-</v>
      </c>
      <c r="S64" s="132">
        <f t="shared" si="77"/>
        <v>0</v>
      </c>
      <c r="T64" s="116" t="str">
        <f t="shared" si="59"/>
        <v>-</v>
      </c>
      <c r="U64" s="106" t="str">
        <f t="shared" si="60"/>
        <v>-</v>
      </c>
      <c r="V64" s="106" t="str">
        <f t="shared" si="74"/>
        <v>-</v>
      </c>
      <c r="W64" s="106" t="str">
        <f t="shared" si="61"/>
        <v>-</v>
      </c>
      <c r="X64" s="106" t="str">
        <f t="shared" si="62"/>
        <v>-</v>
      </c>
      <c r="Y64" s="106" t="str">
        <f t="shared" si="62"/>
        <v>-</v>
      </c>
      <c r="Z64" s="117" t="str">
        <f t="shared" si="63"/>
        <v>-</v>
      </c>
      <c r="AA64" s="96" t="str">
        <f t="shared" si="78"/>
        <v>-</v>
      </c>
      <c r="AB64" s="90">
        <f t="shared" si="79"/>
        <v>1</v>
      </c>
      <c r="AC64" s="91" t="str">
        <f t="shared" si="80"/>
        <v>-</v>
      </c>
      <c r="AD64" s="52" t="str">
        <f t="shared" si="67"/>
        <v>-</v>
      </c>
      <c r="AE64" s="52" t="str">
        <f t="shared" si="68"/>
        <v>-</v>
      </c>
      <c r="AF64" s="52" t="str">
        <f t="shared" si="69"/>
        <v>-</v>
      </c>
      <c r="AG64" s="52" t="str">
        <f t="shared" si="70"/>
        <v>-</v>
      </c>
      <c r="AH64" s="474" t="s">
        <v>345</v>
      </c>
      <c r="AI64" s="390">
        <f>SUM(SEnd:SStart!AH53)</f>
        <v>0</v>
      </c>
      <c r="AJ64" s="63">
        <f>SUM(SEnd:SStart!V66)-'T1'!K64-'T2'!K64-'T3'!K64-'T4'!K64-'T5'!K64-'T6'!K64-'T7'!K64</f>
        <v>0</v>
      </c>
      <c r="AK64" s="63">
        <f>SUM(SEnd:SStart!W66)-'T1'!L64-'T2'!L64-'T3'!L64-'T4'!L64-'T5'!L64-'T6'!L64-'T7'!L64</f>
        <v>0</v>
      </c>
      <c r="AL64" s="63">
        <f>SUM(SEnd:SStart!X66)-'T1'!M64-'T2'!M64-'T3'!M64-'T4'!M64-'T5'!M64-'T6'!M64-'T7'!M64</f>
        <v>0</v>
      </c>
      <c r="AM64" s="63">
        <f>SUM(SEnd:SStart!Y66)-'T1'!N64-'T2'!N64-'T3'!N64-'T4'!N64-'T5'!N64-'T6'!N64-'T7'!N64</f>
        <v>0</v>
      </c>
      <c r="AN64" s="884">
        <f>IF((S64+AS64)&lt;=0,0,((S64+AS64)/(O$68 - (Input!G36*(AM64))))+0.00000017+(Y43/1000))</f>
        <v>0</v>
      </c>
      <c r="AO64" s="31">
        <f t="shared" si="81"/>
        <v>0</v>
      </c>
      <c r="AP64">
        <f t="shared" si="82"/>
        <v>0</v>
      </c>
      <c r="AQ64" s="424">
        <f t="shared" si="83"/>
        <v>0</v>
      </c>
      <c r="AS64" s="829"/>
    </row>
    <row r="65" spans="1:45" ht="15.75" customHeight="1" thickBot="1" x14ac:dyDescent="0.2">
      <c r="A65" s="88">
        <f t="shared" si="47"/>
        <v>0</v>
      </c>
      <c r="B65" s="88">
        <f t="shared" si="47"/>
        <v>0</v>
      </c>
      <c r="C65" s="97">
        <f t="shared" si="75"/>
        <v>1</v>
      </c>
      <c r="D65" s="797">
        <f t="shared" si="76"/>
        <v>1</v>
      </c>
      <c r="E65" s="130">
        <f t="shared" si="50"/>
        <v>1</v>
      </c>
      <c r="F65" s="87">
        <f t="shared" si="51"/>
        <v>1</v>
      </c>
      <c r="G65" s="87">
        <f t="shared" si="52"/>
        <v>1</v>
      </c>
      <c r="H65" s="87">
        <f t="shared" si="53"/>
        <v>1</v>
      </c>
      <c r="I65" s="87">
        <f t="shared" si="54"/>
        <v>1</v>
      </c>
      <c r="J65" s="103">
        <f t="shared" si="55"/>
        <v>1</v>
      </c>
      <c r="K65" s="63">
        <f>SUM(SEnd:SStart!V67)-'T1'!K65-'T2'!K65-'T3'!K65-'T4'!K65-'T5'!K65-'T6'!K65-'T7'!K65</f>
        <v>0</v>
      </c>
      <c r="L65" s="63">
        <f>SUM(SEnd:SStart!W67)-'T1'!L65-'T2'!L65-'T3'!L65-'T4'!L65-'T5'!L65-'T6'!L65-'T7'!L65</f>
        <v>0</v>
      </c>
      <c r="M65" s="63">
        <f>SUM(SEnd:SStart!X67)-'T1'!M65-'T2'!M65-'T3'!M65-'T4'!M65-'T5'!M65-'T6'!M65-'T7'!M65</f>
        <v>0</v>
      </c>
      <c r="N65" s="63">
        <f>SUM(SEnd:SStart!Y67)-'T1'!N65-'T2'!N65-'T3'!N65-'T4'!N65-'T5'!N65-'T6'!N65-'T7'!N65</f>
        <v>0</v>
      </c>
      <c r="O65" s="63">
        <f>SUM(SEnd:SStart!Z67)-'T1'!O65-'T2'!O65-'T3'!O65-'T4'!O65-'T5'!O65-'T6'!O65-'T7'!O65</f>
        <v>0</v>
      </c>
      <c r="P65" s="63">
        <f>SUM(SEnd:SStart!AA67)-'T1'!P65-'T2'!P65-'T3'!P65-'T4'!P65-'T5'!P65-'T6'!P65-'T7'!P65</f>
        <v>0</v>
      </c>
      <c r="Q65" s="273" t="str">
        <f t="shared" si="56"/>
        <v>-</v>
      </c>
      <c r="R65" s="103" t="str">
        <f t="shared" si="57"/>
        <v>-</v>
      </c>
      <c r="S65" s="132">
        <f t="shared" si="77"/>
        <v>0</v>
      </c>
      <c r="T65" s="118" t="str">
        <f t="shared" si="59"/>
        <v>-</v>
      </c>
      <c r="U65" s="107" t="str">
        <f t="shared" si="60"/>
        <v>-</v>
      </c>
      <c r="V65" s="107" t="str">
        <f t="shared" si="74"/>
        <v>-</v>
      </c>
      <c r="W65" s="107" t="str">
        <f t="shared" si="61"/>
        <v>-</v>
      </c>
      <c r="X65" s="107" t="str">
        <f t="shared" si="62"/>
        <v>-</v>
      </c>
      <c r="Y65" s="107" t="str">
        <f t="shared" si="62"/>
        <v>-</v>
      </c>
      <c r="Z65" s="119" t="str">
        <f t="shared" si="63"/>
        <v>-</v>
      </c>
      <c r="AA65" s="97" t="str">
        <f t="shared" si="78"/>
        <v>-</v>
      </c>
      <c r="AB65" s="78">
        <f t="shared" si="79"/>
        <v>1</v>
      </c>
      <c r="AC65" s="92" t="str">
        <f t="shared" si="80"/>
        <v>-</v>
      </c>
      <c r="AD65" s="52" t="str">
        <f t="shared" si="67"/>
        <v>-</v>
      </c>
      <c r="AE65" s="52" t="str">
        <f t="shared" si="68"/>
        <v>-</v>
      </c>
      <c r="AF65" s="52" t="str">
        <f t="shared" si="69"/>
        <v>-</v>
      </c>
      <c r="AG65" s="52" t="str">
        <f t="shared" si="70"/>
        <v>-</v>
      </c>
      <c r="AJ65" s="63">
        <f>SUM(SEnd:SStart!V67)-'T1'!K65-'T2'!K65-'T3'!K65-'T4'!K65-'T5'!K65-'T6'!K65-'T7'!K65</f>
        <v>0</v>
      </c>
      <c r="AK65" s="63">
        <f>SUM(SEnd:SStart!W67)-'T1'!L65-'T2'!L65-'T3'!L65-'T4'!L65-'T5'!L65-'T6'!L65-'T7'!L65</f>
        <v>0</v>
      </c>
      <c r="AL65" s="63">
        <f>SUM(SEnd:SStart!X67)-'T1'!M65-'T2'!M65-'T3'!M65-'T4'!M65-'T5'!M65-'T6'!M65-'T7'!M65</f>
        <v>0</v>
      </c>
      <c r="AM65" s="63">
        <f>SUM(SEnd:SStart!Y67)-'T1'!N65-'T2'!N65-'T3'!N65-'T4'!N65-'T5'!N65-'T6'!N65-'T7'!N65</f>
        <v>0</v>
      </c>
      <c r="AN65" s="884">
        <f>IF((S65+AS65)&lt;=0,0,((S65+AS65)/(O$68 - (Input!G37*(AM65))))+0.00000018+(Y44/1000))</f>
        <v>0</v>
      </c>
      <c r="AO65" s="31">
        <f t="shared" si="81"/>
        <v>0</v>
      </c>
      <c r="AP65">
        <f t="shared" si="82"/>
        <v>0</v>
      </c>
      <c r="AQ65" s="424">
        <f t="shared" si="83"/>
        <v>0</v>
      </c>
      <c r="AS65" s="829"/>
    </row>
    <row r="66" spans="1:45" ht="15.75" customHeight="1" thickBot="1" x14ac:dyDescent="0.2">
      <c r="A66" s="88">
        <f t="shared" si="47"/>
        <v>0</v>
      </c>
      <c r="B66" s="88">
        <f t="shared" si="47"/>
        <v>0</v>
      </c>
      <c r="C66" s="97">
        <f t="shared" si="48"/>
        <v>1</v>
      </c>
      <c r="D66" s="797">
        <f t="shared" si="49"/>
        <v>1</v>
      </c>
      <c r="E66" s="130">
        <f t="shared" si="50"/>
        <v>1</v>
      </c>
      <c r="F66" s="87">
        <f t="shared" si="51"/>
        <v>1</v>
      </c>
      <c r="G66" s="87">
        <f t="shared" si="52"/>
        <v>1</v>
      </c>
      <c r="H66" s="87">
        <f t="shared" si="53"/>
        <v>1</v>
      </c>
      <c r="I66" s="87">
        <f t="shared" si="54"/>
        <v>1</v>
      </c>
      <c r="J66" s="103">
        <f t="shared" si="55"/>
        <v>1</v>
      </c>
      <c r="K66" s="63">
        <f>SUM(SEnd:SStart!V68)-'T1'!K66-'T2'!K66-'T3'!K66-'T4'!K66-'T5'!K66-'T6'!K66-'T7'!K66</f>
        <v>0</v>
      </c>
      <c r="L66" s="63">
        <f>SUM(SEnd:SStart!W68)-'T1'!L66-'T2'!L66-'T3'!L66-'T4'!L66-'T5'!L66-'T6'!L66-'T7'!L66</f>
        <v>0</v>
      </c>
      <c r="M66" s="63">
        <f>SUM(SEnd:SStart!X68)-'T1'!M66-'T2'!M66-'T3'!M66-'T4'!M66-'T5'!M66-'T6'!M66-'T7'!M66</f>
        <v>0</v>
      </c>
      <c r="N66" s="63">
        <f>SUM(SEnd:SStart!Y68)-'T1'!N66-'T2'!N66-'T3'!N66-'T4'!N66-'T5'!N66-'T6'!N66-'T7'!N66</f>
        <v>0</v>
      </c>
      <c r="O66" s="63">
        <f>SUM(SEnd:SStart!Z68)-'T1'!O66-'T2'!O66-'T3'!O66-'T4'!O66-'T5'!O66-'T6'!O66-'T7'!O66</f>
        <v>0</v>
      </c>
      <c r="P66" s="63">
        <f>SUM(SEnd:SStart!AA68)-'T1'!P66-'T2'!P66-'T3'!P66-'T4'!P66-'T5'!P66-'T6'!P66-'T7'!P66</f>
        <v>0</v>
      </c>
      <c r="Q66" s="273" t="str">
        <f t="shared" si="56"/>
        <v>-</v>
      </c>
      <c r="R66" s="103" t="str">
        <f t="shared" si="57"/>
        <v>-</v>
      </c>
      <c r="S66" s="132">
        <f t="shared" si="58"/>
        <v>0</v>
      </c>
      <c r="T66" s="120" t="str">
        <f t="shared" si="59"/>
        <v>-</v>
      </c>
      <c r="U66" s="108" t="str">
        <f t="shared" si="60"/>
        <v>-</v>
      </c>
      <c r="V66" s="108" t="str">
        <f t="shared" si="74"/>
        <v>-</v>
      </c>
      <c r="W66" s="108" t="str">
        <f t="shared" si="61"/>
        <v>-</v>
      </c>
      <c r="X66" s="108" t="str">
        <f t="shared" si="62"/>
        <v>-</v>
      </c>
      <c r="Y66" s="108" t="str">
        <f t="shared" si="62"/>
        <v>-</v>
      </c>
      <c r="Z66" s="121" t="str">
        <f t="shared" si="63"/>
        <v>-</v>
      </c>
      <c r="AA66" s="98" t="str">
        <f t="shared" si="64"/>
        <v>-</v>
      </c>
      <c r="AB66" s="94">
        <f t="shared" si="65"/>
        <v>1</v>
      </c>
      <c r="AC66" s="95" t="str">
        <f t="shared" si="66"/>
        <v>-</v>
      </c>
      <c r="AD66" s="52" t="str">
        <f t="shared" si="67"/>
        <v>-</v>
      </c>
      <c r="AE66" s="52" t="str">
        <f t="shared" si="68"/>
        <v>-</v>
      </c>
      <c r="AF66" s="52" t="str">
        <f t="shared" si="69"/>
        <v>-</v>
      </c>
      <c r="AG66" s="487" t="str">
        <f t="shared" si="70"/>
        <v>-</v>
      </c>
      <c r="AJ66" s="63">
        <f>SUM(SEnd:SStart!V68)-'T1'!K66-'T2'!K66-'T3'!K66-'T4'!K66-'T5'!K66-'T6'!K66-'T7'!K66</f>
        <v>0</v>
      </c>
      <c r="AK66" s="63">
        <f>SUM(SEnd:SStart!W68)-'T1'!L66-'T2'!L66-'T3'!L66-'T4'!L66-'T5'!L66-'T6'!L66-'T7'!L66</f>
        <v>0</v>
      </c>
      <c r="AL66" s="63">
        <f>SUM(SEnd:SStart!X68)-'T1'!M66-'T2'!M66-'T3'!M66-'T4'!M66-'T5'!M66-'T6'!M66-'T7'!M66</f>
        <v>0</v>
      </c>
      <c r="AM66" s="63">
        <f>SUM(SEnd:SStart!Y68)-'T1'!N66-'T2'!N66-'T3'!N66-'T4'!N66-'T5'!N66-'T6'!N66-'T7'!N66</f>
        <v>0</v>
      </c>
      <c r="AN66" s="884">
        <f>IF((S66+AS66)&lt;=0,0,((S66+AS66)/(O$68 - (Input!G32*(AM66))))+0.00000019+(Y45/1000))</f>
        <v>0</v>
      </c>
      <c r="AO66" s="31">
        <f t="shared" si="71"/>
        <v>0</v>
      </c>
      <c r="AP66">
        <f t="shared" si="72"/>
        <v>0</v>
      </c>
      <c r="AQ66" s="424">
        <f t="shared" si="73"/>
        <v>0</v>
      </c>
      <c r="AS66" s="829"/>
    </row>
    <row r="67" spans="1:45" ht="14" thickBot="1" x14ac:dyDescent="0.2">
      <c r="A67" s="17"/>
      <c r="B67" s="287" t="s">
        <v>53</v>
      </c>
      <c r="C67" s="288"/>
      <c r="D67" s="288"/>
      <c r="E67" s="288"/>
      <c r="F67" s="288"/>
      <c r="G67" s="288"/>
      <c r="H67" s="288"/>
      <c r="I67" s="288"/>
      <c r="J67" s="288"/>
      <c r="K67" s="289">
        <f t="shared" ref="K67:P67" si="84">SUM(K49:K66)</f>
        <v>0</v>
      </c>
      <c r="L67" s="289">
        <f t="shared" si="84"/>
        <v>0</v>
      </c>
      <c r="M67" s="289">
        <f t="shared" si="84"/>
        <v>0</v>
      </c>
      <c r="N67" s="289">
        <f t="shared" si="84"/>
        <v>0</v>
      </c>
      <c r="O67" s="289">
        <f t="shared" si="84"/>
        <v>0</v>
      </c>
      <c r="P67" s="289">
        <f t="shared" si="84"/>
        <v>0</v>
      </c>
      <c r="Q67" s="289" t="str">
        <f t="shared" si="56"/>
        <v>-</v>
      </c>
      <c r="R67" s="288"/>
      <c r="S67" s="792">
        <f>SUM(S49:S66)</f>
        <v>0</v>
      </c>
      <c r="T67" s="6"/>
      <c r="AD67" s="283" t="str">
        <f t="shared" si="67"/>
        <v>-</v>
      </c>
      <c r="AE67" s="283" t="str">
        <f t="shared" si="68"/>
        <v>-</v>
      </c>
      <c r="AF67" s="283" t="str">
        <f t="shared" si="69"/>
        <v>-</v>
      </c>
      <c r="AG67" s="488" t="str">
        <f t="shared" si="70"/>
        <v>-</v>
      </c>
      <c r="AN67" s="791"/>
    </row>
    <row r="68" spans="1:45" x14ac:dyDescent="0.15">
      <c r="K68" s="290" t="s">
        <v>183</v>
      </c>
      <c r="L68" s="199"/>
      <c r="M68" s="199"/>
      <c r="N68" s="199"/>
      <c r="O68" s="435">
        <f>S67/9</f>
        <v>0</v>
      </c>
    </row>
    <row r="69" spans="1:45" ht="14" thickBot="1" x14ac:dyDescent="0.2">
      <c r="K69" s="309" t="s">
        <v>182</v>
      </c>
      <c r="L69" s="310"/>
      <c r="M69" s="310"/>
      <c r="N69" s="310"/>
      <c r="O69" s="436">
        <f>S67/12</f>
        <v>0</v>
      </c>
    </row>
    <row r="70" spans="1:45" ht="14" thickBot="1" x14ac:dyDescent="0.2">
      <c r="Z70" s="491"/>
      <c r="AA70" s="492"/>
      <c r="AB70" s="494" t="s">
        <v>357</v>
      </c>
      <c r="AC70" s="494" t="s">
        <v>358</v>
      </c>
      <c r="AD70" s="495" t="s">
        <v>359</v>
      </c>
    </row>
    <row r="71" spans="1:45" ht="16" x14ac:dyDescent="0.2">
      <c r="Z71" s="489" t="s">
        <v>356</v>
      </c>
      <c r="AA71" s="490"/>
      <c r="AB71" s="784">
        <f>SUM(SEnd:SStart!AF161)</f>
        <v>0</v>
      </c>
      <c r="AC71" s="783">
        <f>SUM(SEnd:SStart!AG161)</f>
        <v>0</v>
      </c>
      <c r="AD71" s="783">
        <f>SUM(SEnd:SStart!AH161)</f>
        <v>0</v>
      </c>
    </row>
    <row r="72" spans="1:45" ht="16" x14ac:dyDescent="0.2">
      <c r="Z72" s="489" t="s">
        <v>360</v>
      </c>
      <c r="AA72" s="490"/>
      <c r="AB72" s="783">
        <f>SUM(SEnd:SStart!AF162)</f>
        <v>0</v>
      </c>
      <c r="AC72" s="784">
        <f>SUM(SEnd:SStart!AG162)</f>
        <v>0</v>
      </c>
      <c r="AD72" s="783">
        <f>SUM(SEnd:SStart!AH162)</f>
        <v>0</v>
      </c>
    </row>
    <row r="73" spans="1:45" ht="16" x14ac:dyDescent="0.2">
      <c r="Z73" s="489" t="s">
        <v>361</v>
      </c>
      <c r="AA73" s="490"/>
      <c r="AB73" s="783">
        <f>SUM(SEnd:SStart!AF163)</f>
        <v>0</v>
      </c>
      <c r="AC73" s="783">
        <f>SUM(SEnd:SStart!AG163)</f>
        <v>0</v>
      </c>
      <c r="AD73" s="784">
        <f>SUM(SEnd:SStart!AH163)</f>
        <v>0</v>
      </c>
    </row>
    <row r="74" spans="1:45" ht="17" thickBot="1" x14ac:dyDescent="0.25">
      <c r="Z74" s="785" t="s">
        <v>362</v>
      </c>
      <c r="AA74" s="786"/>
      <c r="AB74" s="787">
        <f>SUM(SEnd:SStart!AF164)</f>
        <v>0</v>
      </c>
      <c r="AC74" s="787">
        <f>SUM(SEnd:SStart!AG164)</f>
        <v>0</v>
      </c>
      <c r="AD74" s="787">
        <f>SUM(SEnd:SStart!AH164)</f>
        <v>0</v>
      </c>
    </row>
  </sheetData>
  <sheetProtection sheet="1" objects="1" scenarios="1"/>
  <mergeCells count="9">
    <mergeCell ref="AJ47:AM47"/>
    <mergeCell ref="AB47:AC47"/>
    <mergeCell ref="K47:P47"/>
    <mergeCell ref="Q47:R47"/>
    <mergeCell ref="B2:C2"/>
    <mergeCell ref="B3:C3"/>
    <mergeCell ref="E47:J47"/>
    <mergeCell ref="T47:Z47"/>
    <mergeCell ref="B4:C4"/>
  </mergeCells>
  <phoneticPr fontId="2" type="noConversion"/>
  <conditionalFormatting sqref="AN49:AN66">
    <cfRule type="cellIs" dxfId="19" priority="1" stopIfTrue="1" operator="lessThan">
      <formula>0.65</formula>
    </cfRule>
    <cfRule type="cellIs" dxfId="18" priority="2" stopIfTrue="1" operator="between">
      <formula>0.65</formula>
      <formula>0.75</formula>
    </cfRule>
    <cfRule type="cellIs" dxfId="17" priority="3" stopIfTrue="1" operator="greaterThan">
      <formula>0.9</formula>
    </cfRule>
  </conditionalFormatting>
  <pageMargins left="0.75" right="0.75" top="0.76" bottom="0.6" header="0.5" footer="0.5"/>
  <pageSetup scale="42"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28"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6.8320312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SUM(T2S!E2)</f>
        <v>0</v>
      </c>
      <c r="G2" s="439">
        <f>SUM(T2S!F2)</f>
        <v>0</v>
      </c>
      <c r="H2" s="199"/>
      <c r="I2" s="384" t="s">
        <v>111</v>
      </c>
      <c r="J2" s="440">
        <f>SUM(T2S!W1)</f>
        <v>0</v>
      </c>
      <c r="K2" s="199"/>
      <c r="L2" s="384" t="s">
        <v>111</v>
      </c>
      <c r="M2" s="440">
        <f>SUM(T2S!T1)</f>
        <v>0</v>
      </c>
      <c r="N2" s="199"/>
      <c r="O2" s="384" t="s">
        <v>111</v>
      </c>
      <c r="P2" s="440">
        <f>SUM(T2S!M1)</f>
        <v>0</v>
      </c>
      <c r="Q2" s="199"/>
      <c r="R2" s="384" t="s">
        <v>111</v>
      </c>
      <c r="S2" s="440">
        <f>SUM(T2S!Q1)</f>
        <v>0</v>
      </c>
      <c r="T2" s="199"/>
      <c r="U2" s="384" t="s">
        <v>111</v>
      </c>
      <c r="V2" s="440">
        <f>SUM(T2S!J1)</f>
        <v>0</v>
      </c>
      <c r="W2" s="199"/>
      <c r="X2" s="384" t="s">
        <v>111</v>
      </c>
      <c r="Y2" s="440">
        <f>SUM(T2S!Z1)</f>
        <v>0</v>
      </c>
      <c r="Z2" s="298"/>
    </row>
    <row r="3" spans="1:33" ht="14" thickBot="1" x14ac:dyDescent="0.2">
      <c r="A3" s="6"/>
      <c r="B3" s="1061" t="s">
        <v>90</v>
      </c>
      <c r="C3" s="1062"/>
      <c r="D3" s="305">
        <f>L46</f>
        <v>0</v>
      </c>
      <c r="E3" s="162">
        <f>K46</f>
        <v>0</v>
      </c>
      <c r="F3" s="439">
        <f>SUM(T2S!E3)</f>
        <v>0</v>
      </c>
      <c r="G3" s="439">
        <f>SUM(T2S!F3)</f>
        <v>0</v>
      </c>
      <c r="H3" s="199"/>
      <c r="I3" s="384" t="s">
        <v>112</v>
      </c>
      <c r="J3" s="440">
        <f>SUM(T2S!W2)</f>
        <v>0</v>
      </c>
      <c r="K3" s="199"/>
      <c r="L3" s="384" t="s">
        <v>112</v>
      </c>
      <c r="M3" s="440">
        <f>SUM(T2S!T2)</f>
        <v>0</v>
      </c>
      <c r="N3" s="199"/>
      <c r="O3" s="384" t="s">
        <v>112</v>
      </c>
      <c r="P3" s="440">
        <f>SUM(T2S!M2)</f>
        <v>0</v>
      </c>
      <c r="Q3" s="199"/>
      <c r="R3" s="384" t="s">
        <v>112</v>
      </c>
      <c r="S3" s="440">
        <f>SUM(T2S!Q2)</f>
        <v>0</v>
      </c>
      <c r="T3" s="199"/>
      <c r="U3" s="384" t="s">
        <v>112</v>
      </c>
      <c r="V3" s="440">
        <f>SUM(T2S!J2)</f>
        <v>0</v>
      </c>
      <c r="W3" s="199"/>
      <c r="X3" s="384" t="s">
        <v>112</v>
      </c>
      <c r="Y3" s="440">
        <f>SUM(T2S!Z2)</f>
        <v>0</v>
      </c>
      <c r="Z3" s="298"/>
      <c r="AA3" s="27" t="s">
        <v>87</v>
      </c>
      <c r="AB3" s="27" t="s">
        <v>86</v>
      </c>
      <c r="AC3" s="27" t="s">
        <v>85</v>
      </c>
      <c r="AD3" s="25" t="s">
        <v>85</v>
      </c>
    </row>
    <row r="4" spans="1:33" x14ac:dyDescent="0.15">
      <c r="A4" s="6"/>
      <c r="B4" s="1063"/>
      <c r="C4" s="1063"/>
      <c r="D4" s="387"/>
      <c r="E4" s="387"/>
      <c r="F4" s="388"/>
      <c r="G4" s="388"/>
      <c r="H4" s="199"/>
      <c r="I4" s="384" t="s">
        <v>189</v>
      </c>
      <c r="J4" s="440">
        <f>SUM(T2S!W3)</f>
        <v>0</v>
      </c>
      <c r="K4" s="199"/>
      <c r="L4" s="384" t="s">
        <v>189</v>
      </c>
      <c r="M4" s="440">
        <f>SUM(T2S!T3)</f>
        <v>0</v>
      </c>
      <c r="N4" s="199"/>
      <c r="O4" s="384" t="s">
        <v>189</v>
      </c>
      <c r="P4" s="440">
        <f>SUM(T2S!M3)</f>
        <v>0</v>
      </c>
      <c r="Q4" s="199"/>
      <c r="R4" s="384" t="s">
        <v>189</v>
      </c>
      <c r="S4" s="440">
        <f>SUM(T2S!Q3)</f>
        <v>0</v>
      </c>
      <c r="T4" s="199"/>
      <c r="U4" s="384" t="s">
        <v>189</v>
      </c>
      <c r="V4" s="440">
        <f>SUM(T2S!J3)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SUM(T2S!D8)</f>
        <v>0</v>
      </c>
      <c r="E7" s="63">
        <f>SUM(T2S!E8)</f>
        <v>0</v>
      </c>
      <c r="F7" s="63">
        <f>SUM(T2S!F8)</f>
        <v>0</v>
      </c>
      <c r="G7" s="63">
        <f>SUM(T2S!G8)</f>
        <v>0</v>
      </c>
      <c r="H7" s="63">
        <f>SUM(T2S!H8)</f>
        <v>0</v>
      </c>
      <c r="I7" s="63">
        <f>SUM(T2S!I8)</f>
        <v>0</v>
      </c>
      <c r="J7" s="63">
        <f>SUM(T2S!J8)</f>
        <v>0</v>
      </c>
      <c r="K7" s="63">
        <f>SUM(T2S!K8)</f>
        <v>0</v>
      </c>
      <c r="L7" s="63">
        <f>SUM(T2S!L8)</f>
        <v>0</v>
      </c>
      <c r="M7" s="63">
        <f>SUM(T2S!M8)</f>
        <v>0</v>
      </c>
      <c r="N7" s="63">
        <f>SUM(T2S!N8)</f>
        <v>0</v>
      </c>
      <c r="O7" s="63">
        <f>SUM(T2S!O8)</f>
        <v>0</v>
      </c>
      <c r="P7" s="63">
        <f>SUM(T2S!P8)</f>
        <v>0</v>
      </c>
      <c r="Q7" s="63">
        <f>SUM(T2S!Q8)</f>
        <v>0</v>
      </c>
      <c r="R7" s="63">
        <f>SUM(T2S!R8)</f>
        <v>0</v>
      </c>
      <c r="S7" s="63">
        <f>SUM(T2S!S8)</f>
        <v>0</v>
      </c>
      <c r="T7" s="63">
        <f>SUM(T2S!T8)</f>
        <v>0</v>
      </c>
      <c r="U7" s="63">
        <f>SUM(T2S!U8)</f>
        <v>0</v>
      </c>
      <c r="V7" s="63">
        <f>SUM(T2S!V8)</f>
        <v>0</v>
      </c>
      <c r="W7" s="63">
        <f>SUM(T2S!W8)</f>
        <v>0</v>
      </c>
      <c r="X7" s="28">
        <f t="shared" ref="X7:X25" si="0">IF(D7&gt;0,F7/D7,0)</f>
        <v>0</v>
      </c>
      <c r="Y7" s="28">
        <f t="shared" ref="Y7:Y25" si="1">IF(G7&gt;0,H7/G7,0)</f>
        <v>0</v>
      </c>
      <c r="Z7" s="28">
        <f t="shared" ref="Z7:Z25" si="2">IF(D7&gt;0,(F7+J7+K7+K7+L7+L7+L7)/D7,0)</f>
        <v>0</v>
      </c>
      <c r="AA7" s="28">
        <f t="shared" ref="AA7:AA24" si="3">IF(T7&gt;0,U7/T7,0)</f>
        <v>0</v>
      </c>
      <c r="AB7" s="52">
        <f t="shared" ref="AB7:AB25" si="4">IF(D7&gt;0,R7/D7,0)</f>
        <v>0</v>
      </c>
      <c r="AC7" s="52">
        <f t="shared" ref="AC7:AC25" si="5">IF(D7&gt;0,P7/D7,0)</f>
        <v>0</v>
      </c>
      <c r="AD7" s="52" t="str">
        <f t="shared" ref="AD7:AD25" si="6">IF(R7&gt;0,P7/R7,"-")</f>
        <v>-</v>
      </c>
      <c r="AE7" s="63">
        <f>SUM(T2S!AE8)</f>
        <v>0</v>
      </c>
      <c r="AF7" s="425"/>
    </row>
    <row r="8" spans="1:33" ht="18" customHeight="1" x14ac:dyDescent="0.15">
      <c r="A8" s="136">
        <f>Input!A4</f>
        <v>3</v>
      </c>
      <c r="B8" s="136" t="str">
        <f>Input!B4</f>
        <v>Player 2</v>
      </c>
      <c r="C8" s="73"/>
      <c r="D8" s="63">
        <f>SUM(T2S!D9)</f>
        <v>0</v>
      </c>
      <c r="E8" s="63">
        <f>SUM(T2S!E9)</f>
        <v>0</v>
      </c>
      <c r="F8" s="63">
        <f>SUM(T2S!F9)</f>
        <v>0</v>
      </c>
      <c r="G8" s="63">
        <f>SUM(T2S!G9)</f>
        <v>0</v>
      </c>
      <c r="H8" s="63">
        <f>SUM(T2S!H9)</f>
        <v>0</v>
      </c>
      <c r="I8" s="63">
        <f>SUM(T2S!I9)</f>
        <v>0</v>
      </c>
      <c r="J8" s="63">
        <f>SUM(T2S!J9)</f>
        <v>0</v>
      </c>
      <c r="K8" s="63">
        <f>SUM(T2S!K9)</f>
        <v>0</v>
      </c>
      <c r="L8" s="63">
        <f>SUM(T2S!L9)</f>
        <v>0</v>
      </c>
      <c r="M8" s="63">
        <f>SUM(T2S!M9)</f>
        <v>0</v>
      </c>
      <c r="N8" s="63">
        <f>SUM(T2S!N9)</f>
        <v>0</v>
      </c>
      <c r="O8" s="63">
        <f>SUM(T2S!O9)</f>
        <v>0</v>
      </c>
      <c r="P8" s="63">
        <f>SUM(T2S!P9)</f>
        <v>0</v>
      </c>
      <c r="Q8" s="63">
        <f>SUM(T2S!Q9)</f>
        <v>0</v>
      </c>
      <c r="R8" s="63">
        <f>SUM(T2S!R9)</f>
        <v>0</v>
      </c>
      <c r="S8" s="63">
        <f>SUM(T2S!S9)</f>
        <v>0</v>
      </c>
      <c r="T8" s="63">
        <f>SUM(T2S!T9)</f>
        <v>0</v>
      </c>
      <c r="U8" s="63">
        <f>SUM(T2S!U9)</f>
        <v>0</v>
      </c>
      <c r="V8" s="63">
        <f>SUM(T2S!V9)</f>
        <v>0</v>
      </c>
      <c r="W8" s="63">
        <f>SUM(T2S!W9)</f>
        <v>0</v>
      </c>
      <c r="X8" s="28">
        <f t="shared" si="0"/>
        <v>0</v>
      </c>
      <c r="Y8" s="28">
        <f t="shared" si="1"/>
        <v>0</v>
      </c>
      <c r="Z8" s="28">
        <f t="shared" si="2"/>
        <v>0</v>
      </c>
      <c r="AA8" s="28">
        <f t="shared" si="3"/>
        <v>0</v>
      </c>
      <c r="AB8" s="52">
        <f t="shared" si="4"/>
        <v>0</v>
      </c>
      <c r="AC8" s="52">
        <f t="shared" si="5"/>
        <v>0</v>
      </c>
      <c r="AD8" s="52" t="str">
        <f t="shared" si="6"/>
        <v>-</v>
      </c>
      <c r="AE8" s="63">
        <f>SUM(T2S!AE9)</f>
        <v>0</v>
      </c>
      <c r="AF8" s="425"/>
    </row>
    <row r="9" spans="1:33" ht="18" customHeight="1" x14ac:dyDescent="0.15">
      <c r="A9" s="136">
        <f>Input!A5</f>
        <v>5</v>
      </c>
      <c r="B9" s="136" t="str">
        <f>Input!B5</f>
        <v>Player 3</v>
      </c>
      <c r="C9" s="73"/>
      <c r="D9" s="63">
        <f>SUM(T2S!D10)</f>
        <v>0</v>
      </c>
      <c r="E9" s="63">
        <f>SUM(T2S!E10)</f>
        <v>0</v>
      </c>
      <c r="F9" s="63">
        <f>SUM(T2S!F10)</f>
        <v>0</v>
      </c>
      <c r="G9" s="63">
        <f>SUM(T2S!G10)</f>
        <v>0</v>
      </c>
      <c r="H9" s="63">
        <f>SUM(T2S!H10)</f>
        <v>0</v>
      </c>
      <c r="I9" s="63">
        <f>SUM(T2S!I10)</f>
        <v>0</v>
      </c>
      <c r="J9" s="63">
        <f>SUM(T2S!J10)</f>
        <v>0</v>
      </c>
      <c r="K9" s="63">
        <f>SUM(T2S!K10)</f>
        <v>0</v>
      </c>
      <c r="L9" s="63">
        <f>SUM(T2S!L10)</f>
        <v>0</v>
      </c>
      <c r="M9" s="63">
        <f>SUM(T2S!M10)</f>
        <v>0</v>
      </c>
      <c r="N9" s="63">
        <f>SUM(T2S!N10)</f>
        <v>0</v>
      </c>
      <c r="O9" s="63">
        <f>SUM(T2S!O10)</f>
        <v>0</v>
      </c>
      <c r="P9" s="63">
        <f>SUM(T2S!P10)</f>
        <v>0</v>
      </c>
      <c r="Q9" s="63">
        <f>SUM(T2S!Q10)</f>
        <v>0</v>
      </c>
      <c r="R9" s="63">
        <f>SUM(T2S!R10)</f>
        <v>0</v>
      </c>
      <c r="S9" s="63">
        <f>SUM(T2S!S10)</f>
        <v>0</v>
      </c>
      <c r="T9" s="63">
        <f>SUM(T2S!T10)</f>
        <v>0</v>
      </c>
      <c r="U9" s="63">
        <f>SUM(T2S!U10)</f>
        <v>0</v>
      </c>
      <c r="V9" s="63">
        <f>SUM(T2S!V10)</f>
        <v>0</v>
      </c>
      <c r="W9" s="63">
        <f>SUM(T2S!W10)</f>
        <v>0</v>
      </c>
      <c r="X9" s="28">
        <f t="shared" si="0"/>
        <v>0</v>
      </c>
      <c r="Y9" s="28">
        <f t="shared" si="1"/>
        <v>0</v>
      </c>
      <c r="Z9" s="28">
        <f t="shared" si="2"/>
        <v>0</v>
      </c>
      <c r="AA9" s="28">
        <f t="shared" si="3"/>
        <v>0</v>
      </c>
      <c r="AB9" s="52">
        <f t="shared" si="4"/>
        <v>0</v>
      </c>
      <c r="AC9" s="52">
        <f t="shared" si="5"/>
        <v>0</v>
      </c>
      <c r="AD9" s="52" t="str">
        <f t="shared" si="6"/>
        <v>-</v>
      </c>
      <c r="AE9" s="63">
        <f>SUM(T2S!AE10)</f>
        <v>0</v>
      </c>
      <c r="AF9" s="425"/>
    </row>
    <row r="10" spans="1:33" ht="18" customHeight="1" x14ac:dyDescent="0.15">
      <c r="A10" s="136">
        <f>Input!A6</f>
        <v>9</v>
      </c>
      <c r="B10" s="136" t="str">
        <f>Input!B6</f>
        <v>Player 4</v>
      </c>
      <c r="C10" s="73"/>
      <c r="D10" s="63">
        <f>SUM(T2S!D11)</f>
        <v>0</v>
      </c>
      <c r="E10" s="63">
        <f>SUM(T2S!E11)</f>
        <v>0</v>
      </c>
      <c r="F10" s="63">
        <f>SUM(T2S!F11)</f>
        <v>0</v>
      </c>
      <c r="G10" s="63">
        <f>SUM(T2S!G11)</f>
        <v>0</v>
      </c>
      <c r="H10" s="63">
        <f>SUM(T2S!H11)</f>
        <v>0</v>
      </c>
      <c r="I10" s="63">
        <f>SUM(T2S!I11)</f>
        <v>0</v>
      </c>
      <c r="J10" s="63">
        <f>SUM(T2S!J11)</f>
        <v>0</v>
      </c>
      <c r="K10" s="63">
        <f>SUM(T2S!K11)</f>
        <v>0</v>
      </c>
      <c r="L10" s="63">
        <f>SUM(T2S!L11)</f>
        <v>0</v>
      </c>
      <c r="M10" s="63">
        <f>SUM(T2S!M11)</f>
        <v>0</v>
      </c>
      <c r="N10" s="63">
        <f>SUM(T2S!N11)</f>
        <v>0</v>
      </c>
      <c r="O10" s="63">
        <f>SUM(T2S!O11)</f>
        <v>0</v>
      </c>
      <c r="P10" s="63">
        <f>SUM(T2S!P11)</f>
        <v>0</v>
      </c>
      <c r="Q10" s="63">
        <f>SUM(T2S!Q11)</f>
        <v>0</v>
      </c>
      <c r="R10" s="63">
        <f>SUM(T2S!R11)</f>
        <v>0</v>
      </c>
      <c r="S10" s="63">
        <f>SUM(T2S!S11)</f>
        <v>0</v>
      </c>
      <c r="T10" s="63">
        <f>SUM(T2S!T11)</f>
        <v>0</v>
      </c>
      <c r="U10" s="63">
        <f>SUM(T2S!U11)</f>
        <v>0</v>
      </c>
      <c r="V10" s="63">
        <f>SUM(T2S!V11)</f>
        <v>0</v>
      </c>
      <c r="W10" s="63">
        <f>SUM(T2S!W11)</f>
        <v>0</v>
      </c>
      <c r="X10" s="28">
        <f t="shared" si="0"/>
        <v>0</v>
      </c>
      <c r="Y10" s="28">
        <f t="shared" si="1"/>
        <v>0</v>
      </c>
      <c r="Z10" s="28">
        <f t="shared" si="2"/>
        <v>0</v>
      </c>
      <c r="AA10" s="28">
        <f t="shared" si="3"/>
        <v>0</v>
      </c>
      <c r="AB10" s="52">
        <f t="shared" si="4"/>
        <v>0</v>
      </c>
      <c r="AC10" s="52">
        <f t="shared" si="5"/>
        <v>0</v>
      </c>
      <c r="AD10" s="52" t="str">
        <f t="shared" si="6"/>
        <v>-</v>
      </c>
      <c r="AE10" s="63">
        <f>SUM(T2S!AE11)</f>
        <v>0</v>
      </c>
      <c r="AF10" s="425"/>
    </row>
    <row r="11" spans="1:33" ht="18" customHeight="1" x14ac:dyDescent="0.15">
      <c r="A11" s="136">
        <f>Input!A7</f>
        <v>1</v>
      </c>
      <c r="B11" s="136" t="str">
        <f>Input!B7</f>
        <v>Player 5</v>
      </c>
      <c r="C11" s="73"/>
      <c r="D11" s="63">
        <f>SUM(T2S!D12)</f>
        <v>0</v>
      </c>
      <c r="E11" s="63">
        <f>SUM(T2S!E12)</f>
        <v>0</v>
      </c>
      <c r="F11" s="63">
        <f>SUM(T2S!F12)</f>
        <v>0</v>
      </c>
      <c r="G11" s="63">
        <f>SUM(T2S!G12)</f>
        <v>0</v>
      </c>
      <c r="H11" s="63">
        <f>SUM(T2S!H12)</f>
        <v>0</v>
      </c>
      <c r="I11" s="63">
        <f>SUM(T2S!I12)</f>
        <v>0</v>
      </c>
      <c r="J11" s="63">
        <f>SUM(T2S!J12)</f>
        <v>0</v>
      </c>
      <c r="K11" s="63">
        <f>SUM(T2S!K12)</f>
        <v>0</v>
      </c>
      <c r="L11" s="63">
        <f>SUM(T2S!L12)</f>
        <v>0</v>
      </c>
      <c r="M11" s="63">
        <f>SUM(T2S!M12)</f>
        <v>0</v>
      </c>
      <c r="N11" s="63">
        <f>SUM(T2S!N12)</f>
        <v>0</v>
      </c>
      <c r="O11" s="63">
        <f>SUM(T2S!O12)</f>
        <v>0</v>
      </c>
      <c r="P11" s="63">
        <f>SUM(T2S!P12)</f>
        <v>0</v>
      </c>
      <c r="Q11" s="63">
        <f>SUM(T2S!Q12)</f>
        <v>0</v>
      </c>
      <c r="R11" s="63">
        <f>SUM(T2S!R12)</f>
        <v>0</v>
      </c>
      <c r="S11" s="63">
        <f>SUM(T2S!S12)</f>
        <v>0</v>
      </c>
      <c r="T11" s="63">
        <f>SUM(T2S!T12)</f>
        <v>0</v>
      </c>
      <c r="U11" s="63">
        <f>SUM(T2S!U12)</f>
        <v>0</v>
      </c>
      <c r="V11" s="63">
        <f>SUM(T2S!V12)</f>
        <v>0</v>
      </c>
      <c r="W11" s="63">
        <f>SUM(T2S!W12)</f>
        <v>0</v>
      </c>
      <c r="X11" s="28">
        <f t="shared" si="0"/>
        <v>0</v>
      </c>
      <c r="Y11" s="28">
        <f t="shared" si="1"/>
        <v>0</v>
      </c>
      <c r="Z11" s="28">
        <f t="shared" si="2"/>
        <v>0</v>
      </c>
      <c r="AA11" s="28">
        <f t="shared" si="3"/>
        <v>0</v>
      </c>
      <c r="AB11" s="52">
        <f t="shared" si="4"/>
        <v>0</v>
      </c>
      <c r="AC11" s="52">
        <f t="shared" si="5"/>
        <v>0</v>
      </c>
      <c r="AD11" s="52" t="str">
        <f t="shared" si="6"/>
        <v>-</v>
      </c>
      <c r="AE11" s="63">
        <f>SUM(T2S!AE12)</f>
        <v>0</v>
      </c>
      <c r="AF11" s="425"/>
    </row>
    <row r="12" spans="1:33" ht="18" customHeight="1" x14ac:dyDescent="0.15">
      <c r="A12" s="136">
        <f>Input!A8</f>
        <v>14</v>
      </c>
      <c r="B12" s="136" t="str">
        <f>Input!B8</f>
        <v>Player 6</v>
      </c>
      <c r="C12" s="73"/>
      <c r="D12" s="63">
        <f>SUM(T2S!D13)</f>
        <v>0</v>
      </c>
      <c r="E12" s="63">
        <f>SUM(T2S!E13)</f>
        <v>0</v>
      </c>
      <c r="F12" s="63">
        <f>SUM(T2S!F13)</f>
        <v>0</v>
      </c>
      <c r="G12" s="63">
        <f>SUM(T2S!G13)</f>
        <v>0</v>
      </c>
      <c r="H12" s="63">
        <f>SUM(T2S!H13)</f>
        <v>0</v>
      </c>
      <c r="I12" s="63">
        <f>SUM(T2S!I13)</f>
        <v>0</v>
      </c>
      <c r="J12" s="63">
        <f>SUM(T2S!J13)</f>
        <v>0</v>
      </c>
      <c r="K12" s="63">
        <f>SUM(T2S!K13)</f>
        <v>0</v>
      </c>
      <c r="L12" s="63">
        <f>SUM(T2S!L13)</f>
        <v>0</v>
      </c>
      <c r="M12" s="63">
        <f>SUM(T2S!M13)</f>
        <v>0</v>
      </c>
      <c r="N12" s="63">
        <f>SUM(T2S!N13)</f>
        <v>0</v>
      </c>
      <c r="O12" s="63">
        <f>SUM(T2S!O13)</f>
        <v>0</v>
      </c>
      <c r="P12" s="63">
        <f>SUM(T2S!P13)</f>
        <v>0</v>
      </c>
      <c r="Q12" s="63">
        <f>SUM(T2S!Q13)</f>
        <v>0</v>
      </c>
      <c r="R12" s="63">
        <f>SUM(T2S!R13)</f>
        <v>0</v>
      </c>
      <c r="S12" s="63">
        <f>SUM(T2S!S13)</f>
        <v>0</v>
      </c>
      <c r="T12" s="63">
        <f>SUM(T2S!T13)</f>
        <v>0</v>
      </c>
      <c r="U12" s="63">
        <f>SUM(T2S!U13)</f>
        <v>0</v>
      </c>
      <c r="V12" s="63">
        <f>SUM(T2S!V13)</f>
        <v>0</v>
      </c>
      <c r="W12" s="63">
        <f>SUM(T2S!W13)</f>
        <v>0</v>
      </c>
      <c r="X12" s="28">
        <f t="shared" si="0"/>
        <v>0</v>
      </c>
      <c r="Y12" s="28">
        <f t="shared" si="1"/>
        <v>0</v>
      </c>
      <c r="Z12" s="28">
        <f t="shared" si="2"/>
        <v>0</v>
      </c>
      <c r="AA12" s="28">
        <f t="shared" si="3"/>
        <v>0</v>
      </c>
      <c r="AB12" s="52">
        <f t="shared" si="4"/>
        <v>0</v>
      </c>
      <c r="AC12" s="52">
        <f t="shared" si="5"/>
        <v>0</v>
      </c>
      <c r="AD12" s="52" t="str">
        <f t="shared" si="6"/>
        <v>-</v>
      </c>
      <c r="AE12" s="63">
        <f>SUM(T2S!AE13)</f>
        <v>0</v>
      </c>
      <c r="AF12" s="425"/>
    </row>
    <row r="13" spans="1:33" ht="18" customHeight="1" x14ac:dyDescent="0.15">
      <c r="A13" s="136">
        <f>Input!A9</f>
        <v>15</v>
      </c>
      <c r="B13" s="136" t="str">
        <f>Input!B9</f>
        <v>Player 7</v>
      </c>
      <c r="C13" s="73"/>
      <c r="D13" s="63">
        <f>SUM(T2S!D14)</f>
        <v>0</v>
      </c>
      <c r="E13" s="63">
        <f>SUM(T2S!E14)</f>
        <v>0</v>
      </c>
      <c r="F13" s="63">
        <f>SUM(T2S!F14)</f>
        <v>0</v>
      </c>
      <c r="G13" s="63">
        <f>SUM(T2S!G14)</f>
        <v>0</v>
      </c>
      <c r="H13" s="63">
        <f>SUM(T2S!H14)</f>
        <v>0</v>
      </c>
      <c r="I13" s="63">
        <f>SUM(T2S!I14)</f>
        <v>0</v>
      </c>
      <c r="J13" s="63">
        <f>SUM(T2S!J14)</f>
        <v>0</v>
      </c>
      <c r="K13" s="63">
        <f>SUM(T2S!K14)</f>
        <v>0</v>
      </c>
      <c r="L13" s="63">
        <f>SUM(T2S!L14)</f>
        <v>0</v>
      </c>
      <c r="M13" s="63">
        <f>SUM(T2S!M14)</f>
        <v>0</v>
      </c>
      <c r="N13" s="63">
        <f>SUM(T2S!N14)</f>
        <v>0</v>
      </c>
      <c r="O13" s="63">
        <f>SUM(T2S!O14)</f>
        <v>0</v>
      </c>
      <c r="P13" s="63">
        <f>SUM(T2S!P14)</f>
        <v>0</v>
      </c>
      <c r="Q13" s="63">
        <f>SUM(T2S!Q14)</f>
        <v>0</v>
      </c>
      <c r="R13" s="63">
        <f>SUM(T2S!R14)</f>
        <v>0</v>
      </c>
      <c r="S13" s="63">
        <f>SUM(T2S!S14)</f>
        <v>0</v>
      </c>
      <c r="T13" s="63">
        <f>SUM(T2S!T14)</f>
        <v>0</v>
      </c>
      <c r="U13" s="63">
        <f>SUM(T2S!U14)</f>
        <v>0</v>
      </c>
      <c r="V13" s="63">
        <f>SUM(T2S!V14)</f>
        <v>0</v>
      </c>
      <c r="W13" s="63">
        <f>SUM(T2S!W14)</f>
        <v>0</v>
      </c>
      <c r="X13" s="28">
        <f t="shared" si="0"/>
        <v>0</v>
      </c>
      <c r="Y13" s="28">
        <f t="shared" si="1"/>
        <v>0</v>
      </c>
      <c r="Z13" s="28">
        <f t="shared" si="2"/>
        <v>0</v>
      </c>
      <c r="AA13" s="28">
        <f t="shared" si="3"/>
        <v>0</v>
      </c>
      <c r="AB13" s="52">
        <f t="shared" si="4"/>
        <v>0</v>
      </c>
      <c r="AC13" s="52">
        <f t="shared" si="5"/>
        <v>0</v>
      </c>
      <c r="AD13" s="52" t="str">
        <f t="shared" si="6"/>
        <v>-</v>
      </c>
      <c r="AE13" s="63">
        <f>SUM(T2S!AE14)</f>
        <v>0</v>
      </c>
      <c r="AF13" s="425"/>
    </row>
    <row r="14" spans="1:33" ht="18" customHeight="1" x14ac:dyDescent="0.15">
      <c r="A14" s="136">
        <f>Input!A10</f>
        <v>22</v>
      </c>
      <c r="B14" s="136" t="str">
        <f>Input!B10</f>
        <v>Player 8</v>
      </c>
      <c r="C14" s="73"/>
      <c r="D14" s="63">
        <f>SUM(T2S!D15)</f>
        <v>0</v>
      </c>
      <c r="E14" s="63">
        <f>SUM(T2S!E15)</f>
        <v>0</v>
      </c>
      <c r="F14" s="63">
        <f>SUM(T2S!F15)</f>
        <v>0</v>
      </c>
      <c r="G14" s="63">
        <f>SUM(T2S!G15)</f>
        <v>0</v>
      </c>
      <c r="H14" s="63">
        <f>SUM(T2S!H15)</f>
        <v>0</v>
      </c>
      <c r="I14" s="63">
        <f>SUM(T2S!I15)</f>
        <v>0</v>
      </c>
      <c r="J14" s="63">
        <f>SUM(T2S!J15)</f>
        <v>0</v>
      </c>
      <c r="K14" s="63">
        <f>SUM(T2S!K15)</f>
        <v>0</v>
      </c>
      <c r="L14" s="63">
        <f>SUM(T2S!L15)</f>
        <v>0</v>
      </c>
      <c r="M14" s="63">
        <f>SUM(T2S!M15)</f>
        <v>0</v>
      </c>
      <c r="N14" s="63">
        <f>SUM(T2S!N15)</f>
        <v>0</v>
      </c>
      <c r="O14" s="63">
        <f>SUM(T2S!O15)</f>
        <v>0</v>
      </c>
      <c r="P14" s="63">
        <f>SUM(T2S!P15)</f>
        <v>0</v>
      </c>
      <c r="Q14" s="63">
        <f>SUM(T2S!Q15)</f>
        <v>0</v>
      </c>
      <c r="R14" s="63">
        <f>SUM(T2S!R15)</f>
        <v>0</v>
      </c>
      <c r="S14" s="63">
        <f>SUM(T2S!S15)</f>
        <v>0</v>
      </c>
      <c r="T14" s="63">
        <f>SUM(T2S!T15)</f>
        <v>0</v>
      </c>
      <c r="U14" s="63">
        <f>SUM(T2S!U15)</f>
        <v>0</v>
      </c>
      <c r="V14" s="63">
        <f>SUM(T2S!V15)</f>
        <v>0</v>
      </c>
      <c r="W14" s="63">
        <f>SUM(T2S!W15)</f>
        <v>0</v>
      </c>
      <c r="X14" s="28">
        <f t="shared" si="0"/>
        <v>0</v>
      </c>
      <c r="Y14" s="28">
        <f t="shared" si="1"/>
        <v>0</v>
      </c>
      <c r="Z14" s="28">
        <f t="shared" si="2"/>
        <v>0</v>
      </c>
      <c r="AA14" s="28">
        <f t="shared" si="3"/>
        <v>0</v>
      </c>
      <c r="AB14" s="52">
        <f t="shared" si="4"/>
        <v>0</v>
      </c>
      <c r="AC14" s="52">
        <f t="shared" si="5"/>
        <v>0</v>
      </c>
      <c r="AD14" s="52" t="str">
        <f t="shared" si="6"/>
        <v>-</v>
      </c>
      <c r="AE14" s="63">
        <f>SUM(T2S!AE15)</f>
        <v>0</v>
      </c>
      <c r="AF14" s="425"/>
    </row>
    <row r="15" spans="1:33" ht="18" customHeight="1" x14ac:dyDescent="0.15">
      <c r="A15" s="136">
        <f>Input!A11</f>
        <v>23</v>
      </c>
      <c r="B15" s="136" t="str">
        <f>Input!B11</f>
        <v>Player 9</v>
      </c>
      <c r="C15" s="73"/>
      <c r="D15" s="63">
        <f>SUM(T2S!D16)</f>
        <v>0</v>
      </c>
      <c r="E15" s="63">
        <f>SUM(T2S!E16)</f>
        <v>0</v>
      </c>
      <c r="F15" s="63">
        <f>SUM(T2S!F16)</f>
        <v>0</v>
      </c>
      <c r="G15" s="63">
        <f>SUM(T2S!G16)</f>
        <v>0</v>
      </c>
      <c r="H15" s="63">
        <f>SUM(T2S!H16)</f>
        <v>0</v>
      </c>
      <c r="I15" s="63">
        <f>SUM(T2S!I16)</f>
        <v>0</v>
      </c>
      <c r="J15" s="63">
        <f>SUM(T2S!J16)</f>
        <v>0</v>
      </c>
      <c r="K15" s="63">
        <f>SUM(T2S!K16)</f>
        <v>0</v>
      </c>
      <c r="L15" s="63">
        <f>SUM(T2S!L16)</f>
        <v>0</v>
      </c>
      <c r="M15" s="63">
        <f>SUM(T2S!M16)</f>
        <v>0</v>
      </c>
      <c r="N15" s="63">
        <f>SUM(T2S!N16)</f>
        <v>0</v>
      </c>
      <c r="O15" s="63">
        <f>SUM(T2S!O16)</f>
        <v>0</v>
      </c>
      <c r="P15" s="63">
        <f>SUM(T2S!P16)</f>
        <v>0</v>
      </c>
      <c r="Q15" s="63">
        <f>SUM(T2S!Q16)</f>
        <v>0</v>
      </c>
      <c r="R15" s="63">
        <f>SUM(T2S!R16)</f>
        <v>0</v>
      </c>
      <c r="S15" s="63">
        <f>SUM(T2S!S16)</f>
        <v>0</v>
      </c>
      <c r="T15" s="63">
        <f>SUM(T2S!T16)</f>
        <v>0</v>
      </c>
      <c r="U15" s="63">
        <f>SUM(T2S!U16)</f>
        <v>0</v>
      </c>
      <c r="V15" s="63">
        <f>SUM(T2S!V16)</f>
        <v>0</v>
      </c>
      <c r="W15" s="63">
        <f>SUM(T2S!W16)</f>
        <v>0</v>
      </c>
      <c r="X15" s="28">
        <f t="shared" si="0"/>
        <v>0</v>
      </c>
      <c r="Y15" s="28">
        <f t="shared" si="1"/>
        <v>0</v>
      </c>
      <c r="Z15" s="28">
        <f t="shared" si="2"/>
        <v>0</v>
      </c>
      <c r="AA15" s="28">
        <f t="shared" si="3"/>
        <v>0</v>
      </c>
      <c r="AB15" s="52">
        <f t="shared" si="4"/>
        <v>0</v>
      </c>
      <c r="AC15" s="52">
        <f t="shared" si="5"/>
        <v>0</v>
      </c>
      <c r="AD15" s="52" t="str">
        <f t="shared" si="6"/>
        <v>-</v>
      </c>
      <c r="AE15" s="63">
        <f>SUM(T2S!AE16)</f>
        <v>0</v>
      </c>
      <c r="AF15" s="425"/>
    </row>
    <row r="16" spans="1:33" ht="18" customHeight="1" x14ac:dyDescent="0.15">
      <c r="A16" s="136">
        <f>Input!A12</f>
        <v>24</v>
      </c>
      <c r="B16" s="136" t="str">
        <f>Input!B12</f>
        <v>Player 10</v>
      </c>
      <c r="C16" s="73"/>
      <c r="D16" s="63">
        <f>SUM(T2S!D17)</f>
        <v>0</v>
      </c>
      <c r="E16" s="63">
        <f>SUM(T2S!E17)</f>
        <v>0</v>
      </c>
      <c r="F16" s="63">
        <f>SUM(T2S!F17)</f>
        <v>0</v>
      </c>
      <c r="G16" s="63">
        <f>SUM(T2S!G17)</f>
        <v>0</v>
      </c>
      <c r="H16" s="63">
        <f>SUM(T2S!H17)</f>
        <v>0</v>
      </c>
      <c r="I16" s="63">
        <f>SUM(T2S!I17)</f>
        <v>0</v>
      </c>
      <c r="J16" s="63">
        <f>SUM(T2S!J17)</f>
        <v>0</v>
      </c>
      <c r="K16" s="63">
        <f>SUM(T2S!K17)</f>
        <v>0</v>
      </c>
      <c r="L16" s="63">
        <f>SUM(T2S!L17)</f>
        <v>0</v>
      </c>
      <c r="M16" s="63">
        <f>SUM(T2S!M17)</f>
        <v>0</v>
      </c>
      <c r="N16" s="63">
        <f>SUM(T2S!N17)</f>
        <v>0</v>
      </c>
      <c r="O16" s="63">
        <f>SUM(T2S!O17)</f>
        <v>0</v>
      </c>
      <c r="P16" s="63">
        <f>SUM(T2S!P17)</f>
        <v>0</v>
      </c>
      <c r="Q16" s="63">
        <f>SUM(T2S!Q17)</f>
        <v>0</v>
      </c>
      <c r="R16" s="63">
        <f>SUM(T2S!R17)</f>
        <v>0</v>
      </c>
      <c r="S16" s="63">
        <f>SUM(T2S!S17)</f>
        <v>0</v>
      </c>
      <c r="T16" s="63">
        <f>SUM(T2S!T17)</f>
        <v>0</v>
      </c>
      <c r="U16" s="63">
        <f>SUM(T2S!U17)</f>
        <v>0</v>
      </c>
      <c r="V16" s="63">
        <f>SUM(T2S!V17)</f>
        <v>0</v>
      </c>
      <c r="W16" s="63">
        <f>SUM(T2S!W17)</f>
        <v>0</v>
      </c>
      <c r="X16" s="28">
        <f t="shared" si="0"/>
        <v>0</v>
      </c>
      <c r="Y16" s="28">
        <f t="shared" si="1"/>
        <v>0</v>
      </c>
      <c r="Z16" s="28">
        <f t="shared" si="2"/>
        <v>0</v>
      </c>
      <c r="AA16" s="28">
        <f t="shared" si="3"/>
        <v>0</v>
      </c>
      <c r="AB16" s="52">
        <f t="shared" si="4"/>
        <v>0</v>
      </c>
      <c r="AC16" s="52">
        <f t="shared" si="5"/>
        <v>0</v>
      </c>
      <c r="AD16" s="52" t="str">
        <f t="shared" si="6"/>
        <v>-</v>
      </c>
      <c r="AE16" s="63">
        <f>SUM(T2S!AE17)</f>
        <v>0</v>
      </c>
      <c r="AF16" s="425"/>
    </row>
    <row r="17" spans="1:34" ht="18" customHeight="1" x14ac:dyDescent="0.15">
      <c r="A17" s="136">
        <f>Input!A13</f>
        <v>25</v>
      </c>
      <c r="B17" s="136" t="str">
        <f>Input!B13</f>
        <v>Player 11</v>
      </c>
      <c r="C17" s="73"/>
      <c r="D17" s="63">
        <f>SUM(T2S!D18)</f>
        <v>0</v>
      </c>
      <c r="E17" s="63">
        <f>SUM(T2S!E18)</f>
        <v>0</v>
      </c>
      <c r="F17" s="63">
        <f>SUM(T2S!F18)</f>
        <v>0</v>
      </c>
      <c r="G17" s="63">
        <f>SUM(T2S!G18)</f>
        <v>0</v>
      </c>
      <c r="H17" s="63">
        <f>SUM(T2S!H18)</f>
        <v>0</v>
      </c>
      <c r="I17" s="63">
        <f>SUM(T2S!I18)</f>
        <v>0</v>
      </c>
      <c r="J17" s="63">
        <f>SUM(T2S!J18)</f>
        <v>0</v>
      </c>
      <c r="K17" s="63">
        <f>SUM(T2S!K18)</f>
        <v>0</v>
      </c>
      <c r="L17" s="63">
        <f>SUM(T2S!L18)</f>
        <v>0</v>
      </c>
      <c r="M17" s="63">
        <f>SUM(T2S!M18)</f>
        <v>0</v>
      </c>
      <c r="N17" s="63">
        <f>SUM(T2S!N18)</f>
        <v>0</v>
      </c>
      <c r="O17" s="63">
        <f>SUM(T2S!O18)</f>
        <v>0</v>
      </c>
      <c r="P17" s="63">
        <f>SUM(T2S!P18)</f>
        <v>0</v>
      </c>
      <c r="Q17" s="63">
        <f>SUM(T2S!Q18)</f>
        <v>0</v>
      </c>
      <c r="R17" s="63">
        <f>SUM(T2S!R18)</f>
        <v>0</v>
      </c>
      <c r="S17" s="63">
        <f>SUM(T2S!S18)</f>
        <v>0</v>
      </c>
      <c r="T17" s="63">
        <f>SUM(T2S!T18)</f>
        <v>0</v>
      </c>
      <c r="U17" s="63">
        <f>SUM(T2S!U18)</f>
        <v>0</v>
      </c>
      <c r="V17" s="63">
        <f>SUM(T2S!V18)</f>
        <v>0</v>
      </c>
      <c r="W17" s="63">
        <f>SUM(T2S!W18)</f>
        <v>0</v>
      </c>
      <c r="X17" s="28">
        <f t="shared" si="0"/>
        <v>0</v>
      </c>
      <c r="Y17" s="28">
        <f t="shared" si="1"/>
        <v>0</v>
      </c>
      <c r="Z17" s="28">
        <f t="shared" si="2"/>
        <v>0</v>
      </c>
      <c r="AA17" s="28">
        <f t="shared" si="3"/>
        <v>0</v>
      </c>
      <c r="AB17" s="52">
        <f t="shared" si="4"/>
        <v>0</v>
      </c>
      <c r="AC17" s="52">
        <f t="shared" si="5"/>
        <v>0</v>
      </c>
      <c r="AD17" s="52" t="str">
        <f t="shared" si="6"/>
        <v>-</v>
      </c>
      <c r="AE17" s="63">
        <f>SUM(T2S!AE18)</f>
        <v>0</v>
      </c>
      <c r="AF17" s="425"/>
    </row>
    <row r="18" spans="1:34" ht="18" customHeight="1" x14ac:dyDescent="0.15">
      <c r="A18" s="136">
        <f>Input!A14</f>
        <v>29</v>
      </c>
      <c r="B18" s="136" t="str">
        <f>Input!B14</f>
        <v>Player 12</v>
      </c>
      <c r="C18" s="73"/>
      <c r="D18" s="63">
        <f>SUM(T2S!D19)</f>
        <v>0</v>
      </c>
      <c r="E18" s="63">
        <f>SUM(T2S!E19)</f>
        <v>0</v>
      </c>
      <c r="F18" s="63">
        <f>SUM(T2S!F19)</f>
        <v>0</v>
      </c>
      <c r="G18" s="63">
        <f>SUM(T2S!G19)</f>
        <v>0</v>
      </c>
      <c r="H18" s="63">
        <f>SUM(T2S!H19)</f>
        <v>0</v>
      </c>
      <c r="I18" s="63">
        <f>SUM(T2S!I19)</f>
        <v>0</v>
      </c>
      <c r="J18" s="63">
        <f>SUM(T2S!J19)</f>
        <v>0</v>
      </c>
      <c r="K18" s="63">
        <f>SUM(T2S!K19)</f>
        <v>0</v>
      </c>
      <c r="L18" s="63">
        <f>SUM(T2S!L19)</f>
        <v>0</v>
      </c>
      <c r="M18" s="63">
        <f>SUM(T2S!M19)</f>
        <v>0</v>
      </c>
      <c r="N18" s="63">
        <f>SUM(T2S!N19)</f>
        <v>0</v>
      </c>
      <c r="O18" s="63">
        <f>SUM(T2S!O19)</f>
        <v>0</v>
      </c>
      <c r="P18" s="63">
        <f>SUM(T2S!P19)</f>
        <v>0</v>
      </c>
      <c r="Q18" s="63">
        <f>SUM(T2S!Q19)</f>
        <v>0</v>
      </c>
      <c r="R18" s="63">
        <f>SUM(T2S!R19)</f>
        <v>0</v>
      </c>
      <c r="S18" s="63">
        <f>SUM(T2S!S19)</f>
        <v>0</v>
      </c>
      <c r="T18" s="63">
        <f>SUM(T2S!T19)</f>
        <v>0</v>
      </c>
      <c r="U18" s="63">
        <f>SUM(T2S!U19)</f>
        <v>0</v>
      </c>
      <c r="V18" s="63">
        <f>SUM(T2S!V19)</f>
        <v>0</v>
      </c>
      <c r="W18" s="63">
        <f>SUM(T2S!W19)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SUM(T2S!AE19)</f>
        <v>0</v>
      </c>
      <c r="AF18" s="425"/>
    </row>
    <row r="19" spans="1:34" ht="18" customHeight="1" x14ac:dyDescent="0.15">
      <c r="A19" s="136">
        <f>Input!A15</f>
        <v>30</v>
      </c>
      <c r="B19" s="136" t="str">
        <f>Input!B15</f>
        <v>Player 13</v>
      </c>
      <c r="C19" s="73"/>
      <c r="D19" s="63">
        <f>SUM(T2S!D20)</f>
        <v>0</v>
      </c>
      <c r="E19" s="63">
        <f>SUM(T2S!E20)</f>
        <v>0</v>
      </c>
      <c r="F19" s="63">
        <f>SUM(T2S!F20)</f>
        <v>0</v>
      </c>
      <c r="G19" s="63">
        <f>SUM(T2S!G20)</f>
        <v>0</v>
      </c>
      <c r="H19" s="63">
        <f>SUM(T2S!H20)</f>
        <v>0</v>
      </c>
      <c r="I19" s="63">
        <f>SUM(T2S!I20)</f>
        <v>0</v>
      </c>
      <c r="J19" s="63">
        <f>SUM(T2S!J20)</f>
        <v>0</v>
      </c>
      <c r="K19" s="63">
        <f>SUM(T2S!K20)</f>
        <v>0</v>
      </c>
      <c r="L19" s="63">
        <f>SUM(T2S!L20)</f>
        <v>0</v>
      </c>
      <c r="M19" s="63">
        <f>SUM(T2S!M20)</f>
        <v>0</v>
      </c>
      <c r="N19" s="63">
        <f>SUM(T2S!N20)</f>
        <v>0</v>
      </c>
      <c r="O19" s="63">
        <f>SUM(T2S!O20)</f>
        <v>0</v>
      </c>
      <c r="P19" s="63">
        <f>SUM(T2S!P20)</f>
        <v>0</v>
      </c>
      <c r="Q19" s="63">
        <f>SUM(T2S!Q20)</f>
        <v>0</v>
      </c>
      <c r="R19" s="63">
        <f>SUM(T2S!R20)</f>
        <v>0</v>
      </c>
      <c r="S19" s="63">
        <f>SUM(T2S!S20)</f>
        <v>0</v>
      </c>
      <c r="T19" s="63">
        <f>SUM(T2S!T20)</f>
        <v>0</v>
      </c>
      <c r="U19" s="63">
        <f>SUM(T2S!U20)</f>
        <v>0</v>
      </c>
      <c r="V19" s="63">
        <f>SUM(T2S!V20)</f>
        <v>0</v>
      </c>
      <c r="W19" s="63">
        <f>SUM(T2S!W20)</f>
        <v>0</v>
      </c>
      <c r="X19" s="28">
        <f t="shared" si="7"/>
        <v>0</v>
      </c>
      <c r="Y19" s="28">
        <f t="shared" si="8"/>
        <v>0</v>
      </c>
      <c r="Z19" s="28">
        <f t="shared" si="9"/>
        <v>0</v>
      </c>
      <c r="AA19" s="28">
        <f t="shared" si="10"/>
        <v>0</v>
      </c>
      <c r="AB19" s="52">
        <f t="shared" si="11"/>
        <v>0</v>
      </c>
      <c r="AC19" s="52">
        <f t="shared" si="12"/>
        <v>0</v>
      </c>
      <c r="AD19" s="52" t="str">
        <f t="shared" si="13"/>
        <v>-</v>
      </c>
      <c r="AE19" s="63">
        <f>SUM(T2S!AE20)</f>
        <v>0</v>
      </c>
      <c r="AF19" s="425"/>
    </row>
    <row r="20" spans="1:34" ht="18" customHeight="1" x14ac:dyDescent="0.15">
      <c r="A20" s="136">
        <f>Input!A16</f>
        <v>32</v>
      </c>
      <c r="B20" s="136" t="str">
        <f>Input!B16</f>
        <v>Player 14</v>
      </c>
      <c r="C20" s="73"/>
      <c r="D20" s="63">
        <f>SUM(T2S!D21)</f>
        <v>0</v>
      </c>
      <c r="E20" s="63">
        <f>SUM(T2S!E21)</f>
        <v>0</v>
      </c>
      <c r="F20" s="63">
        <f>SUM(T2S!F21)</f>
        <v>0</v>
      </c>
      <c r="G20" s="63">
        <f>SUM(T2S!G21)</f>
        <v>0</v>
      </c>
      <c r="H20" s="63">
        <f>SUM(T2S!H21)</f>
        <v>0</v>
      </c>
      <c r="I20" s="63">
        <f>SUM(T2S!I21)</f>
        <v>0</v>
      </c>
      <c r="J20" s="63">
        <f>SUM(T2S!J21)</f>
        <v>0</v>
      </c>
      <c r="K20" s="63">
        <f>SUM(T2S!K21)</f>
        <v>0</v>
      </c>
      <c r="L20" s="63">
        <f>SUM(T2S!L21)</f>
        <v>0</v>
      </c>
      <c r="M20" s="63">
        <f>SUM(T2S!M21)</f>
        <v>0</v>
      </c>
      <c r="N20" s="63">
        <f>SUM(T2S!N21)</f>
        <v>0</v>
      </c>
      <c r="O20" s="63">
        <f>SUM(T2S!O21)</f>
        <v>0</v>
      </c>
      <c r="P20" s="63">
        <f>SUM(T2S!P21)</f>
        <v>0</v>
      </c>
      <c r="Q20" s="63">
        <f>SUM(T2S!Q21)</f>
        <v>0</v>
      </c>
      <c r="R20" s="63">
        <f>SUM(T2S!R21)</f>
        <v>0</v>
      </c>
      <c r="S20" s="63">
        <f>SUM(T2S!S21)</f>
        <v>0</v>
      </c>
      <c r="T20" s="63">
        <f>SUM(T2S!T21)</f>
        <v>0</v>
      </c>
      <c r="U20" s="63">
        <f>SUM(T2S!U21)</f>
        <v>0</v>
      </c>
      <c r="V20" s="63">
        <f>SUM(T2S!V21)</f>
        <v>0</v>
      </c>
      <c r="W20" s="63">
        <f>SUM(T2S!W21)</f>
        <v>0</v>
      </c>
      <c r="X20" s="28">
        <f t="shared" si="7"/>
        <v>0</v>
      </c>
      <c r="Y20" s="28">
        <f t="shared" si="8"/>
        <v>0</v>
      </c>
      <c r="Z20" s="28">
        <f t="shared" si="9"/>
        <v>0</v>
      </c>
      <c r="AA20" s="28">
        <f t="shared" si="10"/>
        <v>0</v>
      </c>
      <c r="AB20" s="52">
        <f t="shared" si="11"/>
        <v>0</v>
      </c>
      <c r="AC20" s="52">
        <f t="shared" si="12"/>
        <v>0</v>
      </c>
      <c r="AD20" s="52" t="str">
        <f t="shared" si="13"/>
        <v>-</v>
      </c>
      <c r="AE20" s="63">
        <f>SUM(T2S!AE21)</f>
        <v>0</v>
      </c>
      <c r="AF20" s="425"/>
    </row>
    <row r="21" spans="1:34" ht="18" customHeight="1" x14ac:dyDescent="0.15">
      <c r="A21" s="136">
        <f>Input!A17</f>
        <v>0</v>
      </c>
      <c r="B21" s="136">
        <f>Input!B17</f>
        <v>0</v>
      </c>
      <c r="C21" s="73"/>
      <c r="D21" s="63">
        <f>SUM(T2S!D22)</f>
        <v>0</v>
      </c>
      <c r="E21" s="63">
        <f>SUM(T2S!E22)</f>
        <v>0</v>
      </c>
      <c r="F21" s="63">
        <f>SUM(T2S!F22)</f>
        <v>0</v>
      </c>
      <c r="G21" s="63">
        <f>SUM(T2S!G22)</f>
        <v>0</v>
      </c>
      <c r="H21" s="63">
        <f>SUM(T2S!H22)</f>
        <v>0</v>
      </c>
      <c r="I21" s="63">
        <f>SUM(T2S!I22)</f>
        <v>0</v>
      </c>
      <c r="J21" s="63">
        <f>SUM(T2S!J22)</f>
        <v>0</v>
      </c>
      <c r="K21" s="63">
        <f>SUM(T2S!K22)</f>
        <v>0</v>
      </c>
      <c r="L21" s="63">
        <f>SUM(T2S!L22)</f>
        <v>0</v>
      </c>
      <c r="M21" s="63">
        <f>SUM(T2S!M22)</f>
        <v>0</v>
      </c>
      <c r="N21" s="63">
        <f>SUM(T2S!N22)</f>
        <v>0</v>
      </c>
      <c r="O21" s="63">
        <f>SUM(T2S!O22)</f>
        <v>0</v>
      </c>
      <c r="P21" s="63">
        <f>SUM(T2S!P22)</f>
        <v>0</v>
      </c>
      <c r="Q21" s="63">
        <f>SUM(T2S!Q22)</f>
        <v>0</v>
      </c>
      <c r="R21" s="63">
        <f>SUM(T2S!R22)</f>
        <v>0</v>
      </c>
      <c r="S21" s="63">
        <f>SUM(T2S!S22)</f>
        <v>0</v>
      </c>
      <c r="T21" s="63">
        <f>SUM(T2S!T22)</f>
        <v>0</v>
      </c>
      <c r="U21" s="63">
        <f>SUM(T2S!U22)</f>
        <v>0</v>
      </c>
      <c r="V21" s="63">
        <f>SUM(T2S!V22)</f>
        <v>0</v>
      </c>
      <c r="W21" s="63">
        <f>SUM(T2S!W22)</f>
        <v>0</v>
      </c>
      <c r="X21" s="28">
        <f t="shared" si="7"/>
        <v>0</v>
      </c>
      <c r="Y21" s="28">
        <f t="shared" si="8"/>
        <v>0</v>
      </c>
      <c r="Z21" s="28">
        <f t="shared" si="9"/>
        <v>0</v>
      </c>
      <c r="AA21" s="28">
        <f t="shared" si="10"/>
        <v>0</v>
      </c>
      <c r="AB21" s="52">
        <f t="shared" si="11"/>
        <v>0</v>
      </c>
      <c r="AC21" s="52">
        <f t="shared" si="12"/>
        <v>0</v>
      </c>
      <c r="AD21" s="52" t="str">
        <f t="shared" si="13"/>
        <v>-</v>
      </c>
      <c r="AE21" s="63">
        <f>SUM(T2S!AE22)</f>
        <v>0</v>
      </c>
      <c r="AF21" s="425"/>
    </row>
    <row r="22" spans="1:34" ht="18" customHeight="1" x14ac:dyDescent="0.15">
      <c r="A22" s="136">
        <f>Input!A18</f>
        <v>0</v>
      </c>
      <c r="B22" s="136">
        <f>Input!B18</f>
        <v>0</v>
      </c>
      <c r="C22" s="73"/>
      <c r="D22" s="63">
        <f>SUM(T2S!D23)</f>
        <v>0</v>
      </c>
      <c r="E22" s="63">
        <f>SUM(T2S!E23)</f>
        <v>0</v>
      </c>
      <c r="F22" s="63">
        <f>SUM(T2S!F23)</f>
        <v>0</v>
      </c>
      <c r="G22" s="63">
        <f>SUM(T2S!G23)</f>
        <v>0</v>
      </c>
      <c r="H22" s="63">
        <f>SUM(T2S!H23)</f>
        <v>0</v>
      </c>
      <c r="I22" s="63">
        <f>SUM(T2S!I23)</f>
        <v>0</v>
      </c>
      <c r="J22" s="63">
        <f>SUM(T2S!J23)</f>
        <v>0</v>
      </c>
      <c r="K22" s="63">
        <f>SUM(T2S!K23)</f>
        <v>0</v>
      </c>
      <c r="L22" s="63">
        <f>SUM(T2S!L23)</f>
        <v>0</v>
      </c>
      <c r="M22" s="63">
        <f>SUM(T2S!M23)</f>
        <v>0</v>
      </c>
      <c r="N22" s="63">
        <f>SUM(T2S!N23)</f>
        <v>0</v>
      </c>
      <c r="O22" s="63">
        <f>SUM(T2S!O23)</f>
        <v>0</v>
      </c>
      <c r="P22" s="63">
        <f>SUM(T2S!P23)</f>
        <v>0</v>
      </c>
      <c r="Q22" s="63">
        <f>SUM(T2S!Q23)</f>
        <v>0</v>
      </c>
      <c r="R22" s="63">
        <f>SUM(T2S!R23)</f>
        <v>0</v>
      </c>
      <c r="S22" s="63">
        <f>SUM(T2S!S23)</f>
        <v>0</v>
      </c>
      <c r="T22" s="63">
        <f>SUM(T2S!T23)</f>
        <v>0</v>
      </c>
      <c r="U22" s="63">
        <f>SUM(T2S!U23)</f>
        <v>0</v>
      </c>
      <c r="V22" s="63">
        <f>SUM(T2S!V23)</f>
        <v>0</v>
      </c>
      <c r="W22" s="63">
        <f>SUM(T2S!W23)</f>
        <v>0</v>
      </c>
      <c r="X22" s="28">
        <f t="shared" si="7"/>
        <v>0</v>
      </c>
      <c r="Y22" s="28">
        <f t="shared" si="8"/>
        <v>0</v>
      </c>
      <c r="Z22" s="28">
        <f t="shared" si="9"/>
        <v>0</v>
      </c>
      <c r="AA22" s="28">
        <f t="shared" si="10"/>
        <v>0</v>
      </c>
      <c r="AB22" s="52">
        <f t="shared" si="11"/>
        <v>0</v>
      </c>
      <c r="AC22" s="52">
        <f t="shared" si="12"/>
        <v>0</v>
      </c>
      <c r="AD22" s="52" t="str">
        <f t="shared" si="13"/>
        <v>-</v>
      </c>
      <c r="AE22" s="63">
        <f>SUM(T2S!AE23)</f>
        <v>0</v>
      </c>
      <c r="AF22" s="425"/>
    </row>
    <row r="23" spans="1:34" ht="18" customHeight="1" x14ac:dyDescent="0.15">
      <c r="A23" s="136">
        <f>Input!A19</f>
        <v>0</v>
      </c>
      <c r="B23" s="136">
        <f>Input!B19</f>
        <v>0</v>
      </c>
      <c r="C23" s="73"/>
      <c r="D23" s="63">
        <f>SUM(T2S!D24)</f>
        <v>0</v>
      </c>
      <c r="E23" s="63">
        <f>SUM(T2S!E24)</f>
        <v>0</v>
      </c>
      <c r="F23" s="63">
        <f>SUM(T2S!F24)</f>
        <v>0</v>
      </c>
      <c r="G23" s="63">
        <f>SUM(T2S!G24)</f>
        <v>0</v>
      </c>
      <c r="H23" s="63">
        <f>SUM(T2S!H24)</f>
        <v>0</v>
      </c>
      <c r="I23" s="63">
        <f>SUM(T2S!I24)</f>
        <v>0</v>
      </c>
      <c r="J23" s="63">
        <f>SUM(T2S!J24)</f>
        <v>0</v>
      </c>
      <c r="K23" s="63">
        <f>SUM(T2S!K24)</f>
        <v>0</v>
      </c>
      <c r="L23" s="63">
        <f>SUM(T2S!L24)</f>
        <v>0</v>
      </c>
      <c r="M23" s="63">
        <f>SUM(T2S!M24)</f>
        <v>0</v>
      </c>
      <c r="N23" s="63">
        <f>SUM(T2S!N24)</f>
        <v>0</v>
      </c>
      <c r="O23" s="63">
        <f>SUM(T2S!O24)</f>
        <v>0</v>
      </c>
      <c r="P23" s="63">
        <f>SUM(T2S!P24)</f>
        <v>0</v>
      </c>
      <c r="Q23" s="63">
        <f>SUM(T2S!Q24)</f>
        <v>0</v>
      </c>
      <c r="R23" s="63">
        <f>SUM(T2S!R24)</f>
        <v>0</v>
      </c>
      <c r="S23" s="63">
        <f>SUM(T2S!S24)</f>
        <v>0</v>
      </c>
      <c r="T23" s="63">
        <f>SUM(T2S!T24)</f>
        <v>0</v>
      </c>
      <c r="U23" s="63">
        <f>SUM(T2S!U24)</f>
        <v>0</v>
      </c>
      <c r="V23" s="63">
        <f>SUM(T2S!V24)</f>
        <v>0</v>
      </c>
      <c r="W23" s="63">
        <f>SUM(T2S!W24)</f>
        <v>0</v>
      </c>
      <c r="X23" s="28">
        <f t="shared" si="7"/>
        <v>0</v>
      </c>
      <c r="Y23" s="28">
        <f t="shared" si="8"/>
        <v>0</v>
      </c>
      <c r="Z23" s="28">
        <f t="shared" si="9"/>
        <v>0</v>
      </c>
      <c r="AA23" s="28">
        <f t="shared" si="10"/>
        <v>0</v>
      </c>
      <c r="AB23" s="52">
        <f t="shared" si="11"/>
        <v>0</v>
      </c>
      <c r="AC23" s="52">
        <f t="shared" si="12"/>
        <v>0</v>
      </c>
      <c r="AD23" s="52" t="str">
        <f t="shared" si="13"/>
        <v>-</v>
      </c>
      <c r="AE23" s="63">
        <f>SUM(T2S!AE24)</f>
        <v>0</v>
      </c>
      <c r="AF23" s="425"/>
    </row>
    <row r="24" spans="1:34" ht="18" customHeight="1" x14ac:dyDescent="0.15">
      <c r="A24" s="136">
        <f>Input!A20</f>
        <v>0</v>
      </c>
      <c r="B24" s="136">
        <f>Input!B20</f>
        <v>0</v>
      </c>
      <c r="C24" s="73"/>
      <c r="D24" s="63">
        <f>SUM(T2S!D25)</f>
        <v>0</v>
      </c>
      <c r="E24" s="63">
        <f>SUM(T2S!E25)</f>
        <v>0</v>
      </c>
      <c r="F24" s="63">
        <f>SUM(T2S!F25)</f>
        <v>0</v>
      </c>
      <c r="G24" s="63">
        <f>SUM(T2S!G25)</f>
        <v>0</v>
      </c>
      <c r="H24" s="63">
        <f>SUM(T2S!H25)</f>
        <v>0</v>
      </c>
      <c r="I24" s="63">
        <f>SUM(T2S!I25)</f>
        <v>0</v>
      </c>
      <c r="J24" s="63">
        <f>SUM(T2S!J25)</f>
        <v>0</v>
      </c>
      <c r="K24" s="63">
        <f>SUM(T2S!K25)</f>
        <v>0</v>
      </c>
      <c r="L24" s="63">
        <f>SUM(T2S!L25)</f>
        <v>0</v>
      </c>
      <c r="M24" s="63">
        <f>SUM(T2S!M25)</f>
        <v>0</v>
      </c>
      <c r="N24" s="63">
        <f>SUM(T2S!N25)</f>
        <v>0</v>
      </c>
      <c r="O24" s="63">
        <f>SUM(T2S!O25)</f>
        <v>0</v>
      </c>
      <c r="P24" s="63">
        <f>SUM(T2S!P25)</f>
        <v>0</v>
      </c>
      <c r="Q24" s="63">
        <f>SUM(T2S!Q25)</f>
        <v>0</v>
      </c>
      <c r="R24" s="63">
        <f>SUM(T2S!R25)</f>
        <v>0</v>
      </c>
      <c r="S24" s="63">
        <f>SUM(T2S!S25)</f>
        <v>0</v>
      </c>
      <c r="T24" s="63">
        <f>SUM(T2S!T25)</f>
        <v>0</v>
      </c>
      <c r="U24" s="63">
        <f>SUM(T2S!U25)</f>
        <v>0</v>
      </c>
      <c r="V24" s="63">
        <f>SUM(T2S!V25)</f>
        <v>0</v>
      </c>
      <c r="W24" s="63">
        <f>SUM(T2S!W25)</f>
        <v>0</v>
      </c>
      <c r="X24" s="28">
        <f t="shared" si="0"/>
        <v>0</v>
      </c>
      <c r="Y24" s="28">
        <f t="shared" si="1"/>
        <v>0</v>
      </c>
      <c r="Z24" s="28">
        <f t="shared" si="2"/>
        <v>0</v>
      </c>
      <c r="AA24" s="28">
        <f t="shared" si="3"/>
        <v>0</v>
      </c>
      <c r="AB24" s="52">
        <f t="shared" si="4"/>
        <v>0</v>
      </c>
      <c r="AC24" s="52">
        <f t="shared" si="5"/>
        <v>0</v>
      </c>
      <c r="AD24" s="52" t="str">
        <f t="shared" si="6"/>
        <v>-</v>
      </c>
      <c r="AE24" s="63">
        <f>SUM(T2S!AE25)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121</v>
      </c>
      <c r="Y27" s="143" t="s">
        <v>132</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SUM(T2S!D29)</f>
        <v>0</v>
      </c>
      <c r="D28" s="63">
        <f>SUM(T2S!E29)</f>
        <v>0</v>
      </c>
      <c r="E28" s="63">
        <f>SUM(T2S!F29)</f>
        <v>0</v>
      </c>
      <c r="F28" s="63">
        <f>SUM(T2S!G29)</f>
        <v>0</v>
      </c>
      <c r="G28" s="63">
        <f>SUM(T2S!H29)</f>
        <v>0</v>
      </c>
      <c r="H28" s="63">
        <f>SUM(T2S!I29)</f>
        <v>0</v>
      </c>
      <c r="I28" s="63">
        <f>SUM(T2S!J29)</f>
        <v>0</v>
      </c>
      <c r="J28" s="63">
        <f>SUM(T2S!K29)</f>
        <v>0</v>
      </c>
      <c r="K28" s="63">
        <f>SUM(T2S!L29)</f>
        <v>0</v>
      </c>
      <c r="L28" s="63">
        <f>SUM(T2S!M29)</f>
        <v>0</v>
      </c>
      <c r="M28" s="63">
        <f>SUM(T2S!N29)</f>
        <v>0</v>
      </c>
      <c r="N28" s="63">
        <f>SUM(T2S!O29)</f>
        <v>0</v>
      </c>
      <c r="O28" s="63">
        <f>SUM(T2S!P29)</f>
        <v>0</v>
      </c>
      <c r="P28" s="63">
        <f>SUM(T2S!Q29)</f>
        <v>0</v>
      </c>
      <c r="Q28" s="63">
        <f>SUM(T2S!R29)</f>
        <v>0</v>
      </c>
      <c r="R28" s="63">
        <f>SUM(T2S!S29)</f>
        <v>0</v>
      </c>
      <c r="S28" s="63">
        <f>SUM(T2S!T29)</f>
        <v>0</v>
      </c>
      <c r="T28" s="63">
        <f>SUM(T2S!U29)</f>
        <v>0</v>
      </c>
      <c r="U28" s="63">
        <f>SUM(T2S!V29)</f>
        <v>0</v>
      </c>
      <c r="V28" s="63">
        <f>SUM(T2S!W29)</f>
        <v>0</v>
      </c>
      <c r="W28" s="63">
        <f>SUM(T2S!X29)</f>
        <v>0</v>
      </c>
      <c r="X28" s="63">
        <f>SUM(T2S!Y29)</f>
        <v>0</v>
      </c>
      <c r="Y28" s="63">
        <f>SUM(T2S!Z29)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5" si="24">IF(S28&gt;0,T28/S28,"-")</f>
        <v>-</v>
      </c>
    </row>
    <row r="29" spans="1:34" ht="15.75" customHeight="1" x14ac:dyDescent="0.15">
      <c r="A29" s="136">
        <f t="shared" si="15"/>
        <v>3</v>
      </c>
      <c r="B29" s="136" t="str">
        <f t="shared" si="15"/>
        <v>Player 2</v>
      </c>
      <c r="C29" s="63">
        <f>SUM(T2S!D30)</f>
        <v>0</v>
      </c>
      <c r="D29" s="63">
        <f>SUM(T2S!E30)</f>
        <v>0</v>
      </c>
      <c r="E29" s="63">
        <f>SUM(T2S!F30)</f>
        <v>0</v>
      </c>
      <c r="F29" s="63">
        <f>SUM(T2S!G30)</f>
        <v>0</v>
      </c>
      <c r="G29" s="63">
        <f>SUM(T2S!H30)</f>
        <v>0</v>
      </c>
      <c r="H29" s="63">
        <f>SUM(T2S!I30)</f>
        <v>0</v>
      </c>
      <c r="I29" s="63">
        <f>SUM(T2S!J30)</f>
        <v>0</v>
      </c>
      <c r="J29" s="63">
        <f>SUM(T2S!K30)</f>
        <v>0</v>
      </c>
      <c r="K29" s="63">
        <f>SUM(T2S!L30)</f>
        <v>0</v>
      </c>
      <c r="L29" s="63">
        <f>SUM(T2S!M30)</f>
        <v>0</v>
      </c>
      <c r="M29" s="63">
        <f>SUM(T2S!N30)</f>
        <v>0</v>
      </c>
      <c r="N29" s="63">
        <f>SUM(T2S!O30)</f>
        <v>0</v>
      </c>
      <c r="O29" s="63">
        <f>SUM(T2S!P30)</f>
        <v>0</v>
      </c>
      <c r="P29" s="63">
        <f>SUM(T2S!Q30)</f>
        <v>0</v>
      </c>
      <c r="Q29" s="63">
        <f>SUM(T2S!R30)</f>
        <v>0</v>
      </c>
      <c r="R29" s="63">
        <f>SUM(T2S!S30)</f>
        <v>0</v>
      </c>
      <c r="S29" s="63">
        <f>SUM(T2S!T30)</f>
        <v>0</v>
      </c>
      <c r="T29" s="63">
        <f>SUM(T2S!U30)</f>
        <v>0</v>
      </c>
      <c r="U29" s="63">
        <f>SUM(T2S!V30)</f>
        <v>0</v>
      </c>
      <c r="V29" s="63">
        <f>SUM(T2S!W30)</f>
        <v>0</v>
      </c>
      <c r="W29" s="63">
        <f>SUM(T2S!X30)</f>
        <v>0</v>
      </c>
      <c r="X29" s="63">
        <f>SUM(T2S!Y30)</f>
        <v>0</v>
      </c>
      <c r="Y29" s="63">
        <f>SUM(T2S!Z30)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SUM(T2S!D31)</f>
        <v>0</v>
      </c>
      <c r="D30" s="63">
        <f>SUM(T2S!E31)</f>
        <v>0</v>
      </c>
      <c r="E30" s="63">
        <f>SUM(T2S!F31)</f>
        <v>0</v>
      </c>
      <c r="F30" s="63">
        <f>SUM(T2S!G31)</f>
        <v>0</v>
      </c>
      <c r="G30" s="63">
        <f>SUM(T2S!H31)</f>
        <v>0</v>
      </c>
      <c r="H30" s="63">
        <f>SUM(T2S!I31)</f>
        <v>0</v>
      </c>
      <c r="I30" s="63">
        <f>SUM(T2S!J31)</f>
        <v>0</v>
      </c>
      <c r="J30" s="63">
        <f>SUM(T2S!K31)</f>
        <v>0</v>
      </c>
      <c r="K30" s="63">
        <f>SUM(T2S!L31)</f>
        <v>0</v>
      </c>
      <c r="L30" s="63">
        <f>SUM(T2S!M31)</f>
        <v>0</v>
      </c>
      <c r="M30" s="63">
        <f>SUM(T2S!N31)</f>
        <v>0</v>
      </c>
      <c r="N30" s="63">
        <f>SUM(T2S!O31)</f>
        <v>0</v>
      </c>
      <c r="O30" s="63">
        <f>SUM(T2S!P31)</f>
        <v>0</v>
      </c>
      <c r="P30" s="63">
        <f>SUM(T2S!Q31)</f>
        <v>0</v>
      </c>
      <c r="Q30" s="63">
        <f>SUM(T2S!R31)</f>
        <v>0</v>
      </c>
      <c r="R30" s="63">
        <f>SUM(T2S!S31)</f>
        <v>0</v>
      </c>
      <c r="S30" s="63">
        <f>SUM(T2S!T31)</f>
        <v>0</v>
      </c>
      <c r="T30" s="63">
        <f>SUM(T2S!U31)</f>
        <v>0</v>
      </c>
      <c r="U30" s="63">
        <f>SUM(T2S!V31)</f>
        <v>0</v>
      </c>
      <c r="V30" s="63">
        <f>SUM(T2S!W31)</f>
        <v>0</v>
      </c>
      <c r="W30" s="63">
        <f>SUM(T2S!X31)</f>
        <v>0</v>
      </c>
      <c r="X30" s="63">
        <f>SUM(T2S!Y31)</f>
        <v>0</v>
      </c>
      <c r="Y30" s="63">
        <f>SUM(T2S!Z31)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SUM(T2S!D32)</f>
        <v>0</v>
      </c>
      <c r="D31" s="63">
        <f>SUM(T2S!E32)</f>
        <v>0</v>
      </c>
      <c r="E31" s="63">
        <f>SUM(T2S!F32)</f>
        <v>0</v>
      </c>
      <c r="F31" s="63">
        <f>SUM(T2S!G32)</f>
        <v>0</v>
      </c>
      <c r="G31" s="63">
        <f>SUM(T2S!H32)</f>
        <v>0</v>
      </c>
      <c r="H31" s="63">
        <f>SUM(T2S!I32)</f>
        <v>0</v>
      </c>
      <c r="I31" s="63">
        <f>SUM(T2S!J32)</f>
        <v>0</v>
      </c>
      <c r="J31" s="63">
        <f>SUM(T2S!K32)</f>
        <v>0</v>
      </c>
      <c r="K31" s="63">
        <f>SUM(T2S!L32)</f>
        <v>0</v>
      </c>
      <c r="L31" s="63">
        <f>SUM(T2S!M32)</f>
        <v>0</v>
      </c>
      <c r="M31" s="63">
        <f>SUM(T2S!N32)</f>
        <v>0</v>
      </c>
      <c r="N31" s="63">
        <f>SUM(T2S!O32)</f>
        <v>0</v>
      </c>
      <c r="O31" s="63">
        <f>SUM(T2S!P32)</f>
        <v>0</v>
      </c>
      <c r="P31" s="63">
        <f>SUM(T2S!Q32)</f>
        <v>0</v>
      </c>
      <c r="Q31" s="63">
        <f>SUM(T2S!R32)</f>
        <v>0</v>
      </c>
      <c r="R31" s="63">
        <f>SUM(T2S!S32)</f>
        <v>0</v>
      </c>
      <c r="S31" s="63">
        <f>SUM(T2S!T32)</f>
        <v>0</v>
      </c>
      <c r="T31" s="63">
        <f>SUM(T2S!U32)</f>
        <v>0</v>
      </c>
      <c r="U31" s="63">
        <f>SUM(T2S!V32)</f>
        <v>0</v>
      </c>
      <c r="V31" s="63">
        <f>SUM(T2S!W32)</f>
        <v>0</v>
      </c>
      <c r="W31" s="63">
        <f>SUM(T2S!X32)</f>
        <v>0</v>
      </c>
      <c r="X31" s="63">
        <f>SUM(T2S!Y32)</f>
        <v>0</v>
      </c>
      <c r="Y31" s="63">
        <f>SUM(T2S!Z32)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SUM(T2S!D33)</f>
        <v>0</v>
      </c>
      <c r="D32" s="63">
        <f>SUM(T2S!E33)</f>
        <v>0</v>
      </c>
      <c r="E32" s="63">
        <f>SUM(T2S!F33)</f>
        <v>0</v>
      </c>
      <c r="F32" s="63">
        <f>SUM(T2S!G33)</f>
        <v>0</v>
      </c>
      <c r="G32" s="63">
        <f>SUM(T2S!H33)</f>
        <v>0</v>
      </c>
      <c r="H32" s="63">
        <f>SUM(T2S!I33)</f>
        <v>0</v>
      </c>
      <c r="I32" s="63">
        <f>SUM(T2S!J33)</f>
        <v>0</v>
      </c>
      <c r="J32" s="63">
        <f>SUM(T2S!K33)</f>
        <v>0</v>
      </c>
      <c r="K32" s="63">
        <f>SUM(T2S!L33)</f>
        <v>0</v>
      </c>
      <c r="L32" s="63">
        <f>SUM(T2S!M33)</f>
        <v>0</v>
      </c>
      <c r="M32" s="63">
        <f>SUM(T2S!N33)</f>
        <v>0</v>
      </c>
      <c r="N32" s="63">
        <f>SUM(T2S!O33)</f>
        <v>0</v>
      </c>
      <c r="O32" s="63">
        <f>SUM(T2S!P33)</f>
        <v>0</v>
      </c>
      <c r="P32" s="63">
        <f>SUM(T2S!Q33)</f>
        <v>0</v>
      </c>
      <c r="Q32" s="63">
        <f>SUM(T2S!R33)</f>
        <v>0</v>
      </c>
      <c r="R32" s="63">
        <f>SUM(T2S!S33)</f>
        <v>0</v>
      </c>
      <c r="S32" s="63">
        <f>SUM(T2S!T33)</f>
        <v>0</v>
      </c>
      <c r="T32" s="63">
        <f>SUM(T2S!U33)</f>
        <v>0</v>
      </c>
      <c r="U32" s="63">
        <f>SUM(T2S!V33)</f>
        <v>0</v>
      </c>
      <c r="V32" s="63">
        <f>SUM(T2S!W33)</f>
        <v>0</v>
      </c>
      <c r="W32" s="63">
        <f>SUM(T2S!X33)</f>
        <v>0</v>
      </c>
      <c r="X32" s="63">
        <f>SUM(T2S!Y33)</f>
        <v>0</v>
      </c>
      <c r="Y32" s="63">
        <f>SUM(T2S!Z33)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SUM(T2S!D34)</f>
        <v>0</v>
      </c>
      <c r="D33" s="63">
        <f>SUM(T2S!E34)</f>
        <v>0</v>
      </c>
      <c r="E33" s="63">
        <f>SUM(T2S!F34)</f>
        <v>0</v>
      </c>
      <c r="F33" s="63">
        <f>SUM(T2S!G34)</f>
        <v>0</v>
      </c>
      <c r="G33" s="63">
        <f>SUM(T2S!H34)</f>
        <v>0</v>
      </c>
      <c r="H33" s="63">
        <f>SUM(T2S!I34)</f>
        <v>0</v>
      </c>
      <c r="I33" s="63">
        <f>SUM(T2S!J34)</f>
        <v>0</v>
      </c>
      <c r="J33" s="63">
        <f>SUM(T2S!K34)</f>
        <v>0</v>
      </c>
      <c r="K33" s="63">
        <f>SUM(T2S!L34)</f>
        <v>0</v>
      </c>
      <c r="L33" s="63">
        <f>SUM(T2S!M34)</f>
        <v>0</v>
      </c>
      <c r="M33" s="63">
        <f>SUM(T2S!N34)</f>
        <v>0</v>
      </c>
      <c r="N33" s="63">
        <f>SUM(T2S!O34)</f>
        <v>0</v>
      </c>
      <c r="O33" s="63">
        <f>SUM(T2S!P34)</f>
        <v>0</v>
      </c>
      <c r="P33" s="63">
        <f>SUM(T2S!Q34)</f>
        <v>0</v>
      </c>
      <c r="Q33" s="63">
        <f>SUM(T2S!R34)</f>
        <v>0</v>
      </c>
      <c r="R33" s="63">
        <f>SUM(T2S!S34)</f>
        <v>0</v>
      </c>
      <c r="S33" s="63">
        <f>SUM(T2S!T34)</f>
        <v>0</v>
      </c>
      <c r="T33" s="63">
        <f>SUM(T2S!U34)</f>
        <v>0</v>
      </c>
      <c r="U33" s="63">
        <f>SUM(T2S!V34)</f>
        <v>0</v>
      </c>
      <c r="V33" s="63">
        <f>SUM(T2S!W34)</f>
        <v>0</v>
      </c>
      <c r="W33" s="63">
        <f>SUM(T2S!X34)</f>
        <v>0</v>
      </c>
      <c r="X33" s="63">
        <f>SUM(T2S!Y34)</f>
        <v>0</v>
      </c>
      <c r="Y33" s="63">
        <f>SUM(T2S!Z34)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SUM(T2S!D35)</f>
        <v>0</v>
      </c>
      <c r="D34" s="63">
        <f>SUM(T2S!E35)</f>
        <v>0</v>
      </c>
      <c r="E34" s="63">
        <f>SUM(T2S!F35)</f>
        <v>0</v>
      </c>
      <c r="F34" s="63">
        <f>SUM(T2S!G35)</f>
        <v>0</v>
      </c>
      <c r="G34" s="63">
        <f>SUM(T2S!H35)</f>
        <v>0</v>
      </c>
      <c r="H34" s="63">
        <f>SUM(T2S!I35)</f>
        <v>0</v>
      </c>
      <c r="I34" s="63">
        <f>SUM(T2S!J35)</f>
        <v>0</v>
      </c>
      <c r="J34" s="63">
        <f>SUM(T2S!K35)</f>
        <v>0</v>
      </c>
      <c r="K34" s="63">
        <f>SUM(T2S!L35)</f>
        <v>0</v>
      </c>
      <c r="L34" s="63">
        <f>SUM(T2S!M35)</f>
        <v>0</v>
      </c>
      <c r="M34" s="63">
        <f>SUM(T2S!N35)</f>
        <v>0</v>
      </c>
      <c r="N34" s="63">
        <f>SUM(T2S!O35)</f>
        <v>0</v>
      </c>
      <c r="O34" s="63">
        <f>SUM(T2S!P35)</f>
        <v>0</v>
      </c>
      <c r="P34" s="63">
        <f>SUM(T2S!Q35)</f>
        <v>0</v>
      </c>
      <c r="Q34" s="63">
        <f>SUM(T2S!R35)</f>
        <v>0</v>
      </c>
      <c r="R34" s="63">
        <f>SUM(T2S!S35)</f>
        <v>0</v>
      </c>
      <c r="S34" s="63">
        <f>SUM(T2S!T35)</f>
        <v>0</v>
      </c>
      <c r="T34" s="63">
        <f>SUM(T2S!U35)</f>
        <v>0</v>
      </c>
      <c r="U34" s="63">
        <f>SUM(T2S!V35)</f>
        <v>0</v>
      </c>
      <c r="V34" s="63">
        <f>SUM(T2S!W35)</f>
        <v>0</v>
      </c>
      <c r="W34" s="63">
        <f>SUM(T2S!X35)</f>
        <v>0</v>
      </c>
      <c r="X34" s="63">
        <f>SUM(T2S!Y35)</f>
        <v>0</v>
      </c>
      <c r="Y34" s="63">
        <f>SUM(T2S!Z35)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SUM(T2S!D36)</f>
        <v>0</v>
      </c>
      <c r="D35" s="63">
        <f>SUM(T2S!E36)</f>
        <v>0</v>
      </c>
      <c r="E35" s="63">
        <f>SUM(T2S!F36)</f>
        <v>0</v>
      </c>
      <c r="F35" s="63">
        <f>SUM(T2S!G36)</f>
        <v>0</v>
      </c>
      <c r="G35" s="63">
        <f>SUM(T2S!H36)</f>
        <v>0</v>
      </c>
      <c r="H35" s="63">
        <f>SUM(T2S!I36)</f>
        <v>0</v>
      </c>
      <c r="I35" s="63">
        <f>SUM(T2S!J36)</f>
        <v>0</v>
      </c>
      <c r="J35" s="63">
        <f>SUM(T2S!K36)</f>
        <v>0</v>
      </c>
      <c r="K35" s="63">
        <f>SUM(T2S!L36)</f>
        <v>0</v>
      </c>
      <c r="L35" s="63">
        <f>SUM(T2S!M36)</f>
        <v>0</v>
      </c>
      <c r="M35" s="63">
        <f>SUM(T2S!N36)</f>
        <v>0</v>
      </c>
      <c r="N35" s="63">
        <f>SUM(T2S!O36)</f>
        <v>0</v>
      </c>
      <c r="O35" s="63">
        <f>SUM(T2S!P36)</f>
        <v>0</v>
      </c>
      <c r="P35" s="63">
        <f>SUM(T2S!Q36)</f>
        <v>0</v>
      </c>
      <c r="Q35" s="63">
        <f>SUM(T2S!R36)</f>
        <v>0</v>
      </c>
      <c r="R35" s="63">
        <f>SUM(T2S!S36)</f>
        <v>0</v>
      </c>
      <c r="S35" s="63">
        <f>SUM(T2S!T36)</f>
        <v>0</v>
      </c>
      <c r="T35" s="63">
        <f>SUM(T2S!U36)</f>
        <v>0</v>
      </c>
      <c r="U35" s="63">
        <f>SUM(T2S!V36)</f>
        <v>0</v>
      </c>
      <c r="V35" s="63">
        <f>SUM(T2S!W36)</f>
        <v>0</v>
      </c>
      <c r="W35" s="63">
        <f>SUM(T2S!X36)</f>
        <v>0</v>
      </c>
      <c r="X35" s="63">
        <f>SUM(T2S!Y36)</f>
        <v>0</v>
      </c>
      <c r="Y35" s="63">
        <f>SUM(T2S!Z36)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SUM(T2S!D37)</f>
        <v>0</v>
      </c>
      <c r="D36" s="63">
        <f>SUM(T2S!E37)</f>
        <v>0</v>
      </c>
      <c r="E36" s="63">
        <f>SUM(T2S!F37)</f>
        <v>0</v>
      </c>
      <c r="F36" s="63">
        <f>SUM(T2S!G37)</f>
        <v>0</v>
      </c>
      <c r="G36" s="63">
        <f>SUM(T2S!H37)</f>
        <v>0</v>
      </c>
      <c r="H36" s="63">
        <f>SUM(T2S!I37)</f>
        <v>0</v>
      </c>
      <c r="I36" s="63">
        <f>SUM(T2S!J37)</f>
        <v>0</v>
      </c>
      <c r="J36" s="63">
        <f>SUM(T2S!K37)</f>
        <v>0</v>
      </c>
      <c r="K36" s="63">
        <f>SUM(T2S!L37)</f>
        <v>0</v>
      </c>
      <c r="L36" s="63">
        <f>SUM(T2S!M37)</f>
        <v>0</v>
      </c>
      <c r="M36" s="63">
        <f>SUM(T2S!N37)</f>
        <v>0</v>
      </c>
      <c r="N36" s="63">
        <f>SUM(T2S!O37)</f>
        <v>0</v>
      </c>
      <c r="O36" s="63">
        <f>SUM(T2S!P37)</f>
        <v>0</v>
      </c>
      <c r="P36" s="63">
        <f>SUM(T2S!Q37)</f>
        <v>0</v>
      </c>
      <c r="Q36" s="63">
        <f>SUM(T2S!R37)</f>
        <v>0</v>
      </c>
      <c r="R36" s="63">
        <f>SUM(T2S!S37)</f>
        <v>0</v>
      </c>
      <c r="S36" s="63">
        <f>SUM(T2S!T37)</f>
        <v>0</v>
      </c>
      <c r="T36" s="63">
        <f>SUM(T2S!U37)</f>
        <v>0</v>
      </c>
      <c r="U36" s="63">
        <f>SUM(T2S!V37)</f>
        <v>0</v>
      </c>
      <c r="V36" s="63">
        <f>SUM(T2S!W37)</f>
        <v>0</v>
      </c>
      <c r="W36" s="63">
        <f>SUM(T2S!X37)</f>
        <v>0</v>
      </c>
      <c r="X36" s="63">
        <f>SUM(T2S!Y37)</f>
        <v>0</v>
      </c>
      <c r="Y36" s="63">
        <f>SUM(T2S!Z37)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SUM(T2S!D38)</f>
        <v>0</v>
      </c>
      <c r="D37" s="63">
        <f>SUM(T2S!E38)</f>
        <v>0</v>
      </c>
      <c r="E37" s="63">
        <f>SUM(T2S!F38)</f>
        <v>0</v>
      </c>
      <c r="F37" s="63">
        <f>SUM(T2S!G38)</f>
        <v>0</v>
      </c>
      <c r="G37" s="63">
        <f>SUM(T2S!H38)</f>
        <v>0</v>
      </c>
      <c r="H37" s="63">
        <f>SUM(T2S!I38)</f>
        <v>0</v>
      </c>
      <c r="I37" s="63">
        <f>SUM(T2S!J38)</f>
        <v>0</v>
      </c>
      <c r="J37" s="63">
        <f>SUM(T2S!K38)</f>
        <v>0</v>
      </c>
      <c r="K37" s="63">
        <f>SUM(T2S!L38)</f>
        <v>0</v>
      </c>
      <c r="L37" s="63">
        <f>SUM(T2S!M38)</f>
        <v>0</v>
      </c>
      <c r="M37" s="63">
        <f>SUM(T2S!N38)</f>
        <v>0</v>
      </c>
      <c r="N37" s="63">
        <f>SUM(T2S!O38)</f>
        <v>0</v>
      </c>
      <c r="O37" s="63">
        <f>SUM(T2S!P38)</f>
        <v>0</v>
      </c>
      <c r="P37" s="63">
        <f>SUM(T2S!Q38)</f>
        <v>0</v>
      </c>
      <c r="Q37" s="63">
        <f>SUM(T2S!R38)</f>
        <v>0</v>
      </c>
      <c r="R37" s="63">
        <f>SUM(T2S!S38)</f>
        <v>0</v>
      </c>
      <c r="S37" s="63">
        <f>SUM(T2S!T38)</f>
        <v>0</v>
      </c>
      <c r="T37" s="63">
        <f>SUM(T2S!U38)</f>
        <v>0</v>
      </c>
      <c r="U37" s="63">
        <f>SUM(T2S!V38)</f>
        <v>0</v>
      </c>
      <c r="V37" s="63">
        <f>SUM(T2S!W38)</f>
        <v>0</v>
      </c>
      <c r="W37" s="63">
        <f>SUM(T2S!X38)</f>
        <v>0</v>
      </c>
      <c r="X37" s="63">
        <f>SUM(T2S!Y38)</f>
        <v>0</v>
      </c>
      <c r="Y37" s="63">
        <f>SUM(T2S!Z38)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SUM(T2S!D39)</f>
        <v>0</v>
      </c>
      <c r="D38" s="63">
        <f>SUM(T2S!E39)</f>
        <v>0</v>
      </c>
      <c r="E38" s="63">
        <f>SUM(T2S!F39)</f>
        <v>0</v>
      </c>
      <c r="F38" s="63">
        <f>SUM(T2S!G39)</f>
        <v>0</v>
      </c>
      <c r="G38" s="63">
        <f>SUM(T2S!H39)</f>
        <v>0</v>
      </c>
      <c r="H38" s="63">
        <f>SUM(T2S!I39)</f>
        <v>0</v>
      </c>
      <c r="I38" s="63">
        <f>SUM(T2S!J39)</f>
        <v>0</v>
      </c>
      <c r="J38" s="63">
        <f>SUM(T2S!K39)</f>
        <v>0</v>
      </c>
      <c r="K38" s="63">
        <f>SUM(T2S!L39)</f>
        <v>0</v>
      </c>
      <c r="L38" s="63">
        <f>SUM(T2S!M39)</f>
        <v>0</v>
      </c>
      <c r="M38" s="63">
        <f>SUM(T2S!N39)</f>
        <v>0</v>
      </c>
      <c r="N38" s="63">
        <f>SUM(T2S!O39)</f>
        <v>0</v>
      </c>
      <c r="O38" s="63">
        <f>SUM(T2S!P39)</f>
        <v>0</v>
      </c>
      <c r="P38" s="63">
        <f>SUM(T2S!Q39)</f>
        <v>0</v>
      </c>
      <c r="Q38" s="63">
        <f>SUM(T2S!R39)</f>
        <v>0</v>
      </c>
      <c r="R38" s="63">
        <f>SUM(T2S!S39)</f>
        <v>0</v>
      </c>
      <c r="S38" s="63">
        <f>SUM(T2S!T39)</f>
        <v>0</v>
      </c>
      <c r="T38" s="63">
        <f>SUM(T2S!U39)</f>
        <v>0</v>
      </c>
      <c r="U38" s="63">
        <f>SUM(T2S!V39)</f>
        <v>0</v>
      </c>
      <c r="V38" s="63">
        <f>SUM(T2S!W39)</f>
        <v>0</v>
      </c>
      <c r="W38" s="63">
        <f>SUM(T2S!X39)</f>
        <v>0</v>
      </c>
      <c r="X38" s="63">
        <f>SUM(T2S!Y39)</f>
        <v>0</v>
      </c>
      <c r="Y38" s="63">
        <f>SUM(T2S!Z39)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SUM(T2S!D40)</f>
        <v>0</v>
      </c>
      <c r="D39" s="63">
        <f>SUM(T2S!E40)</f>
        <v>0</v>
      </c>
      <c r="E39" s="63">
        <f>SUM(T2S!F40)</f>
        <v>0</v>
      </c>
      <c r="F39" s="63">
        <f>SUM(T2S!G40)</f>
        <v>0</v>
      </c>
      <c r="G39" s="63">
        <f>SUM(T2S!H40)</f>
        <v>0</v>
      </c>
      <c r="H39" s="63">
        <f>SUM(T2S!I40)</f>
        <v>0</v>
      </c>
      <c r="I39" s="63">
        <f>SUM(T2S!J40)</f>
        <v>0</v>
      </c>
      <c r="J39" s="63">
        <f>SUM(T2S!K40)</f>
        <v>0</v>
      </c>
      <c r="K39" s="63">
        <f>SUM(T2S!L40)</f>
        <v>0</v>
      </c>
      <c r="L39" s="63">
        <f>SUM(T2S!M40)</f>
        <v>0</v>
      </c>
      <c r="M39" s="63">
        <f>SUM(T2S!N40)</f>
        <v>0</v>
      </c>
      <c r="N39" s="63">
        <f>SUM(T2S!O40)</f>
        <v>0</v>
      </c>
      <c r="O39" s="63">
        <f>SUM(T2S!P40)</f>
        <v>0</v>
      </c>
      <c r="P39" s="63">
        <f>SUM(T2S!Q40)</f>
        <v>0</v>
      </c>
      <c r="Q39" s="63">
        <f>SUM(T2S!R40)</f>
        <v>0</v>
      </c>
      <c r="R39" s="63">
        <f>SUM(T2S!S40)</f>
        <v>0</v>
      </c>
      <c r="S39" s="63">
        <f>SUM(T2S!T40)</f>
        <v>0</v>
      </c>
      <c r="T39" s="63">
        <f>SUM(T2S!U40)</f>
        <v>0</v>
      </c>
      <c r="U39" s="63">
        <f>SUM(T2S!V40)</f>
        <v>0</v>
      </c>
      <c r="V39" s="63">
        <f>SUM(T2S!W40)</f>
        <v>0</v>
      </c>
      <c r="W39" s="63">
        <f>SUM(T2S!X40)</f>
        <v>0</v>
      </c>
      <c r="X39" s="63">
        <f>SUM(T2S!Y40)</f>
        <v>0</v>
      </c>
      <c r="Y39" s="63">
        <f>SUM(T2S!Z40)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SUM(T2S!D41)</f>
        <v>0</v>
      </c>
      <c r="D40" s="63">
        <f>SUM(T2S!E41)</f>
        <v>0</v>
      </c>
      <c r="E40" s="63">
        <f>SUM(T2S!F41)</f>
        <v>0</v>
      </c>
      <c r="F40" s="63">
        <f>SUM(T2S!G41)</f>
        <v>0</v>
      </c>
      <c r="G40" s="63">
        <f>SUM(T2S!H41)</f>
        <v>0</v>
      </c>
      <c r="H40" s="63">
        <f>SUM(T2S!I41)</f>
        <v>0</v>
      </c>
      <c r="I40" s="63">
        <f>SUM(T2S!J41)</f>
        <v>0</v>
      </c>
      <c r="J40" s="63">
        <f>SUM(T2S!K41)</f>
        <v>0</v>
      </c>
      <c r="K40" s="63">
        <f>SUM(T2S!L41)</f>
        <v>0</v>
      </c>
      <c r="L40" s="63">
        <f>SUM(T2S!M41)</f>
        <v>0</v>
      </c>
      <c r="M40" s="63">
        <f>SUM(T2S!N41)</f>
        <v>0</v>
      </c>
      <c r="N40" s="63">
        <f>SUM(T2S!O41)</f>
        <v>0</v>
      </c>
      <c r="O40" s="63">
        <f>SUM(T2S!P41)</f>
        <v>0</v>
      </c>
      <c r="P40" s="63">
        <f>SUM(T2S!Q41)</f>
        <v>0</v>
      </c>
      <c r="Q40" s="63">
        <f>SUM(T2S!R41)</f>
        <v>0</v>
      </c>
      <c r="R40" s="63">
        <f>SUM(T2S!S41)</f>
        <v>0</v>
      </c>
      <c r="S40" s="63">
        <f>SUM(T2S!T41)</f>
        <v>0</v>
      </c>
      <c r="T40" s="63">
        <f>SUM(T2S!U41)</f>
        <v>0</v>
      </c>
      <c r="U40" s="63">
        <f>SUM(T2S!V41)</f>
        <v>0</v>
      </c>
      <c r="V40" s="63">
        <f>SUM(T2S!W41)</f>
        <v>0</v>
      </c>
      <c r="W40" s="63">
        <f>SUM(T2S!X41)</f>
        <v>0</v>
      </c>
      <c r="X40" s="63">
        <f>SUM(T2S!Y41)</f>
        <v>0</v>
      </c>
      <c r="Y40" s="63">
        <f>SUM(T2S!Z41)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SUM(T2S!D42)</f>
        <v>0</v>
      </c>
      <c r="D41" s="63">
        <f>SUM(T2S!E42)</f>
        <v>0</v>
      </c>
      <c r="E41" s="63">
        <f>SUM(T2S!F42)</f>
        <v>0</v>
      </c>
      <c r="F41" s="63">
        <f>SUM(T2S!G42)</f>
        <v>0</v>
      </c>
      <c r="G41" s="63">
        <f>SUM(T2S!H42)</f>
        <v>0</v>
      </c>
      <c r="H41" s="63">
        <f>SUM(T2S!I42)</f>
        <v>0</v>
      </c>
      <c r="I41" s="63">
        <f>SUM(T2S!J42)</f>
        <v>0</v>
      </c>
      <c r="J41" s="63">
        <f>SUM(T2S!K42)</f>
        <v>0</v>
      </c>
      <c r="K41" s="63">
        <f>SUM(T2S!L42)</f>
        <v>0</v>
      </c>
      <c r="L41" s="63">
        <f>SUM(T2S!M42)</f>
        <v>0</v>
      </c>
      <c r="M41" s="63">
        <f>SUM(T2S!N42)</f>
        <v>0</v>
      </c>
      <c r="N41" s="63">
        <f>SUM(T2S!O42)</f>
        <v>0</v>
      </c>
      <c r="O41" s="63">
        <f>SUM(T2S!P42)</f>
        <v>0</v>
      </c>
      <c r="P41" s="63">
        <f>SUM(T2S!Q42)</f>
        <v>0</v>
      </c>
      <c r="Q41" s="63">
        <f>SUM(T2S!R42)</f>
        <v>0</v>
      </c>
      <c r="R41" s="63">
        <f>SUM(T2S!S42)</f>
        <v>0</v>
      </c>
      <c r="S41" s="63">
        <f>SUM(T2S!T42)</f>
        <v>0</v>
      </c>
      <c r="T41" s="63">
        <f>SUM(T2S!U42)</f>
        <v>0</v>
      </c>
      <c r="U41" s="63">
        <f>SUM(T2S!V42)</f>
        <v>0</v>
      </c>
      <c r="V41" s="63">
        <f>SUM(T2S!W42)</f>
        <v>0</v>
      </c>
      <c r="W41" s="63">
        <f>SUM(T2S!X42)</f>
        <v>0</v>
      </c>
      <c r="X41" s="63">
        <f>SUM(T2S!Y42)</f>
        <v>0</v>
      </c>
      <c r="Y41" s="63">
        <f>SUM(T2S!Z42)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SUM(T2S!D43)</f>
        <v>0</v>
      </c>
      <c r="D42" s="63">
        <f>SUM(T2S!E43)</f>
        <v>0</v>
      </c>
      <c r="E42" s="63">
        <f>SUM(T2S!F43)</f>
        <v>0</v>
      </c>
      <c r="F42" s="63">
        <f>SUM(T2S!G43)</f>
        <v>0</v>
      </c>
      <c r="G42" s="63">
        <f>SUM(T2S!H43)</f>
        <v>0</v>
      </c>
      <c r="H42" s="63">
        <f>SUM(T2S!I43)</f>
        <v>0</v>
      </c>
      <c r="I42" s="63">
        <f>SUM(T2S!J43)</f>
        <v>0</v>
      </c>
      <c r="J42" s="63">
        <f>SUM(T2S!K43)</f>
        <v>0</v>
      </c>
      <c r="K42" s="63">
        <f>SUM(T2S!L43)</f>
        <v>0</v>
      </c>
      <c r="L42" s="63">
        <f>SUM(T2S!M43)</f>
        <v>0</v>
      </c>
      <c r="M42" s="63">
        <f>SUM(T2S!N43)</f>
        <v>0</v>
      </c>
      <c r="N42" s="63">
        <f>SUM(T2S!O43)</f>
        <v>0</v>
      </c>
      <c r="O42" s="63">
        <f>SUM(T2S!P43)</f>
        <v>0</v>
      </c>
      <c r="P42" s="63">
        <f>SUM(T2S!Q43)</f>
        <v>0</v>
      </c>
      <c r="Q42" s="63">
        <f>SUM(T2S!R43)</f>
        <v>0</v>
      </c>
      <c r="R42" s="63">
        <f>SUM(T2S!S43)</f>
        <v>0</v>
      </c>
      <c r="S42" s="63">
        <f>SUM(T2S!T43)</f>
        <v>0</v>
      </c>
      <c r="T42" s="63">
        <f>SUM(T2S!U43)</f>
        <v>0</v>
      </c>
      <c r="U42" s="63">
        <f>SUM(T2S!V43)</f>
        <v>0</v>
      </c>
      <c r="V42" s="63">
        <f>SUM(T2S!W43)</f>
        <v>0</v>
      </c>
      <c r="W42" s="63">
        <f>SUM(T2S!X43)</f>
        <v>0</v>
      </c>
      <c r="X42" s="63">
        <f>SUM(T2S!Y43)</f>
        <v>0</v>
      </c>
      <c r="Y42" s="63">
        <f>SUM(T2S!Z43)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SUM(T2S!D44)</f>
        <v>0</v>
      </c>
      <c r="D43" s="63">
        <f>SUM(T2S!E44)</f>
        <v>0</v>
      </c>
      <c r="E43" s="63">
        <f>SUM(T2S!F44)</f>
        <v>0</v>
      </c>
      <c r="F43" s="63">
        <f>SUM(T2S!G44)</f>
        <v>0</v>
      </c>
      <c r="G43" s="63">
        <f>SUM(T2S!H44)</f>
        <v>0</v>
      </c>
      <c r="H43" s="63">
        <f>SUM(T2S!I44)</f>
        <v>0</v>
      </c>
      <c r="I43" s="63">
        <f>SUM(T2S!J44)</f>
        <v>0</v>
      </c>
      <c r="J43" s="63">
        <f>SUM(T2S!K44)</f>
        <v>0</v>
      </c>
      <c r="K43" s="63">
        <f>SUM(T2S!L44)</f>
        <v>0</v>
      </c>
      <c r="L43" s="63">
        <f>SUM(T2S!M44)</f>
        <v>0</v>
      </c>
      <c r="M43" s="63">
        <f>SUM(T2S!N44)</f>
        <v>0</v>
      </c>
      <c r="N43" s="63">
        <f>SUM(T2S!O44)</f>
        <v>0</v>
      </c>
      <c r="O43" s="63">
        <f>SUM(T2S!P44)</f>
        <v>0</v>
      </c>
      <c r="P43" s="63">
        <f>SUM(T2S!Q44)</f>
        <v>0</v>
      </c>
      <c r="Q43" s="63">
        <f>SUM(T2S!R44)</f>
        <v>0</v>
      </c>
      <c r="R43" s="63">
        <f>SUM(T2S!S44)</f>
        <v>0</v>
      </c>
      <c r="S43" s="63">
        <f>SUM(T2S!T44)</f>
        <v>0</v>
      </c>
      <c r="T43" s="63">
        <f>SUM(T2S!U44)</f>
        <v>0</v>
      </c>
      <c r="U43" s="63">
        <f>SUM(T2S!V44)</f>
        <v>0</v>
      </c>
      <c r="V43" s="63">
        <f>SUM(T2S!W44)</f>
        <v>0</v>
      </c>
      <c r="W43" s="63">
        <f>SUM(T2S!X44)</f>
        <v>0</v>
      </c>
      <c r="X43" s="63">
        <f>SUM(T2S!Y44)</f>
        <v>0</v>
      </c>
      <c r="Y43" s="63">
        <f>SUM(T2S!Z44)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SUM(T2S!D45)</f>
        <v>0</v>
      </c>
      <c r="D44" s="63">
        <f>SUM(T2S!E45)</f>
        <v>0</v>
      </c>
      <c r="E44" s="63">
        <f>SUM(T2S!F45)</f>
        <v>0</v>
      </c>
      <c r="F44" s="63">
        <f>SUM(T2S!G45)</f>
        <v>0</v>
      </c>
      <c r="G44" s="63">
        <f>SUM(T2S!H45)</f>
        <v>0</v>
      </c>
      <c r="H44" s="63">
        <f>SUM(T2S!I45)</f>
        <v>0</v>
      </c>
      <c r="I44" s="63">
        <f>SUM(T2S!J45)</f>
        <v>0</v>
      </c>
      <c r="J44" s="63">
        <f>SUM(T2S!K45)</f>
        <v>0</v>
      </c>
      <c r="K44" s="63">
        <f>SUM(T2S!L45)</f>
        <v>0</v>
      </c>
      <c r="L44" s="63">
        <f>SUM(T2S!M45)</f>
        <v>0</v>
      </c>
      <c r="M44" s="63">
        <f>SUM(T2S!N45)</f>
        <v>0</v>
      </c>
      <c r="N44" s="63">
        <f>SUM(T2S!O45)</f>
        <v>0</v>
      </c>
      <c r="O44" s="63">
        <f>SUM(T2S!P45)</f>
        <v>0</v>
      </c>
      <c r="P44" s="63">
        <f>SUM(T2S!Q45)</f>
        <v>0</v>
      </c>
      <c r="Q44" s="63">
        <f>SUM(T2S!R45)</f>
        <v>0</v>
      </c>
      <c r="R44" s="63">
        <f>SUM(T2S!S45)</f>
        <v>0</v>
      </c>
      <c r="S44" s="63">
        <f>SUM(T2S!T45)</f>
        <v>0</v>
      </c>
      <c r="T44" s="63">
        <f>SUM(T2S!U45)</f>
        <v>0</v>
      </c>
      <c r="U44" s="63">
        <f>SUM(T2S!V45)</f>
        <v>0</v>
      </c>
      <c r="V44" s="63">
        <f>SUM(T2S!W45)</f>
        <v>0</v>
      </c>
      <c r="W44" s="63">
        <f>SUM(T2S!X45)</f>
        <v>0</v>
      </c>
      <c r="X44" s="63">
        <f>SUM(T2S!Y45)</f>
        <v>0</v>
      </c>
      <c r="Y44" s="63">
        <f>SUM(T2S!Z45)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SUM(T2S!D46)</f>
        <v>0</v>
      </c>
      <c r="D45" s="63">
        <f>SUM(T2S!E46)</f>
        <v>0</v>
      </c>
      <c r="E45" s="63">
        <f>SUM(T2S!F46)</f>
        <v>0</v>
      </c>
      <c r="F45" s="63">
        <f>SUM(T2S!G46)</f>
        <v>0</v>
      </c>
      <c r="G45" s="63">
        <f>SUM(T2S!H46)</f>
        <v>0</v>
      </c>
      <c r="H45" s="63">
        <f>SUM(T2S!I46)</f>
        <v>0</v>
      </c>
      <c r="I45" s="63">
        <f>SUM(T2S!J46)</f>
        <v>0</v>
      </c>
      <c r="J45" s="63">
        <f>SUM(T2S!K46)</f>
        <v>0</v>
      </c>
      <c r="K45" s="63">
        <f>SUM(T2S!L46)</f>
        <v>0</v>
      </c>
      <c r="L45" s="63">
        <f>SUM(T2S!M46)</f>
        <v>0</v>
      </c>
      <c r="M45" s="63">
        <f>SUM(T2S!N46)</f>
        <v>0</v>
      </c>
      <c r="N45" s="63">
        <f>SUM(T2S!O46)</f>
        <v>0</v>
      </c>
      <c r="O45" s="63">
        <f>SUM(T2S!P46)</f>
        <v>0</v>
      </c>
      <c r="P45" s="63">
        <f>SUM(T2S!Q46)</f>
        <v>0</v>
      </c>
      <c r="Q45" s="63">
        <f>SUM(T2S!R46)</f>
        <v>0</v>
      </c>
      <c r="R45" s="63">
        <f>SUM(T2S!S46)</f>
        <v>0</v>
      </c>
      <c r="S45" s="63">
        <f>SUM(T2S!T46)</f>
        <v>0</v>
      </c>
      <c r="T45" s="63">
        <f>SUM(T2S!U46)</f>
        <v>0</v>
      </c>
      <c r="U45" s="63">
        <f>SUM(T2S!V46)</f>
        <v>0</v>
      </c>
      <c r="V45" s="63">
        <f>SUM(T2S!W46)</f>
        <v>0</v>
      </c>
      <c r="W45" s="63">
        <f>SUM(T2S!X46)</f>
        <v>0</v>
      </c>
      <c r="X45" s="63">
        <f>SUM(T2S!Y46)</f>
        <v>0</v>
      </c>
      <c r="Y45" s="63">
        <f>SUM(T2S!Z46)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W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SUM(X28:X45)</f>
        <v>0</v>
      </c>
      <c r="Y46" s="278">
        <f>SUM(Y28:Y45)</f>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SUM(T2S!V51)</f>
        <v>0</v>
      </c>
      <c r="L49" s="63">
        <f>SUM(T2S!W51)</f>
        <v>0</v>
      </c>
      <c r="M49" s="63">
        <f>SUM(T2S!X51)</f>
        <v>0</v>
      </c>
      <c r="N49" s="63">
        <f>SUM(T2S!Y51)</f>
        <v>0</v>
      </c>
      <c r="O49" s="63">
        <f>SUM(T2S!Z51)</f>
        <v>0</v>
      </c>
      <c r="P49" s="63">
        <f>SUM(T2S!AA51)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SUM(T2S!V52)</f>
        <v>0</v>
      </c>
      <c r="L50" s="63">
        <f>SUM(T2S!W52)</f>
        <v>0</v>
      </c>
      <c r="M50" s="63">
        <f>SUM(T2S!X52)</f>
        <v>0</v>
      </c>
      <c r="N50" s="63">
        <f>SUM(T2S!Y52)</f>
        <v>0</v>
      </c>
      <c r="O50" s="63">
        <f>SUM(T2S!Z52)</f>
        <v>0</v>
      </c>
      <c r="P50" s="63">
        <f>SUM(T2S!AA52)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SUM(T2S!V53)</f>
        <v>0</v>
      </c>
      <c r="L51" s="63">
        <f>SUM(T2S!W53)</f>
        <v>0</v>
      </c>
      <c r="M51" s="63">
        <f>SUM(T2S!X53)</f>
        <v>0</v>
      </c>
      <c r="N51" s="63">
        <f>SUM(T2S!Y53)</f>
        <v>0</v>
      </c>
      <c r="O51" s="63">
        <f>SUM(T2S!Z53)</f>
        <v>0</v>
      </c>
      <c r="P51" s="63">
        <f>SUM(T2S!AA53)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SUM(T2S!V54)</f>
        <v>0</v>
      </c>
      <c r="L52" s="63">
        <f>SUM(T2S!W54)</f>
        <v>0</v>
      </c>
      <c r="M52" s="63">
        <f>SUM(T2S!X54)</f>
        <v>0</v>
      </c>
      <c r="N52" s="63">
        <f>SUM(T2S!Y54)</f>
        <v>0</v>
      </c>
      <c r="O52" s="63">
        <f>SUM(T2S!Z54)</f>
        <v>0</v>
      </c>
      <c r="P52" s="63">
        <f>SUM(T2S!AA54)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SUM(T2S!V55)</f>
        <v>0</v>
      </c>
      <c r="L53" s="63">
        <f>SUM(T2S!W55)</f>
        <v>0</v>
      </c>
      <c r="M53" s="63">
        <f>SUM(T2S!X55)</f>
        <v>0</v>
      </c>
      <c r="N53" s="63">
        <f>SUM(T2S!Y55)</f>
        <v>0</v>
      </c>
      <c r="O53" s="63">
        <f>SUM(T2S!Z55)</f>
        <v>0</v>
      </c>
      <c r="P53" s="63">
        <f>SUM(T2S!AA55)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SUM(T2S!V56)</f>
        <v>0</v>
      </c>
      <c r="L54" s="63">
        <f>SUM(T2S!W56)</f>
        <v>0</v>
      </c>
      <c r="M54" s="63">
        <f>SUM(T2S!X56)</f>
        <v>0</v>
      </c>
      <c r="N54" s="63">
        <f>SUM(T2S!Y56)</f>
        <v>0</v>
      </c>
      <c r="O54" s="63">
        <f>SUM(T2S!Z56)</f>
        <v>0</v>
      </c>
      <c r="P54" s="63">
        <f>SUM(T2S!AA56)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SUM(T2S!V57)</f>
        <v>0</v>
      </c>
      <c r="L55" s="63">
        <f>SUM(T2S!W57)</f>
        <v>0</v>
      </c>
      <c r="M55" s="63">
        <f>SUM(T2S!X57)</f>
        <v>0</v>
      </c>
      <c r="N55" s="63">
        <f>SUM(T2S!Y57)</f>
        <v>0</v>
      </c>
      <c r="O55" s="63">
        <f>SUM(T2S!Z57)</f>
        <v>0</v>
      </c>
      <c r="P55" s="63">
        <f>SUM(T2S!AA57)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SUM(T2S!V58)</f>
        <v>0</v>
      </c>
      <c r="L56" s="63">
        <f>SUM(T2S!W58)</f>
        <v>0</v>
      </c>
      <c r="M56" s="63">
        <f>SUM(T2S!X58)</f>
        <v>0</v>
      </c>
      <c r="N56" s="63">
        <f>SUM(T2S!Y58)</f>
        <v>0</v>
      </c>
      <c r="O56" s="63">
        <f>SUM(T2S!Z58)</f>
        <v>0</v>
      </c>
      <c r="P56" s="63">
        <f>SUM(T2S!AA58)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SUM(T2S!V59)</f>
        <v>0</v>
      </c>
      <c r="L57" s="63">
        <f>SUM(T2S!W59)</f>
        <v>0</v>
      </c>
      <c r="M57" s="63">
        <f>SUM(T2S!X59)</f>
        <v>0</v>
      </c>
      <c r="N57" s="63">
        <f>SUM(T2S!Y59)</f>
        <v>0</v>
      </c>
      <c r="O57" s="63">
        <f>SUM(T2S!Z59)</f>
        <v>0</v>
      </c>
      <c r="P57" s="63">
        <f>SUM(T2S!AA59)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SUM(T2S!V60)</f>
        <v>0</v>
      </c>
      <c r="L58" s="63">
        <f>SUM(T2S!W60)</f>
        <v>0</v>
      </c>
      <c r="M58" s="63">
        <f>SUM(T2S!X60)</f>
        <v>0</v>
      </c>
      <c r="N58" s="63">
        <f>SUM(T2S!Y60)</f>
        <v>0</v>
      </c>
      <c r="O58" s="63">
        <f>SUM(T2S!Z60)</f>
        <v>0</v>
      </c>
      <c r="P58" s="63">
        <f>SUM(T2S!AA60)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SUM(T2S!V61)</f>
        <v>0</v>
      </c>
      <c r="L59" s="63">
        <f>SUM(T2S!W61)</f>
        <v>0</v>
      </c>
      <c r="M59" s="63">
        <f>SUM(T2S!X61)</f>
        <v>0</v>
      </c>
      <c r="N59" s="63">
        <f>SUM(T2S!Y61)</f>
        <v>0</v>
      </c>
      <c r="O59" s="63">
        <f>SUM(T2S!Z61)</f>
        <v>0</v>
      </c>
      <c r="P59" s="63">
        <f>SUM(T2S!AA61)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SUM(T2S!V62)</f>
        <v>0</v>
      </c>
      <c r="L60" s="63">
        <f>SUM(T2S!W62)</f>
        <v>0</v>
      </c>
      <c r="M60" s="63">
        <f>SUM(T2S!X62)</f>
        <v>0</v>
      </c>
      <c r="N60" s="63">
        <f>SUM(T2S!Y62)</f>
        <v>0</v>
      </c>
      <c r="O60" s="63">
        <f>SUM(T2S!Z62)</f>
        <v>0</v>
      </c>
      <c r="P60" s="63">
        <f>SUM(T2S!AA62)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SUM(T2S!V63)</f>
        <v>0</v>
      </c>
      <c r="L61" s="63">
        <f>SUM(T2S!W63)</f>
        <v>0</v>
      </c>
      <c r="M61" s="63">
        <f>SUM(T2S!X63)</f>
        <v>0</v>
      </c>
      <c r="N61" s="63">
        <f>SUM(T2S!Y63)</f>
        <v>0</v>
      </c>
      <c r="O61" s="63">
        <f>SUM(T2S!Z63)</f>
        <v>0</v>
      </c>
      <c r="P61" s="63">
        <f>SUM(T2S!AA63)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SUM(T2S!V64)</f>
        <v>0</v>
      </c>
      <c r="L62" s="63">
        <f>SUM(T2S!W64)</f>
        <v>0</v>
      </c>
      <c r="M62" s="63">
        <f>SUM(T2S!X64)</f>
        <v>0</v>
      </c>
      <c r="N62" s="63">
        <f>SUM(T2S!Y64)</f>
        <v>0</v>
      </c>
      <c r="O62" s="63">
        <f>SUM(T2S!Z64)</f>
        <v>0</v>
      </c>
      <c r="P62" s="63">
        <f>SUM(T2S!AA64)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SUM(T2S!V65)</f>
        <v>0</v>
      </c>
      <c r="L63" s="63">
        <f>SUM(T2S!W65)</f>
        <v>0</v>
      </c>
      <c r="M63" s="63">
        <f>SUM(T2S!X65)</f>
        <v>0</v>
      </c>
      <c r="N63" s="63">
        <f>SUM(T2S!Y65)</f>
        <v>0</v>
      </c>
      <c r="O63" s="63">
        <f>SUM(T2S!Z65)</f>
        <v>0</v>
      </c>
      <c r="P63" s="63">
        <f>SUM(T2S!AA65)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SUM(T2S!V66)</f>
        <v>0</v>
      </c>
      <c r="L64" s="63">
        <f>SUM(T2S!W66)</f>
        <v>0</v>
      </c>
      <c r="M64" s="63">
        <f>SUM(T2S!X66)</f>
        <v>0</v>
      </c>
      <c r="N64" s="63">
        <f>SUM(T2S!Y66)</f>
        <v>0</v>
      </c>
      <c r="O64" s="63">
        <f>SUM(T2S!Z66)</f>
        <v>0</v>
      </c>
      <c r="P64" s="63">
        <f>SUM(T2S!AA66)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SUM(T2S!V67)</f>
        <v>0</v>
      </c>
      <c r="L65" s="63">
        <f>SUM(T2S!W67)</f>
        <v>0</v>
      </c>
      <c r="M65" s="63">
        <f>SUM(T2S!X67)</f>
        <v>0</v>
      </c>
      <c r="N65" s="63">
        <f>SUM(T2S!Y67)</f>
        <v>0</v>
      </c>
      <c r="O65" s="63">
        <f>SUM(T2S!Z67)</f>
        <v>0</v>
      </c>
      <c r="P65" s="63">
        <f>SUM(T2S!AA67)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SUM(T2S!V68)</f>
        <v>0</v>
      </c>
      <c r="L66" s="63">
        <f>SUM(T2S!W68)</f>
        <v>0</v>
      </c>
      <c r="M66" s="63">
        <f>SUM(T2S!X68)</f>
        <v>0</v>
      </c>
      <c r="N66" s="63">
        <f>SUM(T2S!Y68)</f>
        <v>0</v>
      </c>
      <c r="O66" s="63">
        <f>SUM(T2S!Z68)</f>
        <v>0</v>
      </c>
      <c r="P66" s="63">
        <f>SUM(T2S!AA68)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H69"/>
  <sheetViews>
    <sheetView topLeftCell="A25" workbookViewId="0">
      <pane xSplit="2" topLeftCell="C1" activePane="topRight" state="frozen"/>
      <selection activeCell="Z46" sqref="Z46:AG46"/>
      <selection pane="topRight" activeCell="Z46" sqref="Z46:AG46"/>
    </sheetView>
  </sheetViews>
  <sheetFormatPr baseColWidth="10" defaultColWidth="8.83203125" defaultRowHeight="13" x14ac:dyDescent="0.15"/>
  <cols>
    <col min="1" max="1" width="5.5" style="1" bestFit="1" customWidth="1"/>
    <col min="2" max="2" width="15" bestFit="1" customWidth="1"/>
    <col min="3" max="3" width="6" customWidth="1"/>
    <col min="4" max="4" width="8.5" bestFit="1" customWidth="1"/>
    <col min="5" max="5" width="4.5" bestFit="1" customWidth="1"/>
    <col min="6" max="6" width="10.5" customWidth="1"/>
    <col min="7" max="7" width="5.5" customWidth="1"/>
    <col min="8" max="8" width="4.5" bestFit="1" customWidth="1"/>
    <col min="9" max="9" width="5.5" bestFit="1" customWidth="1"/>
    <col min="10" max="10" width="3.83203125" customWidth="1"/>
    <col min="11" max="11" width="5" bestFit="1" customWidth="1"/>
    <col min="12" max="12" width="4.1640625" bestFit="1" customWidth="1"/>
    <col min="13" max="13" width="4.6640625" customWidth="1"/>
    <col min="14" max="14" width="5.5" bestFit="1" customWidth="1"/>
    <col min="15" max="15" width="5.5" customWidth="1"/>
    <col min="16" max="16" width="6.83203125" customWidth="1"/>
    <col min="17" max="17" width="5.5" customWidth="1"/>
    <col min="18" max="18" width="5.6640625" customWidth="1"/>
    <col min="19" max="19" width="7.83203125" customWidth="1"/>
    <col min="20" max="20" width="7.5" style="13" bestFit="1" customWidth="1"/>
    <col min="21" max="21" width="7.33203125" customWidth="1"/>
    <col min="22" max="22" width="6.83203125" bestFit="1" customWidth="1"/>
    <col min="23" max="23" width="7.83203125" style="13" bestFit="1" customWidth="1"/>
    <col min="24" max="24" width="7" bestFit="1" customWidth="1"/>
    <col min="25" max="25" width="7.33203125" bestFit="1" customWidth="1"/>
    <col min="26" max="26" width="6.5" bestFit="1" customWidth="1"/>
    <col min="27" max="27" width="5.6640625" bestFit="1" customWidth="1"/>
    <col min="28" max="29" width="7.33203125" bestFit="1" customWidth="1"/>
    <col min="30" max="30" width="7.1640625" bestFit="1" customWidth="1"/>
    <col min="31" max="31" width="5.5" bestFit="1" customWidth="1"/>
  </cols>
  <sheetData>
    <row r="1" spans="1:33" ht="14" thickBot="1" x14ac:dyDescent="0.2">
      <c r="B1" s="295"/>
      <c r="C1" s="206"/>
      <c r="D1" s="296" t="s">
        <v>99</v>
      </c>
      <c r="E1" s="296" t="s">
        <v>131</v>
      </c>
      <c r="F1" s="296" t="s">
        <v>132</v>
      </c>
      <c r="G1" s="296" t="s">
        <v>130</v>
      </c>
      <c r="H1" s="297"/>
      <c r="I1" s="311" t="s">
        <v>185</v>
      </c>
      <c r="J1" s="296"/>
      <c r="K1" s="385"/>
      <c r="L1" s="385" t="s">
        <v>186</v>
      </c>
      <c r="M1" s="385"/>
      <c r="N1" s="385"/>
      <c r="O1" s="385" t="s">
        <v>133</v>
      </c>
      <c r="P1" s="385"/>
      <c r="Q1" s="385"/>
      <c r="R1" s="385" t="s">
        <v>169</v>
      </c>
      <c r="S1" s="385"/>
      <c r="T1" s="386"/>
      <c r="U1" s="385" t="s">
        <v>187</v>
      </c>
      <c r="V1" s="385"/>
      <c r="W1" s="386"/>
      <c r="X1" s="385" t="s">
        <v>188</v>
      </c>
      <c r="Y1" s="385"/>
      <c r="Z1" s="382"/>
    </row>
    <row r="2" spans="1:33" ht="14" thickBot="1" x14ac:dyDescent="0.2">
      <c r="B2" s="1059" t="str">
        <f>Input!A1</f>
        <v>Rochester Junior Legion Patriots</v>
      </c>
      <c r="C2" s="1060"/>
      <c r="D2" s="304">
        <f>E25</f>
        <v>0</v>
      </c>
      <c r="E2" s="230">
        <f>F25</f>
        <v>0</v>
      </c>
      <c r="F2" s="439">
        <f>SUM(T3E:T3S!E2)</f>
        <v>0</v>
      </c>
      <c r="G2" s="439">
        <f>SUM(T3E:T3S!F2)</f>
        <v>0</v>
      </c>
      <c r="H2" s="199"/>
      <c r="I2" s="384" t="s">
        <v>111</v>
      </c>
      <c r="J2" s="440">
        <f>SUM(T3E:T3S!W1)</f>
        <v>0</v>
      </c>
      <c r="K2" s="199"/>
      <c r="L2" s="384" t="s">
        <v>111</v>
      </c>
      <c r="M2" s="440">
        <f>SUM(T3E:T3S!T1)</f>
        <v>0</v>
      </c>
      <c r="N2" s="199"/>
      <c r="O2" s="384" t="s">
        <v>111</v>
      </c>
      <c r="P2" s="440">
        <f>SUM(T3E:T3S!M1)</f>
        <v>0</v>
      </c>
      <c r="Q2" s="199"/>
      <c r="R2" s="384" t="s">
        <v>111</v>
      </c>
      <c r="S2" s="440">
        <f>SUM(T3E:T3S!Q1)</f>
        <v>0</v>
      </c>
      <c r="T2" s="199"/>
      <c r="U2" s="384" t="s">
        <v>111</v>
      </c>
      <c r="V2" s="440">
        <f>SUM(T3E:T3S!J1)</f>
        <v>0</v>
      </c>
      <c r="W2" s="199"/>
      <c r="X2" s="384" t="s">
        <v>111</v>
      </c>
      <c r="Y2" s="440">
        <f>SUM(T3E:T3S!Z1)</f>
        <v>0</v>
      </c>
      <c r="Z2" s="298"/>
    </row>
    <row r="3" spans="1:33" ht="14" thickBot="1" x14ac:dyDescent="0.2">
      <c r="A3" s="6"/>
      <c r="B3" s="1061" t="s">
        <v>90</v>
      </c>
      <c r="C3" s="1062"/>
      <c r="D3" s="305">
        <f>L46</f>
        <v>0</v>
      </c>
      <c r="E3" s="162">
        <f>K46</f>
        <v>0</v>
      </c>
      <c r="F3" s="439">
        <f>SUM(T3E:T3S!E3)</f>
        <v>0</v>
      </c>
      <c r="G3" s="439">
        <f>SUM(T3E:T3S!F3)</f>
        <v>0</v>
      </c>
      <c r="H3" s="199"/>
      <c r="I3" s="384" t="s">
        <v>112</v>
      </c>
      <c r="J3" s="440">
        <f>SUM(T3E:T3S!W2)</f>
        <v>0</v>
      </c>
      <c r="K3" s="199"/>
      <c r="L3" s="384" t="s">
        <v>112</v>
      </c>
      <c r="M3" s="440">
        <f>SUM(T3E:T3S!T2)</f>
        <v>0</v>
      </c>
      <c r="N3" s="199"/>
      <c r="O3" s="384" t="s">
        <v>112</v>
      </c>
      <c r="P3" s="440">
        <f>SUM(T3E:T3S!M2)</f>
        <v>0</v>
      </c>
      <c r="Q3" s="199"/>
      <c r="R3" s="384" t="s">
        <v>112</v>
      </c>
      <c r="S3" s="440">
        <f>SUM(T3E:T3S!Q2)</f>
        <v>0</v>
      </c>
      <c r="T3" s="199"/>
      <c r="U3" s="384" t="s">
        <v>112</v>
      </c>
      <c r="V3" s="440">
        <f>SUM(T3E:T3S!J2)</f>
        <v>0</v>
      </c>
      <c r="W3" s="199"/>
      <c r="X3" s="384" t="s">
        <v>112</v>
      </c>
      <c r="Y3" s="440">
        <f>SUM(T3E:T3S!Z2)</f>
        <v>0</v>
      </c>
      <c r="Z3" s="298"/>
      <c r="AA3" s="27" t="s">
        <v>87</v>
      </c>
      <c r="AB3" s="27" t="s">
        <v>86</v>
      </c>
      <c r="AC3" s="27" t="s">
        <v>85</v>
      </c>
      <c r="AD3" s="25" t="s">
        <v>85</v>
      </c>
    </row>
    <row r="4" spans="1:33" x14ac:dyDescent="0.15">
      <c r="A4" s="6"/>
      <c r="B4" s="1063"/>
      <c r="C4" s="1063"/>
      <c r="D4" s="387"/>
      <c r="E4" s="387"/>
      <c r="F4" s="388"/>
      <c r="G4" s="388"/>
      <c r="H4" s="199"/>
      <c r="I4" s="384" t="s">
        <v>189</v>
      </c>
      <c r="J4" s="440">
        <f>SUM(T3E:T3S!W3)</f>
        <v>0</v>
      </c>
      <c r="K4" s="199"/>
      <c r="L4" s="384" t="s">
        <v>189</v>
      </c>
      <c r="M4" s="440">
        <f>SUM(T3E:T3S!T3)</f>
        <v>0</v>
      </c>
      <c r="N4" s="199"/>
      <c r="O4" s="384" t="s">
        <v>189</v>
      </c>
      <c r="P4" s="440">
        <f>SUM(T3E:T3S!M3)</f>
        <v>0</v>
      </c>
      <c r="Q4" s="199"/>
      <c r="R4" s="384" t="s">
        <v>189</v>
      </c>
      <c r="S4" s="440">
        <f>SUM(T3E:T3S!Q3)</f>
        <v>0</v>
      </c>
      <c r="T4" s="199"/>
      <c r="U4" s="384" t="s">
        <v>189</v>
      </c>
      <c r="V4" s="440">
        <f>SUM(T3E:T3S!J3)</f>
        <v>0</v>
      </c>
      <c r="W4" s="199"/>
      <c r="X4" s="384" t="s">
        <v>21</v>
      </c>
      <c r="Y4" s="383"/>
      <c r="Z4" s="298"/>
      <c r="AA4" s="27" t="s">
        <v>87</v>
      </c>
      <c r="AB4" s="27" t="s">
        <v>86</v>
      </c>
      <c r="AC4" s="27" t="s">
        <v>85</v>
      </c>
      <c r="AD4" s="25" t="s">
        <v>85</v>
      </c>
      <c r="AE4" s="25" t="s">
        <v>193</v>
      </c>
      <c r="AF4" s="25" t="s">
        <v>218</v>
      </c>
      <c r="AG4" s="25"/>
    </row>
    <row r="5" spans="1:33" ht="4.5" customHeight="1" thickBot="1" x14ac:dyDescent="0.2">
      <c r="A5" s="6"/>
      <c r="B5" s="299"/>
      <c r="C5" s="292"/>
      <c r="D5" s="300"/>
      <c r="E5" s="300"/>
      <c r="F5" s="301"/>
      <c r="G5" s="301"/>
      <c r="H5" s="218"/>
      <c r="I5" s="291"/>
      <c r="J5" s="293"/>
      <c r="K5" s="218"/>
      <c r="L5" s="291"/>
      <c r="M5" s="293"/>
      <c r="N5" s="218"/>
      <c r="O5" s="291"/>
      <c r="P5" s="293"/>
      <c r="Q5" s="218"/>
      <c r="R5" s="291"/>
      <c r="S5" s="293"/>
      <c r="T5" s="218"/>
      <c r="U5" s="291"/>
      <c r="V5" s="293"/>
      <c r="W5" s="218"/>
      <c r="X5" s="291"/>
      <c r="Y5" s="293"/>
      <c r="Z5" s="302"/>
      <c r="AA5" s="65"/>
      <c r="AB5" s="65"/>
      <c r="AC5" s="65"/>
      <c r="AD5" s="25"/>
    </row>
    <row r="6" spans="1:33" ht="14" thickBot="1" x14ac:dyDescent="0.2">
      <c r="A6" s="17" t="s">
        <v>71</v>
      </c>
      <c r="B6" s="18" t="s">
        <v>22</v>
      </c>
      <c r="C6" s="294" t="s">
        <v>92</v>
      </c>
      <c r="D6" s="192" t="s">
        <v>37</v>
      </c>
      <c r="E6" s="192" t="s">
        <v>38</v>
      </c>
      <c r="F6" s="192" t="s">
        <v>39</v>
      </c>
      <c r="G6" s="192" t="s">
        <v>51</v>
      </c>
      <c r="H6" s="192" t="s">
        <v>50</v>
      </c>
      <c r="I6" s="192" t="s">
        <v>70</v>
      </c>
      <c r="J6" s="192" t="s">
        <v>40</v>
      </c>
      <c r="K6" s="192" t="s">
        <v>41</v>
      </c>
      <c r="L6" s="192" t="s">
        <v>42</v>
      </c>
      <c r="M6" s="192" t="s">
        <v>45</v>
      </c>
      <c r="N6" s="192" t="s">
        <v>46</v>
      </c>
      <c r="O6" s="192" t="s">
        <v>128</v>
      </c>
      <c r="P6" s="192" t="s">
        <v>43</v>
      </c>
      <c r="Q6" s="192" t="s">
        <v>124</v>
      </c>
      <c r="R6" s="192" t="s">
        <v>44</v>
      </c>
      <c r="S6" s="192" t="s">
        <v>48</v>
      </c>
      <c r="T6" s="192" t="s">
        <v>74</v>
      </c>
      <c r="U6" s="192" t="s">
        <v>75</v>
      </c>
      <c r="V6" s="192" t="s">
        <v>130</v>
      </c>
      <c r="W6" s="192" t="s">
        <v>135</v>
      </c>
      <c r="X6" s="29" t="s">
        <v>49</v>
      </c>
      <c r="Y6" s="29" t="s">
        <v>52</v>
      </c>
      <c r="Z6" s="29" t="s">
        <v>78</v>
      </c>
      <c r="AA6" s="51" t="s">
        <v>49</v>
      </c>
      <c r="AB6" s="50" t="s">
        <v>37</v>
      </c>
      <c r="AC6" s="50" t="s">
        <v>37</v>
      </c>
      <c r="AD6" s="29" t="s">
        <v>44</v>
      </c>
      <c r="AE6" s="29" t="s">
        <v>131</v>
      </c>
    </row>
    <row r="7" spans="1:33" ht="18" customHeight="1" x14ac:dyDescent="0.15">
      <c r="A7" s="136">
        <f>Input!A3</f>
        <v>2</v>
      </c>
      <c r="B7" s="136" t="str">
        <f>Input!B3</f>
        <v>Player 1</v>
      </c>
      <c r="C7" s="73"/>
      <c r="D7" s="63">
        <f>SUM(T3E:T3S!D8)</f>
        <v>0</v>
      </c>
      <c r="E7" s="63">
        <f>SUM(T3E:T3S!E8)</f>
        <v>0</v>
      </c>
      <c r="F7" s="63">
        <f>SUM(T3E:T3S!F8)</f>
        <v>0</v>
      </c>
      <c r="G7" s="63">
        <f>SUM(T3E:T3S!G8)</f>
        <v>0</v>
      </c>
      <c r="H7" s="63">
        <f>SUM(T3E:T3S!H8)</f>
        <v>0</v>
      </c>
      <c r="I7" s="63">
        <f>SUM(T3E:T3S!I8)</f>
        <v>0</v>
      </c>
      <c r="J7" s="63">
        <f>SUM(T3E:T3S!J8)</f>
        <v>0</v>
      </c>
      <c r="K7" s="63">
        <f>SUM(T3E:T3S!K8)</f>
        <v>0</v>
      </c>
      <c r="L7" s="63">
        <f>SUM(T3E:T3S!L8)</f>
        <v>0</v>
      </c>
      <c r="M7" s="63">
        <f>SUM(T3E:T3S!M8)</f>
        <v>0</v>
      </c>
      <c r="N7" s="63">
        <f>SUM(T3E:T3S!N8)</f>
        <v>0</v>
      </c>
      <c r="O7" s="63">
        <f>SUM(T3E:T3S!O8)</f>
        <v>0</v>
      </c>
      <c r="P7" s="63">
        <f>SUM(T3E:T3S!P8)</f>
        <v>0</v>
      </c>
      <c r="Q7" s="63">
        <f>SUM(T3E:T3S!Q8)</f>
        <v>0</v>
      </c>
      <c r="R7" s="63">
        <f>SUM(T3E:T3S!R8)</f>
        <v>0</v>
      </c>
      <c r="S7" s="63">
        <f>SUM(T3E:T3S!S8)</f>
        <v>0</v>
      </c>
      <c r="T7" s="63">
        <f>SUM(T3E:T3S!T8)</f>
        <v>0</v>
      </c>
      <c r="U7" s="63">
        <f>SUM(T3E:T3S!U8)</f>
        <v>0</v>
      </c>
      <c r="V7" s="63">
        <f>SUM(T3E:T3S!V8)</f>
        <v>0</v>
      </c>
      <c r="W7" s="63">
        <f>SUM(T3E:T3S!W8)</f>
        <v>0</v>
      </c>
      <c r="X7" s="28">
        <f t="shared" ref="X7:X25" si="0">IF(D7&gt;0,F7/D7,0)</f>
        <v>0</v>
      </c>
      <c r="Y7" s="28">
        <f t="shared" ref="Y7:Y25" si="1">IF(G7&gt;0,H7/G7,0)</f>
        <v>0</v>
      </c>
      <c r="Z7" s="28">
        <f t="shared" ref="Z7:Z25" si="2">IF(D7&gt;0,(F7+J7+K7+K7+L7+L7+L7)/D7,0)</f>
        <v>0</v>
      </c>
      <c r="AA7" s="28">
        <f t="shared" ref="AA7:AA24" si="3">IF(T7&gt;0,U7/T7,0)</f>
        <v>0</v>
      </c>
      <c r="AB7" s="52">
        <f t="shared" ref="AB7:AB25" si="4">IF(D7&gt;0,R7/D7,0)</f>
        <v>0</v>
      </c>
      <c r="AC7" s="52">
        <f t="shared" ref="AC7:AC25" si="5">IF(D7&gt;0,P7/D7,0)</f>
        <v>0</v>
      </c>
      <c r="AD7" s="52" t="str">
        <f t="shared" ref="AD7:AD25" si="6">IF(R7&gt;0,P7/R7,"-")</f>
        <v>-</v>
      </c>
      <c r="AE7" s="63">
        <f>SUM(T3E:T3S!AE8)</f>
        <v>0</v>
      </c>
      <c r="AF7" s="425"/>
    </row>
    <row r="8" spans="1:33" ht="18" customHeight="1" x14ac:dyDescent="0.15">
      <c r="A8" s="136">
        <f>Input!A4</f>
        <v>3</v>
      </c>
      <c r="B8" s="136" t="str">
        <f>Input!B4</f>
        <v>Player 2</v>
      </c>
      <c r="C8" s="73"/>
      <c r="D8" s="63">
        <f>SUM(T3E:T3S!D9)</f>
        <v>0</v>
      </c>
      <c r="E8" s="63">
        <f>SUM(T3E:T3S!E9)</f>
        <v>0</v>
      </c>
      <c r="F8" s="63">
        <f>SUM(T3E:T3S!F9)</f>
        <v>0</v>
      </c>
      <c r="G8" s="63">
        <f>SUM(T3E:T3S!G9)</f>
        <v>0</v>
      </c>
      <c r="H8" s="63">
        <f>SUM(T3E:T3S!H9)</f>
        <v>0</v>
      </c>
      <c r="I8" s="63">
        <f>SUM(T3E:T3S!I9)</f>
        <v>0</v>
      </c>
      <c r="J8" s="63">
        <f>SUM(T3E:T3S!J9)</f>
        <v>0</v>
      </c>
      <c r="K8" s="63">
        <f>SUM(T3E:T3S!K9)</f>
        <v>0</v>
      </c>
      <c r="L8" s="63">
        <f>SUM(T3E:T3S!L9)</f>
        <v>0</v>
      </c>
      <c r="M8" s="63">
        <f>SUM(T3E:T3S!M9)</f>
        <v>0</v>
      </c>
      <c r="N8" s="63">
        <f>SUM(T3E:T3S!N9)</f>
        <v>0</v>
      </c>
      <c r="O8" s="63">
        <f>SUM(T3E:T3S!O9)</f>
        <v>0</v>
      </c>
      <c r="P8" s="63">
        <f>SUM(T3E:T3S!P9)</f>
        <v>0</v>
      </c>
      <c r="Q8" s="63">
        <f>SUM(T3E:T3S!Q9)</f>
        <v>0</v>
      </c>
      <c r="R8" s="63">
        <f>SUM(T3E:T3S!R9)</f>
        <v>0</v>
      </c>
      <c r="S8" s="63">
        <f>SUM(T3E:T3S!S9)</f>
        <v>0</v>
      </c>
      <c r="T8" s="63">
        <f>SUM(T3E:T3S!T9)</f>
        <v>0</v>
      </c>
      <c r="U8" s="63">
        <f>SUM(T3E:T3S!U9)</f>
        <v>0</v>
      </c>
      <c r="V8" s="63">
        <f>SUM(T3E:T3S!V9)</f>
        <v>0</v>
      </c>
      <c r="W8" s="63">
        <f>SUM(T3E:T3S!W9)</f>
        <v>0</v>
      </c>
      <c r="X8" s="28">
        <f t="shared" si="0"/>
        <v>0</v>
      </c>
      <c r="Y8" s="28">
        <f t="shared" si="1"/>
        <v>0</v>
      </c>
      <c r="Z8" s="28">
        <f t="shared" si="2"/>
        <v>0</v>
      </c>
      <c r="AA8" s="28">
        <f t="shared" si="3"/>
        <v>0</v>
      </c>
      <c r="AB8" s="52">
        <f t="shared" si="4"/>
        <v>0</v>
      </c>
      <c r="AC8" s="52">
        <f t="shared" si="5"/>
        <v>0</v>
      </c>
      <c r="AD8" s="52" t="str">
        <f t="shared" si="6"/>
        <v>-</v>
      </c>
      <c r="AE8" s="63">
        <f>SUM(T3E:T3S!AE9)</f>
        <v>0</v>
      </c>
      <c r="AF8" s="425"/>
    </row>
    <row r="9" spans="1:33" ht="18" customHeight="1" x14ac:dyDescent="0.15">
      <c r="A9" s="136">
        <f>Input!A5</f>
        <v>5</v>
      </c>
      <c r="B9" s="136" t="str">
        <f>Input!B5</f>
        <v>Player 3</v>
      </c>
      <c r="C9" s="73"/>
      <c r="D9" s="63">
        <f>SUM(T3E:T3S!D10)</f>
        <v>0</v>
      </c>
      <c r="E9" s="63">
        <f>SUM(T3E:T3S!E10)</f>
        <v>0</v>
      </c>
      <c r="F9" s="63">
        <f>SUM(T3E:T3S!F10)</f>
        <v>0</v>
      </c>
      <c r="G9" s="63">
        <f>SUM(T3E:T3S!G10)</f>
        <v>0</v>
      </c>
      <c r="H9" s="63">
        <f>SUM(T3E:T3S!H10)</f>
        <v>0</v>
      </c>
      <c r="I9" s="63">
        <f>SUM(T3E:T3S!I10)</f>
        <v>0</v>
      </c>
      <c r="J9" s="63">
        <f>SUM(T3E:T3S!J10)</f>
        <v>0</v>
      </c>
      <c r="K9" s="63">
        <f>SUM(T3E:T3S!K10)</f>
        <v>0</v>
      </c>
      <c r="L9" s="63">
        <f>SUM(T3E:T3S!L10)</f>
        <v>0</v>
      </c>
      <c r="M9" s="63">
        <f>SUM(T3E:T3S!M10)</f>
        <v>0</v>
      </c>
      <c r="N9" s="63">
        <f>SUM(T3E:T3S!N10)</f>
        <v>0</v>
      </c>
      <c r="O9" s="63">
        <f>SUM(T3E:T3S!O10)</f>
        <v>0</v>
      </c>
      <c r="P9" s="63">
        <f>SUM(T3E:T3S!P10)</f>
        <v>0</v>
      </c>
      <c r="Q9" s="63">
        <f>SUM(T3E:T3S!Q10)</f>
        <v>0</v>
      </c>
      <c r="R9" s="63">
        <f>SUM(T3E:T3S!R10)</f>
        <v>0</v>
      </c>
      <c r="S9" s="63">
        <f>SUM(T3E:T3S!S10)</f>
        <v>0</v>
      </c>
      <c r="T9" s="63">
        <f>SUM(T3E:T3S!T10)</f>
        <v>0</v>
      </c>
      <c r="U9" s="63">
        <f>SUM(T3E:T3S!U10)</f>
        <v>0</v>
      </c>
      <c r="V9" s="63">
        <f>SUM(T3E:T3S!V10)</f>
        <v>0</v>
      </c>
      <c r="W9" s="63">
        <f>SUM(T3E:T3S!W10)</f>
        <v>0</v>
      </c>
      <c r="X9" s="28">
        <f t="shared" si="0"/>
        <v>0</v>
      </c>
      <c r="Y9" s="28">
        <f t="shared" si="1"/>
        <v>0</v>
      </c>
      <c r="Z9" s="28">
        <f t="shared" si="2"/>
        <v>0</v>
      </c>
      <c r="AA9" s="28">
        <f t="shared" si="3"/>
        <v>0</v>
      </c>
      <c r="AB9" s="52">
        <f t="shared" si="4"/>
        <v>0</v>
      </c>
      <c r="AC9" s="52">
        <f t="shared" si="5"/>
        <v>0</v>
      </c>
      <c r="AD9" s="52" t="str">
        <f t="shared" si="6"/>
        <v>-</v>
      </c>
      <c r="AE9" s="63">
        <f>SUM(T3E:T3S!AE10)</f>
        <v>0</v>
      </c>
      <c r="AF9" s="425"/>
    </row>
    <row r="10" spans="1:33" ht="18" customHeight="1" x14ac:dyDescent="0.15">
      <c r="A10" s="136">
        <f>Input!A6</f>
        <v>9</v>
      </c>
      <c r="B10" s="136" t="str">
        <f>Input!B6</f>
        <v>Player 4</v>
      </c>
      <c r="C10" s="73"/>
      <c r="D10" s="63">
        <f>SUM(T3E:T3S!D11)</f>
        <v>0</v>
      </c>
      <c r="E10" s="63">
        <f>SUM(T3E:T3S!E11)</f>
        <v>0</v>
      </c>
      <c r="F10" s="63">
        <f>SUM(T3E:T3S!F11)</f>
        <v>0</v>
      </c>
      <c r="G10" s="63">
        <f>SUM(T3E:T3S!G11)</f>
        <v>0</v>
      </c>
      <c r="H10" s="63">
        <f>SUM(T3E:T3S!H11)</f>
        <v>0</v>
      </c>
      <c r="I10" s="63">
        <f>SUM(T3E:T3S!I11)</f>
        <v>0</v>
      </c>
      <c r="J10" s="63">
        <f>SUM(T3E:T3S!J11)</f>
        <v>0</v>
      </c>
      <c r="K10" s="63">
        <f>SUM(T3E:T3S!K11)</f>
        <v>0</v>
      </c>
      <c r="L10" s="63">
        <f>SUM(T3E:T3S!L11)</f>
        <v>0</v>
      </c>
      <c r="M10" s="63">
        <f>SUM(T3E:T3S!M11)</f>
        <v>0</v>
      </c>
      <c r="N10" s="63">
        <f>SUM(T3E:T3S!N11)</f>
        <v>0</v>
      </c>
      <c r="O10" s="63">
        <f>SUM(T3E:T3S!O11)</f>
        <v>0</v>
      </c>
      <c r="P10" s="63">
        <f>SUM(T3E:T3S!P11)</f>
        <v>0</v>
      </c>
      <c r="Q10" s="63">
        <f>SUM(T3E:T3S!Q11)</f>
        <v>0</v>
      </c>
      <c r="R10" s="63">
        <f>SUM(T3E:T3S!R11)</f>
        <v>0</v>
      </c>
      <c r="S10" s="63">
        <f>SUM(T3E:T3S!S11)</f>
        <v>0</v>
      </c>
      <c r="T10" s="63">
        <f>SUM(T3E:T3S!T11)</f>
        <v>0</v>
      </c>
      <c r="U10" s="63">
        <f>SUM(T3E:T3S!U11)</f>
        <v>0</v>
      </c>
      <c r="V10" s="63">
        <f>SUM(T3E:T3S!V11)</f>
        <v>0</v>
      </c>
      <c r="W10" s="63">
        <f>SUM(T3E:T3S!W11)</f>
        <v>0</v>
      </c>
      <c r="X10" s="28">
        <f t="shared" si="0"/>
        <v>0</v>
      </c>
      <c r="Y10" s="28">
        <f t="shared" si="1"/>
        <v>0</v>
      </c>
      <c r="Z10" s="28">
        <f t="shared" si="2"/>
        <v>0</v>
      </c>
      <c r="AA10" s="28">
        <f t="shared" si="3"/>
        <v>0</v>
      </c>
      <c r="AB10" s="52">
        <f t="shared" si="4"/>
        <v>0</v>
      </c>
      <c r="AC10" s="52">
        <f t="shared" si="5"/>
        <v>0</v>
      </c>
      <c r="AD10" s="52" t="str">
        <f t="shared" si="6"/>
        <v>-</v>
      </c>
      <c r="AE10" s="63">
        <f>SUM(T3E:T3S!AE11)</f>
        <v>0</v>
      </c>
      <c r="AF10" s="425"/>
    </row>
    <row r="11" spans="1:33" ht="18" customHeight="1" x14ac:dyDescent="0.15">
      <c r="A11" s="136">
        <f>Input!A7</f>
        <v>1</v>
      </c>
      <c r="B11" s="136" t="str">
        <f>Input!B7</f>
        <v>Player 5</v>
      </c>
      <c r="C11" s="73"/>
      <c r="D11" s="63">
        <f>SUM(T3E:T3S!D12)</f>
        <v>0</v>
      </c>
      <c r="E11" s="63">
        <f>SUM(T3E:T3S!E12)</f>
        <v>0</v>
      </c>
      <c r="F11" s="63">
        <f>SUM(T3E:T3S!F12)</f>
        <v>0</v>
      </c>
      <c r="G11" s="63">
        <f>SUM(T3E:T3S!G12)</f>
        <v>0</v>
      </c>
      <c r="H11" s="63">
        <f>SUM(T3E:T3S!H12)</f>
        <v>0</v>
      </c>
      <c r="I11" s="63">
        <f>SUM(T3E:T3S!I12)</f>
        <v>0</v>
      </c>
      <c r="J11" s="63">
        <f>SUM(T3E:T3S!J12)</f>
        <v>0</v>
      </c>
      <c r="K11" s="63">
        <f>SUM(T3E:T3S!K12)</f>
        <v>0</v>
      </c>
      <c r="L11" s="63">
        <f>SUM(T3E:T3S!L12)</f>
        <v>0</v>
      </c>
      <c r="M11" s="63">
        <f>SUM(T3E:T3S!M12)</f>
        <v>0</v>
      </c>
      <c r="N11" s="63">
        <f>SUM(T3E:T3S!N12)</f>
        <v>0</v>
      </c>
      <c r="O11" s="63">
        <f>SUM(T3E:T3S!O12)</f>
        <v>0</v>
      </c>
      <c r="P11" s="63">
        <f>SUM(T3E:T3S!P12)</f>
        <v>0</v>
      </c>
      <c r="Q11" s="63">
        <f>SUM(T3E:T3S!Q12)</f>
        <v>0</v>
      </c>
      <c r="R11" s="63">
        <f>SUM(T3E:T3S!R12)</f>
        <v>0</v>
      </c>
      <c r="S11" s="63">
        <f>SUM(T3E:T3S!S12)</f>
        <v>0</v>
      </c>
      <c r="T11" s="63">
        <f>SUM(T3E:T3S!T12)</f>
        <v>0</v>
      </c>
      <c r="U11" s="63">
        <f>SUM(T3E:T3S!U12)</f>
        <v>0</v>
      </c>
      <c r="V11" s="63">
        <f>SUM(T3E:T3S!V12)</f>
        <v>0</v>
      </c>
      <c r="W11" s="63">
        <f>SUM(T3E:T3S!W12)</f>
        <v>0</v>
      </c>
      <c r="X11" s="28">
        <f t="shared" si="0"/>
        <v>0</v>
      </c>
      <c r="Y11" s="28">
        <f t="shared" si="1"/>
        <v>0</v>
      </c>
      <c r="Z11" s="28">
        <f t="shared" si="2"/>
        <v>0</v>
      </c>
      <c r="AA11" s="28">
        <f t="shared" si="3"/>
        <v>0</v>
      </c>
      <c r="AB11" s="52">
        <f t="shared" si="4"/>
        <v>0</v>
      </c>
      <c r="AC11" s="52">
        <f t="shared" si="5"/>
        <v>0</v>
      </c>
      <c r="AD11" s="52" t="str">
        <f t="shared" si="6"/>
        <v>-</v>
      </c>
      <c r="AE11" s="63">
        <f>SUM(T3E:T3S!AE12)</f>
        <v>0</v>
      </c>
      <c r="AF11" s="425"/>
    </row>
    <row r="12" spans="1:33" ht="18" customHeight="1" x14ac:dyDescent="0.15">
      <c r="A12" s="136">
        <f>Input!A8</f>
        <v>14</v>
      </c>
      <c r="B12" s="136" t="str">
        <f>Input!B8</f>
        <v>Player 6</v>
      </c>
      <c r="C12" s="73"/>
      <c r="D12" s="63">
        <f>SUM(T3E:T3S!D13)</f>
        <v>0</v>
      </c>
      <c r="E12" s="63">
        <f>SUM(T3E:T3S!E13)</f>
        <v>0</v>
      </c>
      <c r="F12" s="63">
        <f>SUM(T3E:T3S!F13)</f>
        <v>0</v>
      </c>
      <c r="G12" s="63">
        <f>SUM(T3E:T3S!G13)</f>
        <v>0</v>
      </c>
      <c r="H12" s="63">
        <f>SUM(T3E:T3S!H13)</f>
        <v>0</v>
      </c>
      <c r="I12" s="63">
        <f>SUM(T3E:T3S!I13)</f>
        <v>0</v>
      </c>
      <c r="J12" s="63">
        <f>SUM(T3E:T3S!J13)</f>
        <v>0</v>
      </c>
      <c r="K12" s="63">
        <f>SUM(T3E:T3S!K13)</f>
        <v>0</v>
      </c>
      <c r="L12" s="63">
        <f>SUM(T3E:T3S!L13)</f>
        <v>0</v>
      </c>
      <c r="M12" s="63">
        <f>SUM(T3E:T3S!M13)</f>
        <v>0</v>
      </c>
      <c r="N12" s="63">
        <f>SUM(T3E:T3S!N13)</f>
        <v>0</v>
      </c>
      <c r="O12" s="63">
        <f>SUM(T3E:T3S!O13)</f>
        <v>0</v>
      </c>
      <c r="P12" s="63">
        <f>SUM(T3E:T3S!P13)</f>
        <v>0</v>
      </c>
      <c r="Q12" s="63">
        <f>SUM(T3E:T3S!Q13)</f>
        <v>0</v>
      </c>
      <c r="R12" s="63">
        <f>SUM(T3E:T3S!R13)</f>
        <v>0</v>
      </c>
      <c r="S12" s="63">
        <f>SUM(T3E:T3S!S13)</f>
        <v>0</v>
      </c>
      <c r="T12" s="63">
        <f>SUM(T3E:T3S!T13)</f>
        <v>0</v>
      </c>
      <c r="U12" s="63">
        <f>SUM(T3E:T3S!U13)</f>
        <v>0</v>
      </c>
      <c r="V12" s="63">
        <f>SUM(T3E:T3S!V13)</f>
        <v>0</v>
      </c>
      <c r="W12" s="63">
        <f>SUM(T3E:T3S!W13)</f>
        <v>0</v>
      </c>
      <c r="X12" s="28">
        <f t="shared" si="0"/>
        <v>0</v>
      </c>
      <c r="Y12" s="28">
        <f t="shared" si="1"/>
        <v>0</v>
      </c>
      <c r="Z12" s="28">
        <f t="shared" si="2"/>
        <v>0</v>
      </c>
      <c r="AA12" s="28">
        <f t="shared" si="3"/>
        <v>0</v>
      </c>
      <c r="AB12" s="52">
        <f t="shared" si="4"/>
        <v>0</v>
      </c>
      <c r="AC12" s="52">
        <f t="shared" si="5"/>
        <v>0</v>
      </c>
      <c r="AD12" s="52" t="str">
        <f t="shared" si="6"/>
        <v>-</v>
      </c>
      <c r="AE12" s="63">
        <f>SUM(T3E:T3S!AE13)</f>
        <v>0</v>
      </c>
      <c r="AF12" s="425"/>
    </row>
    <row r="13" spans="1:33" ht="18" customHeight="1" x14ac:dyDescent="0.15">
      <c r="A13" s="136">
        <f>Input!A9</f>
        <v>15</v>
      </c>
      <c r="B13" s="136" t="str">
        <f>Input!B9</f>
        <v>Player 7</v>
      </c>
      <c r="C13" s="73"/>
      <c r="D13" s="63">
        <f>SUM(T3E:T3S!D14)</f>
        <v>0</v>
      </c>
      <c r="E13" s="63">
        <f>SUM(T3E:T3S!E14)</f>
        <v>0</v>
      </c>
      <c r="F13" s="63">
        <f>SUM(T3E:T3S!F14)</f>
        <v>0</v>
      </c>
      <c r="G13" s="63">
        <f>SUM(T3E:T3S!G14)</f>
        <v>0</v>
      </c>
      <c r="H13" s="63">
        <f>SUM(T3E:T3S!H14)</f>
        <v>0</v>
      </c>
      <c r="I13" s="63">
        <f>SUM(T3E:T3S!I14)</f>
        <v>0</v>
      </c>
      <c r="J13" s="63">
        <f>SUM(T3E:T3S!J14)</f>
        <v>0</v>
      </c>
      <c r="K13" s="63">
        <f>SUM(T3E:T3S!K14)</f>
        <v>0</v>
      </c>
      <c r="L13" s="63">
        <f>SUM(T3E:T3S!L14)</f>
        <v>0</v>
      </c>
      <c r="M13" s="63">
        <f>SUM(T3E:T3S!M14)</f>
        <v>0</v>
      </c>
      <c r="N13" s="63">
        <f>SUM(T3E:T3S!N14)</f>
        <v>0</v>
      </c>
      <c r="O13" s="63">
        <f>SUM(T3E:T3S!O14)</f>
        <v>0</v>
      </c>
      <c r="P13" s="63">
        <f>SUM(T3E:T3S!P14)</f>
        <v>0</v>
      </c>
      <c r="Q13" s="63">
        <f>SUM(T3E:T3S!Q14)</f>
        <v>0</v>
      </c>
      <c r="R13" s="63">
        <f>SUM(T3E:T3S!R14)</f>
        <v>0</v>
      </c>
      <c r="S13" s="63">
        <f>SUM(T3E:T3S!S14)</f>
        <v>0</v>
      </c>
      <c r="T13" s="63">
        <f>SUM(T3E:T3S!T14)</f>
        <v>0</v>
      </c>
      <c r="U13" s="63">
        <f>SUM(T3E:T3S!U14)</f>
        <v>0</v>
      </c>
      <c r="V13" s="63">
        <f>SUM(T3E:T3S!V14)</f>
        <v>0</v>
      </c>
      <c r="W13" s="63">
        <f>SUM(T3E:T3S!W14)</f>
        <v>0</v>
      </c>
      <c r="X13" s="28">
        <f t="shared" si="0"/>
        <v>0</v>
      </c>
      <c r="Y13" s="28">
        <f t="shared" si="1"/>
        <v>0</v>
      </c>
      <c r="Z13" s="28">
        <f t="shared" si="2"/>
        <v>0</v>
      </c>
      <c r="AA13" s="28">
        <f t="shared" si="3"/>
        <v>0</v>
      </c>
      <c r="AB13" s="52">
        <f t="shared" si="4"/>
        <v>0</v>
      </c>
      <c r="AC13" s="52">
        <f t="shared" si="5"/>
        <v>0</v>
      </c>
      <c r="AD13" s="52" t="str">
        <f t="shared" si="6"/>
        <v>-</v>
      </c>
      <c r="AE13" s="63">
        <f>SUM(T3E:T3S!AE14)</f>
        <v>0</v>
      </c>
      <c r="AF13" s="425"/>
    </row>
    <row r="14" spans="1:33" ht="18" customHeight="1" x14ac:dyDescent="0.15">
      <c r="A14" s="136">
        <f>Input!A10</f>
        <v>22</v>
      </c>
      <c r="B14" s="136" t="str">
        <f>Input!B10</f>
        <v>Player 8</v>
      </c>
      <c r="C14" s="73"/>
      <c r="D14" s="63">
        <f>SUM(T3E:T3S!D15)</f>
        <v>0</v>
      </c>
      <c r="E14" s="63">
        <f>SUM(T3E:T3S!E15)</f>
        <v>0</v>
      </c>
      <c r="F14" s="63">
        <f>SUM(T3E:T3S!F15)</f>
        <v>0</v>
      </c>
      <c r="G14" s="63">
        <f>SUM(T3E:T3S!G15)</f>
        <v>0</v>
      </c>
      <c r="H14" s="63">
        <f>SUM(T3E:T3S!H15)</f>
        <v>0</v>
      </c>
      <c r="I14" s="63">
        <f>SUM(T3E:T3S!I15)</f>
        <v>0</v>
      </c>
      <c r="J14" s="63">
        <f>SUM(T3E:T3S!J15)</f>
        <v>0</v>
      </c>
      <c r="K14" s="63">
        <f>SUM(T3E:T3S!K15)</f>
        <v>0</v>
      </c>
      <c r="L14" s="63">
        <f>SUM(T3E:T3S!L15)</f>
        <v>0</v>
      </c>
      <c r="M14" s="63">
        <f>SUM(T3E:T3S!M15)</f>
        <v>0</v>
      </c>
      <c r="N14" s="63">
        <f>SUM(T3E:T3S!N15)</f>
        <v>0</v>
      </c>
      <c r="O14" s="63">
        <f>SUM(T3E:T3S!O15)</f>
        <v>0</v>
      </c>
      <c r="P14" s="63">
        <f>SUM(T3E:T3S!P15)</f>
        <v>0</v>
      </c>
      <c r="Q14" s="63">
        <f>SUM(T3E:T3S!Q15)</f>
        <v>0</v>
      </c>
      <c r="R14" s="63">
        <f>SUM(T3E:T3S!R15)</f>
        <v>0</v>
      </c>
      <c r="S14" s="63">
        <f>SUM(T3E:T3S!S15)</f>
        <v>0</v>
      </c>
      <c r="T14" s="63">
        <f>SUM(T3E:T3S!T15)</f>
        <v>0</v>
      </c>
      <c r="U14" s="63">
        <f>SUM(T3E:T3S!U15)</f>
        <v>0</v>
      </c>
      <c r="V14" s="63">
        <f>SUM(T3E:T3S!V15)</f>
        <v>0</v>
      </c>
      <c r="W14" s="63">
        <f>SUM(T3E:T3S!W15)</f>
        <v>0</v>
      </c>
      <c r="X14" s="28">
        <f t="shared" si="0"/>
        <v>0</v>
      </c>
      <c r="Y14" s="28">
        <f t="shared" si="1"/>
        <v>0</v>
      </c>
      <c r="Z14" s="28">
        <f t="shared" si="2"/>
        <v>0</v>
      </c>
      <c r="AA14" s="28">
        <f t="shared" si="3"/>
        <v>0</v>
      </c>
      <c r="AB14" s="52">
        <f t="shared" si="4"/>
        <v>0</v>
      </c>
      <c r="AC14" s="52">
        <f t="shared" si="5"/>
        <v>0</v>
      </c>
      <c r="AD14" s="52" t="str">
        <f t="shared" si="6"/>
        <v>-</v>
      </c>
      <c r="AE14" s="63">
        <f>SUM(T3E:T3S!AE15)</f>
        <v>0</v>
      </c>
      <c r="AF14" s="425"/>
    </row>
    <row r="15" spans="1:33" ht="18" customHeight="1" x14ac:dyDescent="0.15">
      <c r="A15" s="136">
        <f>Input!A11</f>
        <v>23</v>
      </c>
      <c r="B15" s="136" t="str">
        <f>Input!B11</f>
        <v>Player 9</v>
      </c>
      <c r="C15" s="73"/>
      <c r="D15" s="63">
        <f>SUM(T3E:T3S!D16)</f>
        <v>0</v>
      </c>
      <c r="E15" s="63">
        <f>SUM(T3E:T3S!E16)</f>
        <v>0</v>
      </c>
      <c r="F15" s="63">
        <f>SUM(T3E:T3S!F16)</f>
        <v>0</v>
      </c>
      <c r="G15" s="63">
        <f>SUM(T3E:T3S!G16)</f>
        <v>0</v>
      </c>
      <c r="H15" s="63">
        <f>SUM(T3E:T3S!H16)</f>
        <v>0</v>
      </c>
      <c r="I15" s="63">
        <f>SUM(T3E:T3S!I16)</f>
        <v>0</v>
      </c>
      <c r="J15" s="63">
        <f>SUM(T3E:T3S!J16)</f>
        <v>0</v>
      </c>
      <c r="K15" s="63">
        <f>SUM(T3E:T3S!K16)</f>
        <v>0</v>
      </c>
      <c r="L15" s="63">
        <f>SUM(T3E:T3S!L16)</f>
        <v>0</v>
      </c>
      <c r="M15" s="63">
        <f>SUM(T3E:T3S!M16)</f>
        <v>0</v>
      </c>
      <c r="N15" s="63">
        <f>SUM(T3E:T3S!N16)</f>
        <v>0</v>
      </c>
      <c r="O15" s="63">
        <f>SUM(T3E:T3S!O16)</f>
        <v>0</v>
      </c>
      <c r="P15" s="63">
        <f>SUM(T3E:T3S!P16)</f>
        <v>0</v>
      </c>
      <c r="Q15" s="63">
        <f>SUM(T3E:T3S!Q16)</f>
        <v>0</v>
      </c>
      <c r="R15" s="63">
        <f>SUM(T3E:T3S!R16)</f>
        <v>0</v>
      </c>
      <c r="S15" s="63">
        <f>SUM(T3E:T3S!S16)</f>
        <v>0</v>
      </c>
      <c r="T15" s="63">
        <f>SUM(T3E:T3S!T16)</f>
        <v>0</v>
      </c>
      <c r="U15" s="63">
        <f>SUM(T3E:T3S!U16)</f>
        <v>0</v>
      </c>
      <c r="V15" s="63">
        <f>SUM(T3E:T3S!V16)</f>
        <v>0</v>
      </c>
      <c r="W15" s="63">
        <f>SUM(T3E:T3S!W16)</f>
        <v>0</v>
      </c>
      <c r="X15" s="28">
        <f t="shared" si="0"/>
        <v>0</v>
      </c>
      <c r="Y15" s="28">
        <f t="shared" si="1"/>
        <v>0</v>
      </c>
      <c r="Z15" s="28">
        <f t="shared" si="2"/>
        <v>0</v>
      </c>
      <c r="AA15" s="28">
        <f t="shared" si="3"/>
        <v>0</v>
      </c>
      <c r="AB15" s="52">
        <f t="shared" si="4"/>
        <v>0</v>
      </c>
      <c r="AC15" s="52">
        <f t="shared" si="5"/>
        <v>0</v>
      </c>
      <c r="AD15" s="52" t="str">
        <f t="shared" si="6"/>
        <v>-</v>
      </c>
      <c r="AE15" s="63">
        <f>SUM(T3E:T3S!AE16)</f>
        <v>0</v>
      </c>
      <c r="AF15" s="425"/>
    </row>
    <row r="16" spans="1:33" ht="18" customHeight="1" x14ac:dyDescent="0.15">
      <c r="A16" s="136">
        <f>Input!A12</f>
        <v>24</v>
      </c>
      <c r="B16" s="136" t="str">
        <f>Input!B12</f>
        <v>Player 10</v>
      </c>
      <c r="C16" s="73"/>
      <c r="D16" s="63">
        <f>SUM(T3E:T3S!D17)</f>
        <v>0</v>
      </c>
      <c r="E16" s="63">
        <f>SUM(T3E:T3S!E17)</f>
        <v>0</v>
      </c>
      <c r="F16" s="63">
        <f>SUM(T3E:T3S!F17)</f>
        <v>0</v>
      </c>
      <c r="G16" s="63">
        <f>SUM(T3E:T3S!G17)</f>
        <v>0</v>
      </c>
      <c r="H16" s="63">
        <f>SUM(T3E:T3S!H17)</f>
        <v>0</v>
      </c>
      <c r="I16" s="63">
        <f>SUM(T3E:T3S!I17)</f>
        <v>0</v>
      </c>
      <c r="J16" s="63">
        <f>SUM(T3E:T3S!J17)</f>
        <v>0</v>
      </c>
      <c r="K16" s="63">
        <f>SUM(T3E:T3S!K17)</f>
        <v>0</v>
      </c>
      <c r="L16" s="63">
        <f>SUM(T3E:T3S!L17)</f>
        <v>0</v>
      </c>
      <c r="M16" s="63">
        <f>SUM(T3E:T3S!M17)</f>
        <v>0</v>
      </c>
      <c r="N16" s="63">
        <f>SUM(T3E:T3S!N17)</f>
        <v>0</v>
      </c>
      <c r="O16" s="63">
        <f>SUM(T3E:T3S!O17)</f>
        <v>0</v>
      </c>
      <c r="P16" s="63">
        <f>SUM(T3E:T3S!P17)</f>
        <v>0</v>
      </c>
      <c r="Q16" s="63">
        <f>SUM(T3E:T3S!Q17)</f>
        <v>0</v>
      </c>
      <c r="R16" s="63">
        <f>SUM(T3E:T3S!R17)</f>
        <v>0</v>
      </c>
      <c r="S16" s="63">
        <f>SUM(T3E:T3S!S17)</f>
        <v>0</v>
      </c>
      <c r="T16" s="63">
        <f>SUM(T3E:T3S!T17)</f>
        <v>0</v>
      </c>
      <c r="U16" s="63">
        <f>SUM(T3E:T3S!U17)</f>
        <v>0</v>
      </c>
      <c r="V16" s="63">
        <f>SUM(T3E:T3S!V17)</f>
        <v>0</v>
      </c>
      <c r="W16" s="63">
        <f>SUM(T3E:T3S!W17)</f>
        <v>0</v>
      </c>
      <c r="X16" s="28">
        <f t="shared" si="0"/>
        <v>0</v>
      </c>
      <c r="Y16" s="28">
        <f t="shared" si="1"/>
        <v>0</v>
      </c>
      <c r="Z16" s="28">
        <f t="shared" si="2"/>
        <v>0</v>
      </c>
      <c r="AA16" s="28">
        <f t="shared" si="3"/>
        <v>0</v>
      </c>
      <c r="AB16" s="52">
        <f t="shared" si="4"/>
        <v>0</v>
      </c>
      <c r="AC16" s="52">
        <f t="shared" si="5"/>
        <v>0</v>
      </c>
      <c r="AD16" s="52" t="str">
        <f t="shared" si="6"/>
        <v>-</v>
      </c>
      <c r="AE16" s="63">
        <f>SUM(T3E:T3S!AE17)</f>
        <v>0</v>
      </c>
      <c r="AF16" s="425"/>
    </row>
    <row r="17" spans="1:34" ht="18" customHeight="1" x14ac:dyDescent="0.15">
      <c r="A17" s="136">
        <f>Input!A13</f>
        <v>25</v>
      </c>
      <c r="B17" s="136" t="str">
        <f>Input!B13</f>
        <v>Player 11</v>
      </c>
      <c r="C17" s="73"/>
      <c r="D17" s="63">
        <f>SUM(T3E:T3S!D18)</f>
        <v>0</v>
      </c>
      <c r="E17" s="63">
        <f>SUM(T3E:T3S!E18)</f>
        <v>0</v>
      </c>
      <c r="F17" s="63">
        <f>SUM(T3E:T3S!F18)</f>
        <v>0</v>
      </c>
      <c r="G17" s="63">
        <f>SUM(T3E:T3S!G18)</f>
        <v>0</v>
      </c>
      <c r="H17" s="63">
        <f>SUM(T3E:T3S!H18)</f>
        <v>0</v>
      </c>
      <c r="I17" s="63">
        <f>SUM(T3E:T3S!I18)</f>
        <v>0</v>
      </c>
      <c r="J17" s="63">
        <f>SUM(T3E:T3S!J18)</f>
        <v>0</v>
      </c>
      <c r="K17" s="63">
        <f>SUM(T3E:T3S!K18)</f>
        <v>0</v>
      </c>
      <c r="L17" s="63">
        <f>SUM(T3E:T3S!L18)</f>
        <v>0</v>
      </c>
      <c r="M17" s="63">
        <f>SUM(T3E:T3S!M18)</f>
        <v>0</v>
      </c>
      <c r="N17" s="63">
        <f>SUM(T3E:T3S!N18)</f>
        <v>0</v>
      </c>
      <c r="O17" s="63">
        <f>SUM(T3E:T3S!O18)</f>
        <v>0</v>
      </c>
      <c r="P17" s="63">
        <f>SUM(T3E:T3S!P18)</f>
        <v>0</v>
      </c>
      <c r="Q17" s="63">
        <f>SUM(T3E:T3S!Q18)</f>
        <v>0</v>
      </c>
      <c r="R17" s="63">
        <f>SUM(T3E:T3S!R18)</f>
        <v>0</v>
      </c>
      <c r="S17" s="63">
        <f>SUM(T3E:T3S!S18)</f>
        <v>0</v>
      </c>
      <c r="T17" s="63">
        <f>SUM(T3E:T3S!T18)</f>
        <v>0</v>
      </c>
      <c r="U17" s="63">
        <f>SUM(T3E:T3S!U18)</f>
        <v>0</v>
      </c>
      <c r="V17" s="63">
        <f>SUM(T3E:T3S!V18)</f>
        <v>0</v>
      </c>
      <c r="W17" s="63">
        <f>SUM(T3E:T3S!W18)</f>
        <v>0</v>
      </c>
      <c r="X17" s="28">
        <f t="shared" si="0"/>
        <v>0</v>
      </c>
      <c r="Y17" s="28">
        <f t="shared" si="1"/>
        <v>0</v>
      </c>
      <c r="Z17" s="28">
        <f t="shared" si="2"/>
        <v>0</v>
      </c>
      <c r="AA17" s="28">
        <f t="shared" si="3"/>
        <v>0</v>
      </c>
      <c r="AB17" s="52">
        <f t="shared" si="4"/>
        <v>0</v>
      </c>
      <c r="AC17" s="52">
        <f t="shared" si="5"/>
        <v>0</v>
      </c>
      <c r="AD17" s="52" t="str">
        <f t="shared" si="6"/>
        <v>-</v>
      </c>
      <c r="AE17" s="63">
        <f>SUM(T3E:T3S!AE18)</f>
        <v>0</v>
      </c>
      <c r="AF17" s="425"/>
    </row>
    <row r="18" spans="1:34" ht="18" customHeight="1" x14ac:dyDescent="0.15">
      <c r="A18" s="136">
        <f>Input!A14</f>
        <v>29</v>
      </c>
      <c r="B18" s="136" t="str">
        <f>Input!B14</f>
        <v>Player 12</v>
      </c>
      <c r="C18" s="73"/>
      <c r="D18" s="63">
        <f>SUM(T3E:T3S!D19)</f>
        <v>0</v>
      </c>
      <c r="E18" s="63">
        <f>SUM(T3E:T3S!E19)</f>
        <v>0</v>
      </c>
      <c r="F18" s="63">
        <f>SUM(T3E:T3S!F19)</f>
        <v>0</v>
      </c>
      <c r="G18" s="63">
        <f>SUM(T3E:T3S!G19)</f>
        <v>0</v>
      </c>
      <c r="H18" s="63">
        <f>SUM(T3E:T3S!H19)</f>
        <v>0</v>
      </c>
      <c r="I18" s="63">
        <f>SUM(T3E:T3S!I19)</f>
        <v>0</v>
      </c>
      <c r="J18" s="63">
        <f>SUM(T3E:T3S!J19)</f>
        <v>0</v>
      </c>
      <c r="K18" s="63">
        <f>SUM(T3E:T3S!K19)</f>
        <v>0</v>
      </c>
      <c r="L18" s="63">
        <f>SUM(T3E:T3S!L19)</f>
        <v>0</v>
      </c>
      <c r="M18" s="63">
        <f>SUM(T3E:T3S!M19)</f>
        <v>0</v>
      </c>
      <c r="N18" s="63">
        <f>SUM(T3E:T3S!N19)</f>
        <v>0</v>
      </c>
      <c r="O18" s="63">
        <f>SUM(T3E:T3S!O19)</f>
        <v>0</v>
      </c>
      <c r="P18" s="63">
        <f>SUM(T3E:T3S!P19)</f>
        <v>0</v>
      </c>
      <c r="Q18" s="63">
        <f>SUM(T3E:T3S!Q19)</f>
        <v>0</v>
      </c>
      <c r="R18" s="63">
        <f>SUM(T3E:T3S!R19)</f>
        <v>0</v>
      </c>
      <c r="S18" s="63">
        <f>SUM(T3E:T3S!S19)</f>
        <v>0</v>
      </c>
      <c r="T18" s="63">
        <f>SUM(T3E:T3S!T19)</f>
        <v>0</v>
      </c>
      <c r="U18" s="63">
        <f>SUM(T3E:T3S!U19)</f>
        <v>0</v>
      </c>
      <c r="V18" s="63">
        <f>SUM(T3E:T3S!V19)</f>
        <v>0</v>
      </c>
      <c r="W18" s="63">
        <f>SUM(T3E:T3S!W19)</f>
        <v>0</v>
      </c>
      <c r="X18" s="28">
        <f t="shared" ref="X18:X23" si="7">IF(D18&gt;0,F18/D18,0)</f>
        <v>0</v>
      </c>
      <c r="Y18" s="28">
        <f t="shared" ref="Y18:Y23" si="8">IF(G18&gt;0,H18/G18,0)</f>
        <v>0</v>
      </c>
      <c r="Z18" s="28">
        <f t="shared" ref="Z18:Z23" si="9">IF(D18&gt;0,(F18+J18+K18+K18+L18+L18+L18)/D18,0)</f>
        <v>0</v>
      </c>
      <c r="AA18" s="28">
        <f t="shared" ref="AA18:AA23" si="10">IF(T18&gt;0,U18/T18,0)</f>
        <v>0</v>
      </c>
      <c r="AB18" s="52">
        <f t="shared" ref="AB18:AB23" si="11">IF(D18&gt;0,R18/D18,0)</f>
        <v>0</v>
      </c>
      <c r="AC18" s="52">
        <f t="shared" ref="AC18:AC23" si="12">IF(D18&gt;0,P18/D18,0)</f>
        <v>0</v>
      </c>
      <c r="AD18" s="52" t="str">
        <f t="shared" ref="AD18:AD23" si="13">IF(R18&gt;0,P18/R18,"-")</f>
        <v>-</v>
      </c>
      <c r="AE18" s="63">
        <f>SUM(T3E:T3S!AE19)</f>
        <v>0</v>
      </c>
      <c r="AF18" s="425"/>
    </row>
    <row r="19" spans="1:34" ht="18" customHeight="1" x14ac:dyDescent="0.15">
      <c r="A19" s="136">
        <f>Input!A15</f>
        <v>30</v>
      </c>
      <c r="B19" s="136" t="str">
        <f>Input!B15</f>
        <v>Player 13</v>
      </c>
      <c r="C19" s="73"/>
      <c r="D19" s="63">
        <f>SUM(T3E:T3S!D20)</f>
        <v>0</v>
      </c>
      <c r="E19" s="63">
        <f>SUM(T3E:T3S!E20)</f>
        <v>0</v>
      </c>
      <c r="F19" s="63">
        <f>SUM(T3E:T3S!F20)</f>
        <v>0</v>
      </c>
      <c r="G19" s="63">
        <f>SUM(T3E:T3S!G20)</f>
        <v>0</v>
      </c>
      <c r="H19" s="63">
        <f>SUM(T3E:T3S!H20)</f>
        <v>0</v>
      </c>
      <c r="I19" s="63">
        <f>SUM(T3E:T3S!I20)</f>
        <v>0</v>
      </c>
      <c r="J19" s="63">
        <f>SUM(T3E:T3S!J20)</f>
        <v>0</v>
      </c>
      <c r="K19" s="63">
        <f>SUM(T3E:T3S!K20)</f>
        <v>0</v>
      </c>
      <c r="L19" s="63">
        <f>SUM(T3E:T3S!L20)</f>
        <v>0</v>
      </c>
      <c r="M19" s="63">
        <f>SUM(T3E:T3S!M20)</f>
        <v>0</v>
      </c>
      <c r="N19" s="63">
        <f>SUM(T3E:T3S!N20)</f>
        <v>0</v>
      </c>
      <c r="O19" s="63">
        <f>SUM(T3E:T3S!O20)</f>
        <v>0</v>
      </c>
      <c r="P19" s="63">
        <f>SUM(T3E:T3S!P20)</f>
        <v>0</v>
      </c>
      <c r="Q19" s="63">
        <f>SUM(T3E:T3S!Q20)</f>
        <v>0</v>
      </c>
      <c r="R19" s="63">
        <f>SUM(T3E:T3S!R20)</f>
        <v>0</v>
      </c>
      <c r="S19" s="63">
        <f>SUM(T3E:T3S!S20)</f>
        <v>0</v>
      </c>
      <c r="T19" s="63">
        <f>SUM(T3E:T3S!T20)</f>
        <v>0</v>
      </c>
      <c r="U19" s="63">
        <f>SUM(T3E:T3S!U20)</f>
        <v>0</v>
      </c>
      <c r="V19" s="63">
        <f>SUM(T3E:T3S!V20)</f>
        <v>0</v>
      </c>
      <c r="W19" s="63">
        <f>SUM(T3E:T3S!W20)</f>
        <v>0</v>
      </c>
      <c r="X19" s="28">
        <f t="shared" si="7"/>
        <v>0</v>
      </c>
      <c r="Y19" s="28">
        <f t="shared" si="8"/>
        <v>0</v>
      </c>
      <c r="Z19" s="28">
        <f t="shared" si="9"/>
        <v>0</v>
      </c>
      <c r="AA19" s="28">
        <f t="shared" si="10"/>
        <v>0</v>
      </c>
      <c r="AB19" s="52">
        <f t="shared" si="11"/>
        <v>0</v>
      </c>
      <c r="AC19" s="52">
        <f t="shared" si="12"/>
        <v>0</v>
      </c>
      <c r="AD19" s="52" t="str">
        <f t="shared" si="13"/>
        <v>-</v>
      </c>
      <c r="AE19" s="63">
        <f>SUM(T3E:T3S!AE20)</f>
        <v>0</v>
      </c>
      <c r="AF19" s="425"/>
    </row>
    <row r="20" spans="1:34" ht="18" customHeight="1" x14ac:dyDescent="0.15">
      <c r="A20" s="136">
        <f>Input!A16</f>
        <v>32</v>
      </c>
      <c r="B20" s="136" t="str">
        <f>Input!B16</f>
        <v>Player 14</v>
      </c>
      <c r="C20" s="73"/>
      <c r="D20" s="63">
        <f>SUM(T3E:T3S!D21)</f>
        <v>0</v>
      </c>
      <c r="E20" s="63">
        <f>SUM(T3E:T3S!E21)</f>
        <v>0</v>
      </c>
      <c r="F20" s="63">
        <f>SUM(T3E:T3S!F21)</f>
        <v>0</v>
      </c>
      <c r="G20" s="63">
        <f>SUM(T3E:T3S!G21)</f>
        <v>0</v>
      </c>
      <c r="H20" s="63">
        <f>SUM(T3E:T3S!H21)</f>
        <v>0</v>
      </c>
      <c r="I20" s="63">
        <f>SUM(T3E:T3S!I21)</f>
        <v>0</v>
      </c>
      <c r="J20" s="63">
        <f>SUM(T3E:T3S!J21)</f>
        <v>0</v>
      </c>
      <c r="K20" s="63">
        <f>SUM(T3E:T3S!K21)</f>
        <v>0</v>
      </c>
      <c r="L20" s="63">
        <f>SUM(T3E:T3S!L21)</f>
        <v>0</v>
      </c>
      <c r="M20" s="63">
        <f>SUM(T3E:T3S!M21)</f>
        <v>0</v>
      </c>
      <c r="N20" s="63">
        <f>SUM(T3E:T3S!N21)</f>
        <v>0</v>
      </c>
      <c r="O20" s="63">
        <f>SUM(T3E:T3S!O21)</f>
        <v>0</v>
      </c>
      <c r="P20" s="63">
        <f>SUM(T3E:T3S!P21)</f>
        <v>0</v>
      </c>
      <c r="Q20" s="63">
        <f>SUM(T3E:T3S!Q21)</f>
        <v>0</v>
      </c>
      <c r="R20" s="63">
        <f>SUM(T3E:T3S!R21)</f>
        <v>0</v>
      </c>
      <c r="S20" s="63">
        <f>SUM(T3E:T3S!S21)</f>
        <v>0</v>
      </c>
      <c r="T20" s="63">
        <f>SUM(T3E:T3S!T21)</f>
        <v>0</v>
      </c>
      <c r="U20" s="63">
        <f>SUM(T3E:T3S!U21)</f>
        <v>0</v>
      </c>
      <c r="V20" s="63">
        <f>SUM(T3E:T3S!V21)</f>
        <v>0</v>
      </c>
      <c r="W20" s="63">
        <f>SUM(T3E:T3S!W21)</f>
        <v>0</v>
      </c>
      <c r="X20" s="28">
        <f t="shared" si="7"/>
        <v>0</v>
      </c>
      <c r="Y20" s="28">
        <f t="shared" si="8"/>
        <v>0</v>
      </c>
      <c r="Z20" s="28">
        <f t="shared" si="9"/>
        <v>0</v>
      </c>
      <c r="AA20" s="28">
        <f t="shared" si="10"/>
        <v>0</v>
      </c>
      <c r="AB20" s="52">
        <f t="shared" si="11"/>
        <v>0</v>
      </c>
      <c r="AC20" s="52">
        <f t="shared" si="12"/>
        <v>0</v>
      </c>
      <c r="AD20" s="52" t="str">
        <f t="shared" si="13"/>
        <v>-</v>
      </c>
      <c r="AE20" s="63">
        <f>SUM(T3E:T3S!AE21)</f>
        <v>0</v>
      </c>
      <c r="AF20" s="425"/>
    </row>
    <row r="21" spans="1:34" ht="18" customHeight="1" x14ac:dyDescent="0.15">
      <c r="A21" s="136">
        <f>Input!A17</f>
        <v>0</v>
      </c>
      <c r="B21" s="136">
        <f>Input!B17</f>
        <v>0</v>
      </c>
      <c r="C21" s="73"/>
      <c r="D21" s="63">
        <f>SUM(T3E:T3S!D22)</f>
        <v>0</v>
      </c>
      <c r="E21" s="63">
        <f>SUM(T3E:T3S!E22)</f>
        <v>0</v>
      </c>
      <c r="F21" s="63">
        <f>SUM(T3E:T3S!F22)</f>
        <v>0</v>
      </c>
      <c r="G21" s="63">
        <f>SUM(T3E:T3S!G22)</f>
        <v>0</v>
      </c>
      <c r="H21" s="63">
        <f>SUM(T3E:T3S!H22)</f>
        <v>0</v>
      </c>
      <c r="I21" s="63">
        <f>SUM(T3E:T3S!I22)</f>
        <v>0</v>
      </c>
      <c r="J21" s="63">
        <f>SUM(T3E:T3S!J22)</f>
        <v>0</v>
      </c>
      <c r="K21" s="63">
        <f>SUM(T3E:T3S!K22)</f>
        <v>0</v>
      </c>
      <c r="L21" s="63">
        <f>SUM(T3E:T3S!L22)</f>
        <v>0</v>
      </c>
      <c r="M21" s="63">
        <f>SUM(T3E:T3S!M22)</f>
        <v>0</v>
      </c>
      <c r="N21" s="63">
        <f>SUM(T3E:T3S!N22)</f>
        <v>0</v>
      </c>
      <c r="O21" s="63">
        <f>SUM(T3E:T3S!O22)</f>
        <v>0</v>
      </c>
      <c r="P21" s="63">
        <f>SUM(T3E:T3S!P22)</f>
        <v>0</v>
      </c>
      <c r="Q21" s="63">
        <f>SUM(T3E:T3S!Q22)</f>
        <v>0</v>
      </c>
      <c r="R21" s="63">
        <f>SUM(T3E:T3S!R22)</f>
        <v>0</v>
      </c>
      <c r="S21" s="63">
        <f>SUM(T3E:T3S!S22)</f>
        <v>0</v>
      </c>
      <c r="T21" s="63">
        <f>SUM(T3E:T3S!T22)</f>
        <v>0</v>
      </c>
      <c r="U21" s="63">
        <f>SUM(T3E:T3S!U22)</f>
        <v>0</v>
      </c>
      <c r="V21" s="63">
        <f>SUM(T3E:T3S!V22)</f>
        <v>0</v>
      </c>
      <c r="W21" s="63">
        <f>SUM(T3E:T3S!W22)</f>
        <v>0</v>
      </c>
      <c r="X21" s="28">
        <f t="shared" si="7"/>
        <v>0</v>
      </c>
      <c r="Y21" s="28">
        <f t="shared" si="8"/>
        <v>0</v>
      </c>
      <c r="Z21" s="28">
        <f t="shared" si="9"/>
        <v>0</v>
      </c>
      <c r="AA21" s="28">
        <f t="shared" si="10"/>
        <v>0</v>
      </c>
      <c r="AB21" s="52">
        <f t="shared" si="11"/>
        <v>0</v>
      </c>
      <c r="AC21" s="52">
        <f t="shared" si="12"/>
        <v>0</v>
      </c>
      <c r="AD21" s="52" t="str">
        <f t="shared" si="13"/>
        <v>-</v>
      </c>
      <c r="AE21" s="63">
        <f>SUM(T3E:T3S!AE22)</f>
        <v>0</v>
      </c>
      <c r="AF21" s="425"/>
    </row>
    <row r="22" spans="1:34" ht="18" customHeight="1" x14ac:dyDescent="0.15">
      <c r="A22" s="136">
        <f>Input!A18</f>
        <v>0</v>
      </c>
      <c r="B22" s="136">
        <f>Input!B18</f>
        <v>0</v>
      </c>
      <c r="C22" s="73"/>
      <c r="D22" s="63">
        <f>SUM(T3E:T3S!D23)</f>
        <v>0</v>
      </c>
      <c r="E22" s="63">
        <f>SUM(T3E:T3S!E23)</f>
        <v>0</v>
      </c>
      <c r="F22" s="63">
        <f>SUM(T3E:T3S!F23)</f>
        <v>0</v>
      </c>
      <c r="G22" s="63">
        <f>SUM(T3E:T3S!G23)</f>
        <v>0</v>
      </c>
      <c r="H22" s="63">
        <f>SUM(T3E:T3S!H23)</f>
        <v>0</v>
      </c>
      <c r="I22" s="63">
        <f>SUM(T3E:T3S!I23)</f>
        <v>0</v>
      </c>
      <c r="J22" s="63">
        <f>SUM(T3E:T3S!J23)</f>
        <v>0</v>
      </c>
      <c r="K22" s="63">
        <f>SUM(T3E:T3S!K23)</f>
        <v>0</v>
      </c>
      <c r="L22" s="63">
        <f>SUM(T3E:T3S!L23)</f>
        <v>0</v>
      </c>
      <c r="M22" s="63">
        <f>SUM(T3E:T3S!M23)</f>
        <v>0</v>
      </c>
      <c r="N22" s="63">
        <f>SUM(T3E:T3S!N23)</f>
        <v>0</v>
      </c>
      <c r="O22" s="63">
        <f>SUM(T3E:T3S!O23)</f>
        <v>0</v>
      </c>
      <c r="P22" s="63">
        <f>SUM(T3E:T3S!P23)</f>
        <v>0</v>
      </c>
      <c r="Q22" s="63">
        <f>SUM(T3E:T3S!Q23)</f>
        <v>0</v>
      </c>
      <c r="R22" s="63">
        <f>SUM(T3E:T3S!R23)</f>
        <v>0</v>
      </c>
      <c r="S22" s="63">
        <f>SUM(T3E:T3S!S23)</f>
        <v>0</v>
      </c>
      <c r="T22" s="63">
        <f>SUM(T3E:T3S!T23)</f>
        <v>0</v>
      </c>
      <c r="U22" s="63">
        <f>SUM(T3E:T3S!U23)</f>
        <v>0</v>
      </c>
      <c r="V22" s="63">
        <f>SUM(T3E:T3S!V23)</f>
        <v>0</v>
      </c>
      <c r="W22" s="63">
        <f>SUM(T3E:T3S!W23)</f>
        <v>0</v>
      </c>
      <c r="X22" s="28">
        <f t="shared" si="7"/>
        <v>0</v>
      </c>
      <c r="Y22" s="28">
        <f t="shared" si="8"/>
        <v>0</v>
      </c>
      <c r="Z22" s="28">
        <f t="shared" si="9"/>
        <v>0</v>
      </c>
      <c r="AA22" s="28">
        <f t="shared" si="10"/>
        <v>0</v>
      </c>
      <c r="AB22" s="52">
        <f t="shared" si="11"/>
        <v>0</v>
      </c>
      <c r="AC22" s="52">
        <f t="shared" si="12"/>
        <v>0</v>
      </c>
      <c r="AD22" s="52" t="str">
        <f t="shared" si="13"/>
        <v>-</v>
      </c>
      <c r="AE22" s="63">
        <f>SUM(T3E:T3S!AE23)</f>
        <v>0</v>
      </c>
      <c r="AF22" s="425"/>
    </row>
    <row r="23" spans="1:34" ht="18" customHeight="1" x14ac:dyDescent="0.15">
      <c r="A23" s="136">
        <f>Input!A19</f>
        <v>0</v>
      </c>
      <c r="B23" s="136">
        <f>Input!B19</f>
        <v>0</v>
      </c>
      <c r="C23" s="73"/>
      <c r="D23" s="63">
        <f>SUM(T3E:T3S!D24)</f>
        <v>0</v>
      </c>
      <c r="E23" s="63">
        <f>SUM(T3E:T3S!E24)</f>
        <v>0</v>
      </c>
      <c r="F23" s="63">
        <f>SUM(T3E:T3S!F24)</f>
        <v>0</v>
      </c>
      <c r="G23" s="63">
        <f>SUM(T3E:T3S!G24)</f>
        <v>0</v>
      </c>
      <c r="H23" s="63">
        <f>SUM(T3E:T3S!H24)</f>
        <v>0</v>
      </c>
      <c r="I23" s="63">
        <f>SUM(T3E:T3S!I24)</f>
        <v>0</v>
      </c>
      <c r="J23" s="63">
        <f>SUM(T3E:T3S!J24)</f>
        <v>0</v>
      </c>
      <c r="K23" s="63">
        <f>SUM(T3E:T3S!K24)</f>
        <v>0</v>
      </c>
      <c r="L23" s="63">
        <f>SUM(T3E:T3S!L24)</f>
        <v>0</v>
      </c>
      <c r="M23" s="63">
        <f>SUM(T3E:T3S!M24)</f>
        <v>0</v>
      </c>
      <c r="N23" s="63">
        <f>SUM(T3E:T3S!N24)</f>
        <v>0</v>
      </c>
      <c r="O23" s="63">
        <f>SUM(T3E:T3S!O24)</f>
        <v>0</v>
      </c>
      <c r="P23" s="63">
        <f>SUM(T3E:T3S!P24)</f>
        <v>0</v>
      </c>
      <c r="Q23" s="63">
        <f>SUM(T3E:T3S!Q24)</f>
        <v>0</v>
      </c>
      <c r="R23" s="63">
        <f>SUM(T3E:T3S!R24)</f>
        <v>0</v>
      </c>
      <c r="S23" s="63">
        <f>SUM(T3E:T3S!S24)</f>
        <v>0</v>
      </c>
      <c r="T23" s="63">
        <f>SUM(T3E:T3S!T24)</f>
        <v>0</v>
      </c>
      <c r="U23" s="63">
        <f>SUM(T3E:T3S!U24)</f>
        <v>0</v>
      </c>
      <c r="V23" s="63">
        <f>SUM(T3E:T3S!V24)</f>
        <v>0</v>
      </c>
      <c r="W23" s="63">
        <f>SUM(T3E:T3S!W24)</f>
        <v>0</v>
      </c>
      <c r="X23" s="28">
        <f t="shared" si="7"/>
        <v>0</v>
      </c>
      <c r="Y23" s="28">
        <f t="shared" si="8"/>
        <v>0</v>
      </c>
      <c r="Z23" s="28">
        <f t="shared" si="9"/>
        <v>0</v>
      </c>
      <c r="AA23" s="28">
        <f t="shared" si="10"/>
        <v>0</v>
      </c>
      <c r="AB23" s="52">
        <f t="shared" si="11"/>
        <v>0</v>
      </c>
      <c r="AC23" s="52">
        <f t="shared" si="12"/>
        <v>0</v>
      </c>
      <c r="AD23" s="52" t="str">
        <f t="shared" si="13"/>
        <v>-</v>
      </c>
      <c r="AE23" s="63">
        <f>SUM(T3E:T3S!AE24)</f>
        <v>0</v>
      </c>
      <c r="AF23" s="425"/>
    </row>
    <row r="24" spans="1:34" ht="18" customHeight="1" x14ac:dyDescent="0.15">
      <c r="A24" s="136">
        <f>Input!A20</f>
        <v>0</v>
      </c>
      <c r="B24" s="136">
        <f>Input!B20</f>
        <v>0</v>
      </c>
      <c r="C24" s="73"/>
      <c r="D24" s="63">
        <f>SUM(T3E:T3S!D25)</f>
        <v>0</v>
      </c>
      <c r="E24" s="63">
        <f>SUM(T3E:T3S!E25)</f>
        <v>0</v>
      </c>
      <c r="F24" s="63">
        <f>SUM(T3E:T3S!F25)</f>
        <v>0</v>
      </c>
      <c r="G24" s="63">
        <f>SUM(T3E:T3S!G25)</f>
        <v>0</v>
      </c>
      <c r="H24" s="63">
        <f>SUM(T3E:T3S!H25)</f>
        <v>0</v>
      </c>
      <c r="I24" s="63">
        <f>SUM(T3E:T3S!I25)</f>
        <v>0</v>
      </c>
      <c r="J24" s="63">
        <f>SUM(T3E:T3S!J25)</f>
        <v>0</v>
      </c>
      <c r="K24" s="63">
        <f>SUM(T3E:T3S!K25)</f>
        <v>0</v>
      </c>
      <c r="L24" s="63">
        <f>SUM(T3E:T3S!L25)</f>
        <v>0</v>
      </c>
      <c r="M24" s="63">
        <f>SUM(T3E:T3S!M25)</f>
        <v>0</v>
      </c>
      <c r="N24" s="63">
        <f>SUM(T3E:T3S!N25)</f>
        <v>0</v>
      </c>
      <c r="O24" s="63">
        <f>SUM(T3E:T3S!O25)</f>
        <v>0</v>
      </c>
      <c r="P24" s="63">
        <f>SUM(T3E:T3S!P25)</f>
        <v>0</v>
      </c>
      <c r="Q24" s="63">
        <f>SUM(T3E:T3S!Q25)</f>
        <v>0</v>
      </c>
      <c r="R24" s="63">
        <f>SUM(T3E:T3S!R25)</f>
        <v>0</v>
      </c>
      <c r="S24" s="63">
        <f>SUM(T3E:T3S!S25)</f>
        <v>0</v>
      </c>
      <c r="T24" s="63">
        <f>SUM(T3E:T3S!T25)</f>
        <v>0</v>
      </c>
      <c r="U24" s="63">
        <f>SUM(T3E:T3S!U25)</f>
        <v>0</v>
      </c>
      <c r="V24" s="63">
        <f>SUM(T3E:T3S!V25)</f>
        <v>0</v>
      </c>
      <c r="W24" s="63">
        <f>SUM(T3E:T3S!W25)</f>
        <v>0</v>
      </c>
      <c r="X24" s="28">
        <f t="shared" si="0"/>
        <v>0</v>
      </c>
      <c r="Y24" s="28">
        <f t="shared" si="1"/>
        <v>0</v>
      </c>
      <c r="Z24" s="28">
        <f t="shared" si="2"/>
        <v>0</v>
      </c>
      <c r="AA24" s="28">
        <f t="shared" si="3"/>
        <v>0</v>
      </c>
      <c r="AB24" s="52">
        <f t="shared" si="4"/>
        <v>0</v>
      </c>
      <c r="AC24" s="52">
        <f t="shared" si="5"/>
        <v>0</v>
      </c>
      <c r="AD24" s="52" t="str">
        <f t="shared" si="6"/>
        <v>-</v>
      </c>
      <c r="AE24" s="63">
        <f>SUM(T3E:T3S!AE25)</f>
        <v>0</v>
      </c>
      <c r="AF24" s="425"/>
    </row>
    <row r="25" spans="1:34" ht="15.75" customHeight="1" thickBot="1" x14ac:dyDescent="0.2">
      <c r="A25" s="68"/>
      <c r="B25" s="280" t="s">
        <v>53</v>
      </c>
      <c r="C25" s="197"/>
      <c r="D25" s="197">
        <f t="shared" ref="D25:W25" si="14">SUM(D7:D24)</f>
        <v>0</v>
      </c>
      <c r="E25" s="197">
        <f t="shared" si="14"/>
        <v>0</v>
      </c>
      <c r="F25" s="197">
        <f t="shared" si="14"/>
        <v>0</v>
      </c>
      <c r="G25" s="197">
        <f t="shared" si="14"/>
        <v>0</v>
      </c>
      <c r="H25" s="197">
        <f t="shared" si="14"/>
        <v>0</v>
      </c>
      <c r="I25" s="197">
        <f t="shared" si="14"/>
        <v>0</v>
      </c>
      <c r="J25" s="197">
        <f t="shared" si="14"/>
        <v>0</v>
      </c>
      <c r="K25" s="197">
        <f t="shared" si="14"/>
        <v>0</v>
      </c>
      <c r="L25" s="197">
        <f t="shared" si="14"/>
        <v>0</v>
      </c>
      <c r="M25" s="197">
        <f t="shared" si="14"/>
        <v>0</v>
      </c>
      <c r="N25" s="197">
        <f t="shared" si="14"/>
        <v>0</v>
      </c>
      <c r="O25" s="197">
        <f t="shared" si="14"/>
        <v>0</v>
      </c>
      <c r="P25" s="197">
        <f t="shared" si="14"/>
        <v>0</v>
      </c>
      <c r="Q25" s="197">
        <f t="shared" si="14"/>
        <v>0</v>
      </c>
      <c r="R25" s="197">
        <f t="shared" si="14"/>
        <v>0</v>
      </c>
      <c r="S25" s="197">
        <f t="shared" si="14"/>
        <v>0</v>
      </c>
      <c r="T25" s="197">
        <f t="shared" si="14"/>
        <v>0</v>
      </c>
      <c r="U25" s="197">
        <f t="shared" si="14"/>
        <v>0</v>
      </c>
      <c r="V25" s="197">
        <f t="shared" si="14"/>
        <v>0</v>
      </c>
      <c r="W25" s="197">
        <f t="shared" si="14"/>
        <v>0</v>
      </c>
      <c r="X25" s="281">
        <f t="shared" si="0"/>
        <v>0</v>
      </c>
      <c r="Y25" s="282">
        <f t="shared" si="1"/>
        <v>0</v>
      </c>
      <c r="Z25" s="282">
        <f t="shared" si="2"/>
        <v>0</v>
      </c>
      <c r="AA25" s="282" t="str">
        <f>IF(T25&gt;0,U25/T25,"-")</f>
        <v>-</v>
      </c>
      <c r="AB25" s="283">
        <f t="shared" si="4"/>
        <v>0</v>
      </c>
      <c r="AC25" s="283">
        <f t="shared" si="5"/>
        <v>0</v>
      </c>
      <c r="AD25" s="283" t="str">
        <f t="shared" si="6"/>
        <v>-</v>
      </c>
      <c r="AE25" s="398">
        <f>SUM(AE7:AE24)</f>
        <v>0</v>
      </c>
    </row>
    <row r="26" spans="1:34" ht="14" thickBot="1" x14ac:dyDescent="0.2">
      <c r="A26" s="157"/>
      <c r="B26" s="158"/>
      <c r="R26" s="46" t="s">
        <v>89</v>
      </c>
      <c r="W26"/>
      <c r="Z26" s="13"/>
      <c r="AA26" s="138" t="s">
        <v>116</v>
      </c>
      <c r="AB26" s="139" t="s">
        <v>118</v>
      </c>
      <c r="AC26" s="140" t="s">
        <v>119</v>
      </c>
      <c r="AD26" s="13"/>
      <c r="AG26" s="67" t="s">
        <v>88</v>
      </c>
      <c r="AH26" s="64" t="s">
        <v>87</v>
      </c>
    </row>
    <row r="27" spans="1:34" ht="14" thickBot="1" x14ac:dyDescent="0.2">
      <c r="A27" s="159" t="s">
        <v>71</v>
      </c>
      <c r="B27" s="160" t="s">
        <v>22</v>
      </c>
      <c r="C27" s="22" t="s">
        <v>54</v>
      </c>
      <c r="D27" s="22" t="s">
        <v>55</v>
      </c>
      <c r="E27" s="22" t="s">
        <v>114</v>
      </c>
      <c r="F27" s="22" t="s">
        <v>56</v>
      </c>
      <c r="G27" s="22" t="s">
        <v>37</v>
      </c>
      <c r="H27" s="22" t="s">
        <v>44</v>
      </c>
      <c r="I27" s="22" t="s">
        <v>43</v>
      </c>
      <c r="J27" s="22" t="s">
        <v>124</v>
      </c>
      <c r="K27" s="22" t="s">
        <v>39</v>
      </c>
      <c r="L27" s="22" t="s">
        <v>38</v>
      </c>
      <c r="M27" s="22" t="s">
        <v>57</v>
      </c>
      <c r="N27" s="22" t="s">
        <v>72</v>
      </c>
      <c r="O27" s="22" t="s">
        <v>128</v>
      </c>
      <c r="P27" s="22" t="s">
        <v>73</v>
      </c>
      <c r="Q27" s="22" t="s">
        <v>70</v>
      </c>
      <c r="R27" s="48" t="s">
        <v>129</v>
      </c>
      <c r="S27" s="22" t="s">
        <v>74</v>
      </c>
      <c r="T27" s="24" t="s">
        <v>75</v>
      </c>
      <c r="U27" s="24" t="s">
        <v>130</v>
      </c>
      <c r="V27" s="142" t="s">
        <v>120</v>
      </c>
      <c r="W27" s="143" t="s">
        <v>117</v>
      </c>
      <c r="X27" s="143" t="s">
        <v>121</v>
      </c>
      <c r="Y27" s="143" t="s">
        <v>137</v>
      </c>
      <c r="Z27" s="143" t="s">
        <v>122</v>
      </c>
      <c r="AA27" s="141" t="s">
        <v>115</v>
      </c>
      <c r="AB27" s="144" t="s">
        <v>115</v>
      </c>
      <c r="AC27" s="145" t="s">
        <v>115</v>
      </c>
      <c r="AD27" s="137" t="s">
        <v>58</v>
      </c>
      <c r="AE27" s="22" t="s">
        <v>49</v>
      </c>
      <c r="AF27" s="22" t="s">
        <v>52</v>
      </c>
      <c r="AG27" s="48" t="s">
        <v>56</v>
      </c>
      <c r="AH27" s="65" t="s">
        <v>49</v>
      </c>
    </row>
    <row r="28" spans="1:34" ht="15.75" customHeight="1" x14ac:dyDescent="0.15">
      <c r="A28" s="136">
        <f t="shared" ref="A28:B45" si="15">A7</f>
        <v>2</v>
      </c>
      <c r="B28" s="136" t="str">
        <f t="shared" si="15"/>
        <v>Player 1</v>
      </c>
      <c r="C28" s="63">
        <f>SUM(T3E:T3S!D29)</f>
        <v>0</v>
      </c>
      <c r="D28" s="63">
        <f>SUM(T3E:T3S!E29)</f>
        <v>0</v>
      </c>
      <c r="E28" s="63">
        <f>SUM(T3E:T3S!F29)</f>
        <v>0</v>
      </c>
      <c r="F28" s="63">
        <f>SUM(T3E:T3S!G29)</f>
        <v>0</v>
      </c>
      <c r="G28" s="63">
        <f>SUM(T3E:T3S!H29)</f>
        <v>0</v>
      </c>
      <c r="H28" s="63">
        <f>SUM(T3E:T3S!I29)</f>
        <v>0</v>
      </c>
      <c r="I28" s="63">
        <f>SUM(T3E:T3S!J29)</f>
        <v>0</v>
      </c>
      <c r="J28" s="63">
        <f>SUM(T3E:T3S!K29)</f>
        <v>0</v>
      </c>
      <c r="K28" s="63">
        <f>SUM(T3E:T3S!L29)</f>
        <v>0</v>
      </c>
      <c r="L28" s="63">
        <f>SUM(T3E:T3S!M29)</f>
        <v>0</v>
      </c>
      <c r="M28" s="63">
        <f>SUM(T3E:T3S!N29)</f>
        <v>0</v>
      </c>
      <c r="N28" s="63">
        <f>SUM(T3E:T3S!O29)</f>
        <v>0</v>
      </c>
      <c r="O28" s="63">
        <f>SUM(T3E:T3S!P29)</f>
        <v>0</v>
      </c>
      <c r="P28" s="63">
        <f>SUM(T3E:T3S!Q29)</f>
        <v>0</v>
      </c>
      <c r="Q28" s="63">
        <f>SUM(T3E:T3S!R29)</f>
        <v>0</v>
      </c>
      <c r="R28" s="63">
        <f>SUM(T3E:T3S!S29)</f>
        <v>0</v>
      </c>
      <c r="S28" s="63">
        <f>SUM(T3E:T3S!T29)</f>
        <v>0</v>
      </c>
      <c r="T28" s="63">
        <f>SUM(T3E:T3S!U29)</f>
        <v>0</v>
      </c>
      <c r="U28" s="63">
        <f>SUM(T3E:T3S!V29)</f>
        <v>0</v>
      </c>
      <c r="V28" s="63">
        <f>SUM(T3E:T3S!W29)</f>
        <v>0</v>
      </c>
      <c r="W28" s="63">
        <f>SUM(T3E:T3S!X29)</f>
        <v>0</v>
      </c>
      <c r="X28" s="63">
        <f>SUM(T3E:T3S!Y29)</f>
        <v>0</v>
      </c>
      <c r="Y28" s="63">
        <f>SUM(T3E:T3S!Z29)</f>
        <v>0</v>
      </c>
      <c r="Z28" s="146" t="str">
        <f t="shared" ref="Z28:Z45" si="16">IF((W28+V28)&gt;0,W28/(W28+V28),"-")</f>
        <v>-</v>
      </c>
      <c r="AA28" s="55" t="str">
        <f t="shared" ref="AA28:AA46" si="17">IF(F28&gt;0,V28/F28,"-")</f>
        <v>-</v>
      </c>
      <c r="AB28" s="55" t="str">
        <f t="shared" ref="AB28:AB45" si="18">IF(F28&gt;0,W28/F28,"-")</f>
        <v>-</v>
      </c>
      <c r="AC28" s="55" t="str">
        <f t="shared" ref="AC28:AC45" si="19">IF(F28&gt;0,(V28+W28)/F28,"-")</f>
        <v>-</v>
      </c>
      <c r="AD28" s="47" t="str">
        <f t="shared" ref="AD28:AD45" si="20">IF(F28&gt;0,(M28*6)/F28,"-")</f>
        <v>-</v>
      </c>
      <c r="AE28" s="54" t="str">
        <f t="shared" ref="AE28:AE46" si="21">IF(G28&gt;0,K28/G28,"-")</f>
        <v>-</v>
      </c>
      <c r="AF28" s="47" t="str">
        <f t="shared" ref="AF28:AF46" si="22">IF((G28+I28+K28+O28+Q28)&gt;0, (I28+K28+O28+Q28)/(G28+I28+O28+Q28),"-")</f>
        <v>-</v>
      </c>
      <c r="AG28" s="55" t="str">
        <f t="shared" ref="AG28:AG45" si="23">IF(F28&gt;0,P28/F28,"-")</f>
        <v>-</v>
      </c>
      <c r="AH28" s="28" t="str">
        <f t="shared" ref="AH28:AH45" si="24">IF(S28&gt;0,T28/S28,"-")</f>
        <v>-</v>
      </c>
    </row>
    <row r="29" spans="1:34" ht="15.75" customHeight="1" x14ac:dyDescent="0.15">
      <c r="A29" s="136">
        <f t="shared" si="15"/>
        <v>3</v>
      </c>
      <c r="B29" s="136" t="str">
        <f t="shared" si="15"/>
        <v>Player 2</v>
      </c>
      <c r="C29" s="63">
        <f>SUM(T3E:T3S!D30)</f>
        <v>0</v>
      </c>
      <c r="D29" s="63">
        <f>SUM(T3E:T3S!E30)</f>
        <v>0</v>
      </c>
      <c r="E29" s="63">
        <f>SUM(T3E:T3S!F30)</f>
        <v>0</v>
      </c>
      <c r="F29" s="63">
        <f>SUM(T3E:T3S!G30)</f>
        <v>0</v>
      </c>
      <c r="G29" s="63">
        <f>SUM(T3E:T3S!H30)</f>
        <v>0</v>
      </c>
      <c r="H29" s="63">
        <f>SUM(T3E:T3S!I30)</f>
        <v>0</v>
      </c>
      <c r="I29" s="63">
        <f>SUM(T3E:T3S!J30)</f>
        <v>0</v>
      </c>
      <c r="J29" s="63">
        <f>SUM(T3E:T3S!K30)</f>
        <v>0</v>
      </c>
      <c r="K29" s="63">
        <f>SUM(T3E:T3S!L30)</f>
        <v>0</v>
      </c>
      <c r="L29" s="63">
        <f>SUM(T3E:T3S!M30)</f>
        <v>0</v>
      </c>
      <c r="M29" s="63">
        <f>SUM(T3E:T3S!N30)</f>
        <v>0</v>
      </c>
      <c r="N29" s="63">
        <f>SUM(T3E:T3S!O30)</f>
        <v>0</v>
      </c>
      <c r="O29" s="63">
        <f>SUM(T3E:T3S!P30)</f>
        <v>0</v>
      </c>
      <c r="P29" s="63">
        <f>SUM(T3E:T3S!Q30)</f>
        <v>0</v>
      </c>
      <c r="Q29" s="63">
        <f>SUM(T3E:T3S!R30)</f>
        <v>0</v>
      </c>
      <c r="R29" s="63">
        <f>SUM(T3E:T3S!S30)</f>
        <v>0</v>
      </c>
      <c r="S29" s="63">
        <f>SUM(T3E:T3S!T30)</f>
        <v>0</v>
      </c>
      <c r="T29" s="63">
        <f>SUM(T3E:T3S!U30)</f>
        <v>0</v>
      </c>
      <c r="U29" s="63">
        <f>SUM(T3E:T3S!V30)</f>
        <v>0</v>
      </c>
      <c r="V29" s="63">
        <f>SUM(T3E:T3S!W30)</f>
        <v>0</v>
      </c>
      <c r="W29" s="63">
        <f>SUM(T3E:T3S!X30)</f>
        <v>0</v>
      </c>
      <c r="X29" s="63">
        <f>SUM(T3E:T3S!Y30)</f>
        <v>0</v>
      </c>
      <c r="Y29" s="63">
        <f>SUM(T3E:T3S!Z30)</f>
        <v>0</v>
      </c>
      <c r="Z29" s="146" t="str">
        <f t="shared" si="16"/>
        <v>-</v>
      </c>
      <c r="AA29" s="55" t="str">
        <f t="shared" si="17"/>
        <v>-</v>
      </c>
      <c r="AB29" s="55" t="str">
        <f t="shared" si="18"/>
        <v>-</v>
      </c>
      <c r="AC29" s="55" t="str">
        <f t="shared" si="19"/>
        <v>-</v>
      </c>
      <c r="AD29" s="47" t="str">
        <f t="shared" si="20"/>
        <v>-</v>
      </c>
      <c r="AE29" s="54" t="str">
        <f t="shared" si="21"/>
        <v>-</v>
      </c>
      <c r="AF29" s="47" t="str">
        <f t="shared" si="22"/>
        <v>-</v>
      </c>
      <c r="AG29" s="55" t="str">
        <f t="shared" si="23"/>
        <v>-</v>
      </c>
      <c r="AH29" s="28" t="str">
        <f t="shared" si="24"/>
        <v>-</v>
      </c>
    </row>
    <row r="30" spans="1:34" ht="15.75" customHeight="1" x14ac:dyDescent="0.15">
      <c r="A30" s="136">
        <f t="shared" si="15"/>
        <v>5</v>
      </c>
      <c r="B30" s="136" t="str">
        <f t="shared" si="15"/>
        <v>Player 3</v>
      </c>
      <c r="C30" s="63">
        <f>SUM(T3E:T3S!D31)</f>
        <v>0</v>
      </c>
      <c r="D30" s="63">
        <f>SUM(T3E:T3S!E31)</f>
        <v>0</v>
      </c>
      <c r="E30" s="63">
        <f>SUM(T3E:T3S!F31)</f>
        <v>0</v>
      </c>
      <c r="F30" s="63">
        <f>SUM(T3E:T3S!G31)</f>
        <v>0</v>
      </c>
      <c r="G30" s="63">
        <f>SUM(T3E:T3S!H31)</f>
        <v>0</v>
      </c>
      <c r="H30" s="63">
        <f>SUM(T3E:T3S!I31)</f>
        <v>0</v>
      </c>
      <c r="I30" s="63">
        <f>SUM(T3E:T3S!J31)</f>
        <v>0</v>
      </c>
      <c r="J30" s="63">
        <f>SUM(T3E:T3S!K31)</f>
        <v>0</v>
      </c>
      <c r="K30" s="63">
        <f>SUM(T3E:T3S!L31)</f>
        <v>0</v>
      </c>
      <c r="L30" s="63">
        <f>SUM(T3E:T3S!M31)</f>
        <v>0</v>
      </c>
      <c r="M30" s="63">
        <f>SUM(T3E:T3S!N31)</f>
        <v>0</v>
      </c>
      <c r="N30" s="63">
        <f>SUM(T3E:T3S!O31)</f>
        <v>0</v>
      </c>
      <c r="O30" s="63">
        <f>SUM(T3E:T3S!P31)</f>
        <v>0</v>
      </c>
      <c r="P30" s="63">
        <f>SUM(T3E:T3S!Q31)</f>
        <v>0</v>
      </c>
      <c r="Q30" s="63">
        <f>SUM(T3E:T3S!R31)</f>
        <v>0</v>
      </c>
      <c r="R30" s="63">
        <f>SUM(T3E:T3S!S31)</f>
        <v>0</v>
      </c>
      <c r="S30" s="63">
        <f>SUM(T3E:T3S!T31)</f>
        <v>0</v>
      </c>
      <c r="T30" s="63">
        <f>SUM(T3E:T3S!U31)</f>
        <v>0</v>
      </c>
      <c r="U30" s="63">
        <f>SUM(T3E:T3S!V31)</f>
        <v>0</v>
      </c>
      <c r="V30" s="63">
        <f>SUM(T3E:T3S!W31)</f>
        <v>0</v>
      </c>
      <c r="W30" s="63">
        <f>SUM(T3E:T3S!X31)</f>
        <v>0</v>
      </c>
      <c r="X30" s="63">
        <f>SUM(T3E:T3S!Y31)</f>
        <v>0</v>
      </c>
      <c r="Y30" s="63">
        <f>SUM(T3E:T3S!Z31)</f>
        <v>0</v>
      </c>
      <c r="Z30" s="146" t="str">
        <f t="shared" si="16"/>
        <v>-</v>
      </c>
      <c r="AA30" s="55" t="str">
        <f t="shared" si="17"/>
        <v>-</v>
      </c>
      <c r="AB30" s="55" t="str">
        <f t="shared" si="18"/>
        <v>-</v>
      </c>
      <c r="AC30" s="55" t="str">
        <f t="shared" si="19"/>
        <v>-</v>
      </c>
      <c r="AD30" s="47" t="str">
        <f t="shared" si="20"/>
        <v>-</v>
      </c>
      <c r="AE30" s="54" t="str">
        <f t="shared" si="21"/>
        <v>-</v>
      </c>
      <c r="AF30" s="47" t="str">
        <f t="shared" si="22"/>
        <v>-</v>
      </c>
      <c r="AG30" s="55" t="str">
        <f t="shared" si="23"/>
        <v>-</v>
      </c>
      <c r="AH30" s="28" t="str">
        <f t="shared" si="24"/>
        <v>-</v>
      </c>
    </row>
    <row r="31" spans="1:34" ht="15.75" customHeight="1" x14ac:dyDescent="0.15">
      <c r="A31" s="136">
        <f t="shared" si="15"/>
        <v>9</v>
      </c>
      <c r="B31" s="136" t="str">
        <f t="shared" si="15"/>
        <v>Player 4</v>
      </c>
      <c r="C31" s="63">
        <f>SUM(T3E:T3S!D32)</f>
        <v>0</v>
      </c>
      <c r="D31" s="63">
        <f>SUM(T3E:T3S!E32)</f>
        <v>0</v>
      </c>
      <c r="E31" s="63">
        <f>SUM(T3E:T3S!F32)</f>
        <v>0</v>
      </c>
      <c r="F31" s="63">
        <f>SUM(T3E:T3S!G32)</f>
        <v>0</v>
      </c>
      <c r="G31" s="63">
        <f>SUM(T3E:T3S!H32)</f>
        <v>0</v>
      </c>
      <c r="H31" s="63">
        <f>SUM(T3E:T3S!I32)</f>
        <v>0</v>
      </c>
      <c r="I31" s="63">
        <f>SUM(T3E:T3S!J32)</f>
        <v>0</v>
      </c>
      <c r="J31" s="63">
        <f>SUM(T3E:T3S!K32)</f>
        <v>0</v>
      </c>
      <c r="K31" s="63">
        <f>SUM(T3E:T3S!L32)</f>
        <v>0</v>
      </c>
      <c r="L31" s="63">
        <f>SUM(T3E:T3S!M32)</f>
        <v>0</v>
      </c>
      <c r="M31" s="63">
        <f>SUM(T3E:T3S!N32)</f>
        <v>0</v>
      </c>
      <c r="N31" s="63">
        <f>SUM(T3E:T3S!O32)</f>
        <v>0</v>
      </c>
      <c r="O31" s="63">
        <f>SUM(T3E:T3S!P32)</f>
        <v>0</v>
      </c>
      <c r="P31" s="63">
        <f>SUM(T3E:T3S!Q32)</f>
        <v>0</v>
      </c>
      <c r="Q31" s="63">
        <f>SUM(T3E:T3S!R32)</f>
        <v>0</v>
      </c>
      <c r="R31" s="63">
        <f>SUM(T3E:T3S!S32)</f>
        <v>0</v>
      </c>
      <c r="S31" s="63">
        <f>SUM(T3E:T3S!T32)</f>
        <v>0</v>
      </c>
      <c r="T31" s="63">
        <f>SUM(T3E:T3S!U32)</f>
        <v>0</v>
      </c>
      <c r="U31" s="63">
        <f>SUM(T3E:T3S!V32)</f>
        <v>0</v>
      </c>
      <c r="V31" s="63">
        <f>SUM(T3E:T3S!W32)</f>
        <v>0</v>
      </c>
      <c r="W31" s="63">
        <f>SUM(T3E:T3S!X32)</f>
        <v>0</v>
      </c>
      <c r="X31" s="63">
        <f>SUM(T3E:T3S!Y32)</f>
        <v>0</v>
      </c>
      <c r="Y31" s="63">
        <f>SUM(T3E:T3S!Z32)</f>
        <v>0</v>
      </c>
      <c r="Z31" s="146" t="str">
        <f t="shared" si="16"/>
        <v>-</v>
      </c>
      <c r="AA31" s="55" t="str">
        <f t="shared" si="17"/>
        <v>-</v>
      </c>
      <c r="AB31" s="55" t="str">
        <f t="shared" si="18"/>
        <v>-</v>
      </c>
      <c r="AC31" s="55" t="str">
        <f t="shared" si="19"/>
        <v>-</v>
      </c>
      <c r="AD31" s="47" t="str">
        <f t="shared" si="20"/>
        <v>-</v>
      </c>
      <c r="AE31" s="54" t="str">
        <f t="shared" si="21"/>
        <v>-</v>
      </c>
      <c r="AF31" s="47" t="str">
        <f t="shared" si="22"/>
        <v>-</v>
      </c>
      <c r="AG31" s="55" t="str">
        <f t="shared" si="23"/>
        <v>-</v>
      </c>
      <c r="AH31" s="28" t="str">
        <f t="shared" si="24"/>
        <v>-</v>
      </c>
    </row>
    <row r="32" spans="1:34" ht="15.75" customHeight="1" x14ac:dyDescent="0.15">
      <c r="A32" s="136">
        <f t="shared" si="15"/>
        <v>1</v>
      </c>
      <c r="B32" s="136" t="str">
        <f t="shared" si="15"/>
        <v>Player 5</v>
      </c>
      <c r="C32" s="63">
        <f>SUM(T3E:T3S!D33)</f>
        <v>0</v>
      </c>
      <c r="D32" s="63">
        <f>SUM(T3E:T3S!E33)</f>
        <v>0</v>
      </c>
      <c r="E32" s="63">
        <f>SUM(T3E:T3S!F33)</f>
        <v>0</v>
      </c>
      <c r="F32" s="63">
        <f>SUM(T3E:T3S!G33)</f>
        <v>0</v>
      </c>
      <c r="G32" s="63">
        <f>SUM(T3E:T3S!H33)</f>
        <v>0</v>
      </c>
      <c r="H32" s="63">
        <f>SUM(T3E:T3S!I33)</f>
        <v>0</v>
      </c>
      <c r="I32" s="63">
        <f>SUM(T3E:T3S!J33)</f>
        <v>0</v>
      </c>
      <c r="J32" s="63">
        <f>SUM(T3E:T3S!K33)</f>
        <v>0</v>
      </c>
      <c r="K32" s="63">
        <f>SUM(T3E:T3S!L33)</f>
        <v>0</v>
      </c>
      <c r="L32" s="63">
        <f>SUM(T3E:T3S!M33)</f>
        <v>0</v>
      </c>
      <c r="M32" s="63">
        <f>SUM(T3E:T3S!N33)</f>
        <v>0</v>
      </c>
      <c r="N32" s="63">
        <f>SUM(T3E:T3S!O33)</f>
        <v>0</v>
      </c>
      <c r="O32" s="63">
        <f>SUM(T3E:T3S!P33)</f>
        <v>0</v>
      </c>
      <c r="P32" s="63">
        <f>SUM(T3E:T3S!Q33)</f>
        <v>0</v>
      </c>
      <c r="Q32" s="63">
        <f>SUM(T3E:T3S!R33)</f>
        <v>0</v>
      </c>
      <c r="R32" s="63">
        <f>SUM(T3E:T3S!S33)</f>
        <v>0</v>
      </c>
      <c r="S32" s="63">
        <f>SUM(T3E:T3S!T33)</f>
        <v>0</v>
      </c>
      <c r="T32" s="63">
        <f>SUM(T3E:T3S!U33)</f>
        <v>0</v>
      </c>
      <c r="U32" s="63">
        <f>SUM(T3E:T3S!V33)</f>
        <v>0</v>
      </c>
      <c r="V32" s="63">
        <f>SUM(T3E:T3S!W33)</f>
        <v>0</v>
      </c>
      <c r="W32" s="63">
        <f>SUM(T3E:T3S!X33)</f>
        <v>0</v>
      </c>
      <c r="X32" s="63">
        <f>SUM(T3E:T3S!Y33)</f>
        <v>0</v>
      </c>
      <c r="Y32" s="63">
        <f>SUM(T3E:T3S!Z33)</f>
        <v>0</v>
      </c>
      <c r="Z32" s="146" t="str">
        <f t="shared" si="16"/>
        <v>-</v>
      </c>
      <c r="AA32" s="55" t="str">
        <f t="shared" si="17"/>
        <v>-</v>
      </c>
      <c r="AB32" s="55" t="str">
        <f t="shared" si="18"/>
        <v>-</v>
      </c>
      <c r="AC32" s="55" t="str">
        <f t="shared" si="19"/>
        <v>-</v>
      </c>
      <c r="AD32" s="47" t="str">
        <f t="shared" si="20"/>
        <v>-</v>
      </c>
      <c r="AE32" s="54" t="str">
        <f t="shared" si="21"/>
        <v>-</v>
      </c>
      <c r="AF32" s="47" t="str">
        <f t="shared" si="22"/>
        <v>-</v>
      </c>
      <c r="AG32" s="55" t="str">
        <f t="shared" si="23"/>
        <v>-</v>
      </c>
      <c r="AH32" s="28" t="str">
        <f t="shared" si="24"/>
        <v>-</v>
      </c>
    </row>
    <row r="33" spans="1:34" ht="15.75" customHeight="1" x14ac:dyDescent="0.15">
      <c r="A33" s="136">
        <f t="shared" si="15"/>
        <v>14</v>
      </c>
      <c r="B33" s="136" t="str">
        <f t="shared" si="15"/>
        <v>Player 6</v>
      </c>
      <c r="C33" s="63">
        <f>SUM(T3E:T3S!D34)</f>
        <v>0</v>
      </c>
      <c r="D33" s="63">
        <f>SUM(T3E:T3S!E34)</f>
        <v>0</v>
      </c>
      <c r="E33" s="63">
        <f>SUM(T3E:T3S!F34)</f>
        <v>0</v>
      </c>
      <c r="F33" s="63">
        <f>SUM(T3E:T3S!G34)</f>
        <v>0</v>
      </c>
      <c r="G33" s="63">
        <f>SUM(T3E:T3S!H34)</f>
        <v>0</v>
      </c>
      <c r="H33" s="63">
        <f>SUM(T3E:T3S!I34)</f>
        <v>0</v>
      </c>
      <c r="I33" s="63">
        <f>SUM(T3E:T3S!J34)</f>
        <v>0</v>
      </c>
      <c r="J33" s="63">
        <f>SUM(T3E:T3S!K34)</f>
        <v>0</v>
      </c>
      <c r="K33" s="63">
        <f>SUM(T3E:T3S!L34)</f>
        <v>0</v>
      </c>
      <c r="L33" s="63">
        <f>SUM(T3E:T3S!M34)</f>
        <v>0</v>
      </c>
      <c r="M33" s="63">
        <f>SUM(T3E:T3S!N34)</f>
        <v>0</v>
      </c>
      <c r="N33" s="63">
        <f>SUM(T3E:T3S!O34)</f>
        <v>0</v>
      </c>
      <c r="O33" s="63">
        <f>SUM(T3E:T3S!P34)</f>
        <v>0</v>
      </c>
      <c r="P33" s="63">
        <f>SUM(T3E:T3S!Q34)</f>
        <v>0</v>
      </c>
      <c r="Q33" s="63">
        <f>SUM(T3E:T3S!R34)</f>
        <v>0</v>
      </c>
      <c r="R33" s="63">
        <f>SUM(T3E:T3S!S34)</f>
        <v>0</v>
      </c>
      <c r="S33" s="63">
        <f>SUM(T3E:T3S!T34)</f>
        <v>0</v>
      </c>
      <c r="T33" s="63">
        <f>SUM(T3E:T3S!U34)</f>
        <v>0</v>
      </c>
      <c r="U33" s="63">
        <f>SUM(T3E:T3S!V34)</f>
        <v>0</v>
      </c>
      <c r="V33" s="63">
        <f>SUM(T3E:T3S!W34)</f>
        <v>0</v>
      </c>
      <c r="W33" s="63">
        <f>SUM(T3E:T3S!X34)</f>
        <v>0</v>
      </c>
      <c r="X33" s="63">
        <f>SUM(T3E:T3S!Y34)</f>
        <v>0</v>
      </c>
      <c r="Y33" s="63">
        <f>SUM(T3E:T3S!Z34)</f>
        <v>0</v>
      </c>
      <c r="Z33" s="146" t="str">
        <f t="shared" si="16"/>
        <v>-</v>
      </c>
      <c r="AA33" s="55" t="str">
        <f t="shared" si="17"/>
        <v>-</v>
      </c>
      <c r="AB33" s="55" t="str">
        <f t="shared" si="18"/>
        <v>-</v>
      </c>
      <c r="AC33" s="55" t="str">
        <f t="shared" si="19"/>
        <v>-</v>
      </c>
      <c r="AD33" s="47" t="str">
        <f t="shared" si="20"/>
        <v>-</v>
      </c>
      <c r="AE33" s="54" t="str">
        <f t="shared" si="21"/>
        <v>-</v>
      </c>
      <c r="AF33" s="47" t="str">
        <f t="shared" si="22"/>
        <v>-</v>
      </c>
      <c r="AG33" s="55" t="str">
        <f t="shared" si="23"/>
        <v>-</v>
      </c>
      <c r="AH33" s="28" t="str">
        <f t="shared" si="24"/>
        <v>-</v>
      </c>
    </row>
    <row r="34" spans="1:34" ht="15.75" customHeight="1" x14ac:dyDescent="0.15">
      <c r="A34" s="136">
        <f t="shared" si="15"/>
        <v>15</v>
      </c>
      <c r="B34" s="136" t="str">
        <f t="shared" si="15"/>
        <v>Player 7</v>
      </c>
      <c r="C34" s="63">
        <f>SUM(T3E:T3S!D35)</f>
        <v>0</v>
      </c>
      <c r="D34" s="63">
        <f>SUM(T3E:T3S!E35)</f>
        <v>0</v>
      </c>
      <c r="E34" s="63">
        <f>SUM(T3E:T3S!F35)</f>
        <v>0</v>
      </c>
      <c r="F34" s="63">
        <f>SUM(T3E:T3S!G35)</f>
        <v>0</v>
      </c>
      <c r="G34" s="63">
        <f>SUM(T3E:T3S!H35)</f>
        <v>0</v>
      </c>
      <c r="H34" s="63">
        <f>SUM(T3E:T3S!I35)</f>
        <v>0</v>
      </c>
      <c r="I34" s="63">
        <f>SUM(T3E:T3S!J35)</f>
        <v>0</v>
      </c>
      <c r="J34" s="63">
        <f>SUM(T3E:T3S!K35)</f>
        <v>0</v>
      </c>
      <c r="K34" s="63">
        <f>SUM(T3E:T3S!L35)</f>
        <v>0</v>
      </c>
      <c r="L34" s="63">
        <f>SUM(T3E:T3S!M35)</f>
        <v>0</v>
      </c>
      <c r="M34" s="63">
        <f>SUM(T3E:T3S!N35)</f>
        <v>0</v>
      </c>
      <c r="N34" s="63">
        <f>SUM(T3E:T3S!O35)</f>
        <v>0</v>
      </c>
      <c r="O34" s="63">
        <f>SUM(T3E:T3S!P35)</f>
        <v>0</v>
      </c>
      <c r="P34" s="63">
        <f>SUM(T3E:T3S!Q35)</f>
        <v>0</v>
      </c>
      <c r="Q34" s="63">
        <f>SUM(T3E:T3S!R35)</f>
        <v>0</v>
      </c>
      <c r="R34" s="63">
        <f>SUM(T3E:T3S!S35)</f>
        <v>0</v>
      </c>
      <c r="S34" s="63">
        <f>SUM(T3E:T3S!T35)</f>
        <v>0</v>
      </c>
      <c r="T34" s="63">
        <f>SUM(T3E:T3S!U35)</f>
        <v>0</v>
      </c>
      <c r="U34" s="63">
        <f>SUM(T3E:T3S!V35)</f>
        <v>0</v>
      </c>
      <c r="V34" s="63">
        <f>SUM(T3E:T3S!W35)</f>
        <v>0</v>
      </c>
      <c r="W34" s="63">
        <f>SUM(T3E:T3S!X35)</f>
        <v>0</v>
      </c>
      <c r="X34" s="63">
        <f>SUM(T3E:T3S!Y35)</f>
        <v>0</v>
      </c>
      <c r="Y34" s="63">
        <f>SUM(T3E:T3S!Z35)</f>
        <v>0</v>
      </c>
      <c r="Z34" s="146" t="str">
        <f t="shared" si="16"/>
        <v>-</v>
      </c>
      <c r="AA34" s="55" t="str">
        <f t="shared" si="17"/>
        <v>-</v>
      </c>
      <c r="AB34" s="55" t="str">
        <f t="shared" si="18"/>
        <v>-</v>
      </c>
      <c r="AC34" s="55" t="str">
        <f t="shared" si="19"/>
        <v>-</v>
      </c>
      <c r="AD34" s="47" t="str">
        <f t="shared" si="20"/>
        <v>-</v>
      </c>
      <c r="AE34" s="54" t="str">
        <f t="shared" si="21"/>
        <v>-</v>
      </c>
      <c r="AF34" s="47" t="str">
        <f t="shared" si="22"/>
        <v>-</v>
      </c>
      <c r="AG34" s="55" t="str">
        <f t="shared" si="23"/>
        <v>-</v>
      </c>
      <c r="AH34" s="28" t="str">
        <f t="shared" si="24"/>
        <v>-</v>
      </c>
    </row>
    <row r="35" spans="1:34" ht="15.75" customHeight="1" x14ac:dyDescent="0.15">
      <c r="A35" s="136">
        <f t="shared" si="15"/>
        <v>22</v>
      </c>
      <c r="B35" s="136" t="str">
        <f t="shared" si="15"/>
        <v>Player 8</v>
      </c>
      <c r="C35" s="63">
        <f>SUM(T3E:T3S!D36)</f>
        <v>0</v>
      </c>
      <c r="D35" s="63">
        <f>SUM(T3E:T3S!E36)</f>
        <v>0</v>
      </c>
      <c r="E35" s="63">
        <f>SUM(T3E:T3S!F36)</f>
        <v>0</v>
      </c>
      <c r="F35" s="63">
        <f>SUM(T3E:T3S!G36)</f>
        <v>0</v>
      </c>
      <c r="G35" s="63">
        <f>SUM(T3E:T3S!H36)</f>
        <v>0</v>
      </c>
      <c r="H35" s="63">
        <f>SUM(T3E:T3S!I36)</f>
        <v>0</v>
      </c>
      <c r="I35" s="63">
        <f>SUM(T3E:T3S!J36)</f>
        <v>0</v>
      </c>
      <c r="J35" s="63">
        <f>SUM(T3E:T3S!K36)</f>
        <v>0</v>
      </c>
      <c r="K35" s="63">
        <f>SUM(T3E:T3S!L36)</f>
        <v>0</v>
      </c>
      <c r="L35" s="63">
        <f>SUM(T3E:T3S!M36)</f>
        <v>0</v>
      </c>
      <c r="M35" s="63">
        <f>SUM(T3E:T3S!N36)</f>
        <v>0</v>
      </c>
      <c r="N35" s="63">
        <f>SUM(T3E:T3S!O36)</f>
        <v>0</v>
      </c>
      <c r="O35" s="63">
        <f>SUM(T3E:T3S!P36)</f>
        <v>0</v>
      </c>
      <c r="P35" s="63">
        <f>SUM(T3E:T3S!Q36)</f>
        <v>0</v>
      </c>
      <c r="Q35" s="63">
        <f>SUM(T3E:T3S!R36)</f>
        <v>0</v>
      </c>
      <c r="R35" s="63">
        <f>SUM(T3E:T3S!S36)</f>
        <v>0</v>
      </c>
      <c r="S35" s="63">
        <f>SUM(T3E:T3S!T36)</f>
        <v>0</v>
      </c>
      <c r="T35" s="63">
        <f>SUM(T3E:T3S!U36)</f>
        <v>0</v>
      </c>
      <c r="U35" s="63">
        <f>SUM(T3E:T3S!V36)</f>
        <v>0</v>
      </c>
      <c r="V35" s="63">
        <f>SUM(T3E:T3S!W36)</f>
        <v>0</v>
      </c>
      <c r="W35" s="63">
        <f>SUM(T3E:T3S!X36)</f>
        <v>0</v>
      </c>
      <c r="X35" s="63">
        <f>SUM(T3E:T3S!Y36)</f>
        <v>0</v>
      </c>
      <c r="Y35" s="63">
        <f>SUM(T3E:T3S!Z36)</f>
        <v>0</v>
      </c>
      <c r="Z35" s="146" t="str">
        <f t="shared" si="16"/>
        <v>-</v>
      </c>
      <c r="AA35" s="55" t="str">
        <f t="shared" si="17"/>
        <v>-</v>
      </c>
      <c r="AB35" s="55" t="str">
        <f t="shared" si="18"/>
        <v>-</v>
      </c>
      <c r="AC35" s="55" t="str">
        <f t="shared" si="19"/>
        <v>-</v>
      </c>
      <c r="AD35" s="47" t="str">
        <f t="shared" si="20"/>
        <v>-</v>
      </c>
      <c r="AE35" s="54" t="str">
        <f t="shared" si="21"/>
        <v>-</v>
      </c>
      <c r="AF35" s="47" t="str">
        <f t="shared" si="22"/>
        <v>-</v>
      </c>
      <c r="AG35" s="55" t="str">
        <f t="shared" si="23"/>
        <v>-</v>
      </c>
      <c r="AH35" s="28" t="str">
        <f t="shared" si="24"/>
        <v>-</v>
      </c>
    </row>
    <row r="36" spans="1:34" ht="15.75" customHeight="1" x14ac:dyDescent="0.15">
      <c r="A36" s="136">
        <f t="shared" si="15"/>
        <v>23</v>
      </c>
      <c r="B36" s="136" t="str">
        <f t="shared" si="15"/>
        <v>Player 9</v>
      </c>
      <c r="C36" s="63">
        <f>SUM(T3E:T3S!D37)</f>
        <v>0</v>
      </c>
      <c r="D36" s="63">
        <f>SUM(T3E:T3S!E37)</f>
        <v>0</v>
      </c>
      <c r="E36" s="63">
        <f>SUM(T3E:T3S!F37)</f>
        <v>0</v>
      </c>
      <c r="F36" s="63">
        <f>SUM(T3E:T3S!G37)</f>
        <v>0</v>
      </c>
      <c r="G36" s="63">
        <f>SUM(T3E:T3S!H37)</f>
        <v>0</v>
      </c>
      <c r="H36" s="63">
        <f>SUM(T3E:T3S!I37)</f>
        <v>0</v>
      </c>
      <c r="I36" s="63">
        <f>SUM(T3E:T3S!J37)</f>
        <v>0</v>
      </c>
      <c r="J36" s="63">
        <f>SUM(T3E:T3S!K37)</f>
        <v>0</v>
      </c>
      <c r="K36" s="63">
        <f>SUM(T3E:T3S!L37)</f>
        <v>0</v>
      </c>
      <c r="L36" s="63">
        <f>SUM(T3E:T3S!M37)</f>
        <v>0</v>
      </c>
      <c r="M36" s="63">
        <f>SUM(T3E:T3S!N37)</f>
        <v>0</v>
      </c>
      <c r="N36" s="63">
        <f>SUM(T3E:T3S!O37)</f>
        <v>0</v>
      </c>
      <c r="O36" s="63">
        <f>SUM(T3E:T3S!P37)</f>
        <v>0</v>
      </c>
      <c r="P36" s="63">
        <f>SUM(T3E:T3S!Q37)</f>
        <v>0</v>
      </c>
      <c r="Q36" s="63">
        <f>SUM(T3E:T3S!R37)</f>
        <v>0</v>
      </c>
      <c r="R36" s="63">
        <f>SUM(T3E:T3S!S37)</f>
        <v>0</v>
      </c>
      <c r="S36" s="63">
        <f>SUM(T3E:T3S!T37)</f>
        <v>0</v>
      </c>
      <c r="T36" s="63">
        <f>SUM(T3E:T3S!U37)</f>
        <v>0</v>
      </c>
      <c r="U36" s="63">
        <f>SUM(T3E:T3S!V37)</f>
        <v>0</v>
      </c>
      <c r="V36" s="63">
        <f>SUM(T3E:T3S!W37)</f>
        <v>0</v>
      </c>
      <c r="W36" s="63">
        <f>SUM(T3E:T3S!X37)</f>
        <v>0</v>
      </c>
      <c r="X36" s="63">
        <f>SUM(T3E:T3S!Y37)</f>
        <v>0</v>
      </c>
      <c r="Y36" s="63">
        <f>SUM(T3E:T3S!Z37)</f>
        <v>0</v>
      </c>
      <c r="Z36" s="146" t="str">
        <f t="shared" si="16"/>
        <v>-</v>
      </c>
      <c r="AA36" s="55" t="str">
        <f t="shared" si="17"/>
        <v>-</v>
      </c>
      <c r="AB36" s="55" t="str">
        <f t="shared" si="18"/>
        <v>-</v>
      </c>
      <c r="AC36" s="55" t="str">
        <f t="shared" si="19"/>
        <v>-</v>
      </c>
      <c r="AD36" s="47" t="str">
        <f t="shared" si="20"/>
        <v>-</v>
      </c>
      <c r="AE36" s="54" t="str">
        <f t="shared" si="21"/>
        <v>-</v>
      </c>
      <c r="AF36" s="47" t="str">
        <f t="shared" si="22"/>
        <v>-</v>
      </c>
      <c r="AG36" s="55" t="str">
        <f t="shared" si="23"/>
        <v>-</v>
      </c>
      <c r="AH36" s="28" t="str">
        <f t="shared" si="24"/>
        <v>-</v>
      </c>
    </row>
    <row r="37" spans="1:34" ht="15.75" customHeight="1" x14ac:dyDescent="0.15">
      <c r="A37" s="136">
        <f t="shared" si="15"/>
        <v>24</v>
      </c>
      <c r="B37" s="136" t="str">
        <f t="shared" si="15"/>
        <v>Player 10</v>
      </c>
      <c r="C37" s="63">
        <f>SUM(T3E:T3S!D38)</f>
        <v>0</v>
      </c>
      <c r="D37" s="63">
        <f>SUM(T3E:T3S!E38)</f>
        <v>0</v>
      </c>
      <c r="E37" s="63">
        <f>SUM(T3E:T3S!F38)</f>
        <v>0</v>
      </c>
      <c r="F37" s="63">
        <f>SUM(T3E:T3S!G38)</f>
        <v>0</v>
      </c>
      <c r="G37" s="63">
        <f>SUM(T3E:T3S!H38)</f>
        <v>0</v>
      </c>
      <c r="H37" s="63">
        <f>SUM(T3E:T3S!I38)</f>
        <v>0</v>
      </c>
      <c r="I37" s="63">
        <f>SUM(T3E:T3S!J38)</f>
        <v>0</v>
      </c>
      <c r="J37" s="63">
        <f>SUM(T3E:T3S!K38)</f>
        <v>0</v>
      </c>
      <c r="K37" s="63">
        <f>SUM(T3E:T3S!L38)</f>
        <v>0</v>
      </c>
      <c r="L37" s="63">
        <f>SUM(T3E:T3S!M38)</f>
        <v>0</v>
      </c>
      <c r="M37" s="63">
        <f>SUM(T3E:T3S!N38)</f>
        <v>0</v>
      </c>
      <c r="N37" s="63">
        <f>SUM(T3E:T3S!O38)</f>
        <v>0</v>
      </c>
      <c r="O37" s="63">
        <f>SUM(T3E:T3S!P38)</f>
        <v>0</v>
      </c>
      <c r="P37" s="63">
        <f>SUM(T3E:T3S!Q38)</f>
        <v>0</v>
      </c>
      <c r="Q37" s="63">
        <f>SUM(T3E:T3S!R38)</f>
        <v>0</v>
      </c>
      <c r="R37" s="63">
        <f>SUM(T3E:T3S!S38)</f>
        <v>0</v>
      </c>
      <c r="S37" s="63">
        <f>SUM(T3E:T3S!T38)</f>
        <v>0</v>
      </c>
      <c r="T37" s="63">
        <f>SUM(T3E:T3S!U38)</f>
        <v>0</v>
      </c>
      <c r="U37" s="63">
        <f>SUM(T3E:T3S!V38)</f>
        <v>0</v>
      </c>
      <c r="V37" s="63">
        <f>SUM(T3E:T3S!W38)</f>
        <v>0</v>
      </c>
      <c r="W37" s="63">
        <f>SUM(T3E:T3S!X38)</f>
        <v>0</v>
      </c>
      <c r="X37" s="63">
        <f>SUM(T3E:T3S!Y38)</f>
        <v>0</v>
      </c>
      <c r="Y37" s="63">
        <f>SUM(T3E:T3S!Z38)</f>
        <v>0</v>
      </c>
      <c r="Z37" s="146" t="str">
        <f t="shared" si="16"/>
        <v>-</v>
      </c>
      <c r="AA37" s="55" t="str">
        <f t="shared" si="17"/>
        <v>-</v>
      </c>
      <c r="AB37" s="55" t="str">
        <f t="shared" si="18"/>
        <v>-</v>
      </c>
      <c r="AC37" s="55" t="str">
        <f t="shared" si="19"/>
        <v>-</v>
      </c>
      <c r="AD37" s="47" t="str">
        <f t="shared" si="20"/>
        <v>-</v>
      </c>
      <c r="AE37" s="54" t="str">
        <f t="shared" si="21"/>
        <v>-</v>
      </c>
      <c r="AF37" s="47" t="str">
        <f t="shared" si="22"/>
        <v>-</v>
      </c>
      <c r="AG37" s="55" t="str">
        <f t="shared" si="23"/>
        <v>-</v>
      </c>
      <c r="AH37" s="28" t="str">
        <f t="shared" si="24"/>
        <v>-</v>
      </c>
    </row>
    <row r="38" spans="1:34" ht="15.75" customHeight="1" x14ac:dyDescent="0.15">
      <c r="A38" s="136">
        <f t="shared" si="15"/>
        <v>25</v>
      </c>
      <c r="B38" s="136" t="str">
        <f t="shared" si="15"/>
        <v>Player 11</v>
      </c>
      <c r="C38" s="63">
        <f>SUM(T3E:T3S!D39)</f>
        <v>0</v>
      </c>
      <c r="D38" s="63">
        <f>SUM(T3E:T3S!E39)</f>
        <v>0</v>
      </c>
      <c r="E38" s="63">
        <f>SUM(T3E:T3S!F39)</f>
        <v>0</v>
      </c>
      <c r="F38" s="63">
        <f>SUM(T3E:T3S!G39)</f>
        <v>0</v>
      </c>
      <c r="G38" s="63">
        <f>SUM(T3E:T3S!H39)</f>
        <v>0</v>
      </c>
      <c r="H38" s="63">
        <f>SUM(T3E:T3S!I39)</f>
        <v>0</v>
      </c>
      <c r="I38" s="63">
        <f>SUM(T3E:T3S!J39)</f>
        <v>0</v>
      </c>
      <c r="J38" s="63">
        <f>SUM(T3E:T3S!K39)</f>
        <v>0</v>
      </c>
      <c r="K38" s="63">
        <f>SUM(T3E:T3S!L39)</f>
        <v>0</v>
      </c>
      <c r="L38" s="63">
        <f>SUM(T3E:T3S!M39)</f>
        <v>0</v>
      </c>
      <c r="M38" s="63">
        <f>SUM(T3E:T3S!N39)</f>
        <v>0</v>
      </c>
      <c r="N38" s="63">
        <f>SUM(T3E:T3S!O39)</f>
        <v>0</v>
      </c>
      <c r="O38" s="63">
        <f>SUM(T3E:T3S!P39)</f>
        <v>0</v>
      </c>
      <c r="P38" s="63">
        <f>SUM(T3E:T3S!Q39)</f>
        <v>0</v>
      </c>
      <c r="Q38" s="63">
        <f>SUM(T3E:T3S!R39)</f>
        <v>0</v>
      </c>
      <c r="R38" s="63">
        <f>SUM(T3E:T3S!S39)</f>
        <v>0</v>
      </c>
      <c r="S38" s="63">
        <f>SUM(T3E:T3S!T39)</f>
        <v>0</v>
      </c>
      <c r="T38" s="63">
        <f>SUM(T3E:T3S!U39)</f>
        <v>0</v>
      </c>
      <c r="U38" s="63">
        <f>SUM(T3E:T3S!V39)</f>
        <v>0</v>
      </c>
      <c r="V38" s="63">
        <f>SUM(T3E:T3S!W39)</f>
        <v>0</v>
      </c>
      <c r="W38" s="63">
        <f>SUM(T3E:T3S!X39)</f>
        <v>0</v>
      </c>
      <c r="X38" s="63">
        <f>SUM(T3E:T3S!Y39)</f>
        <v>0</v>
      </c>
      <c r="Y38" s="63">
        <f>SUM(T3E:T3S!Z39)</f>
        <v>0</v>
      </c>
      <c r="Z38" s="146" t="str">
        <f t="shared" si="16"/>
        <v>-</v>
      </c>
      <c r="AA38" s="55" t="str">
        <f t="shared" si="17"/>
        <v>-</v>
      </c>
      <c r="AB38" s="55" t="str">
        <f t="shared" si="18"/>
        <v>-</v>
      </c>
      <c r="AC38" s="55" t="str">
        <f t="shared" si="19"/>
        <v>-</v>
      </c>
      <c r="AD38" s="47" t="str">
        <f t="shared" si="20"/>
        <v>-</v>
      </c>
      <c r="AE38" s="54" t="str">
        <f t="shared" si="21"/>
        <v>-</v>
      </c>
      <c r="AF38" s="47" t="str">
        <f t="shared" si="22"/>
        <v>-</v>
      </c>
      <c r="AG38" s="55" t="str">
        <f t="shared" si="23"/>
        <v>-</v>
      </c>
      <c r="AH38" s="28" t="str">
        <f t="shared" si="24"/>
        <v>-</v>
      </c>
    </row>
    <row r="39" spans="1:34" ht="15.75" customHeight="1" x14ac:dyDescent="0.15">
      <c r="A39" s="136">
        <f t="shared" si="15"/>
        <v>29</v>
      </c>
      <c r="B39" s="136" t="str">
        <f t="shared" si="15"/>
        <v>Player 12</v>
      </c>
      <c r="C39" s="63">
        <f>SUM(T3E:T3S!D40)</f>
        <v>0</v>
      </c>
      <c r="D39" s="63">
        <f>SUM(T3E:T3S!E40)</f>
        <v>0</v>
      </c>
      <c r="E39" s="63">
        <f>SUM(T3E:T3S!F40)</f>
        <v>0</v>
      </c>
      <c r="F39" s="63">
        <f>SUM(T3E:T3S!G40)</f>
        <v>0</v>
      </c>
      <c r="G39" s="63">
        <f>SUM(T3E:T3S!H40)</f>
        <v>0</v>
      </c>
      <c r="H39" s="63">
        <f>SUM(T3E:T3S!I40)</f>
        <v>0</v>
      </c>
      <c r="I39" s="63">
        <f>SUM(T3E:T3S!J40)</f>
        <v>0</v>
      </c>
      <c r="J39" s="63">
        <f>SUM(T3E:T3S!K40)</f>
        <v>0</v>
      </c>
      <c r="K39" s="63">
        <f>SUM(T3E:T3S!L40)</f>
        <v>0</v>
      </c>
      <c r="L39" s="63">
        <f>SUM(T3E:T3S!M40)</f>
        <v>0</v>
      </c>
      <c r="M39" s="63">
        <f>SUM(T3E:T3S!N40)</f>
        <v>0</v>
      </c>
      <c r="N39" s="63">
        <f>SUM(T3E:T3S!O40)</f>
        <v>0</v>
      </c>
      <c r="O39" s="63">
        <f>SUM(T3E:T3S!P40)</f>
        <v>0</v>
      </c>
      <c r="P39" s="63">
        <f>SUM(T3E:T3S!Q40)</f>
        <v>0</v>
      </c>
      <c r="Q39" s="63">
        <f>SUM(T3E:T3S!R40)</f>
        <v>0</v>
      </c>
      <c r="R39" s="63">
        <f>SUM(T3E:T3S!S40)</f>
        <v>0</v>
      </c>
      <c r="S39" s="63">
        <f>SUM(T3E:T3S!T40)</f>
        <v>0</v>
      </c>
      <c r="T39" s="63">
        <f>SUM(T3E:T3S!U40)</f>
        <v>0</v>
      </c>
      <c r="U39" s="63">
        <f>SUM(T3E:T3S!V40)</f>
        <v>0</v>
      </c>
      <c r="V39" s="63">
        <f>SUM(T3E:T3S!W40)</f>
        <v>0</v>
      </c>
      <c r="W39" s="63">
        <f>SUM(T3E:T3S!X40)</f>
        <v>0</v>
      </c>
      <c r="X39" s="63">
        <f>SUM(T3E:T3S!Y40)</f>
        <v>0</v>
      </c>
      <c r="Y39" s="63">
        <f>SUM(T3E:T3S!Z40)</f>
        <v>0</v>
      </c>
      <c r="Z39" s="146" t="str">
        <f t="shared" si="16"/>
        <v>-</v>
      </c>
      <c r="AA39" s="55" t="str">
        <f t="shared" si="17"/>
        <v>-</v>
      </c>
      <c r="AB39" s="55" t="str">
        <f t="shared" si="18"/>
        <v>-</v>
      </c>
      <c r="AC39" s="55" t="str">
        <f t="shared" si="19"/>
        <v>-</v>
      </c>
      <c r="AD39" s="47" t="str">
        <f t="shared" si="20"/>
        <v>-</v>
      </c>
      <c r="AE39" s="54" t="str">
        <f t="shared" si="21"/>
        <v>-</v>
      </c>
      <c r="AF39" s="47" t="str">
        <f t="shared" si="22"/>
        <v>-</v>
      </c>
      <c r="AG39" s="55" t="str">
        <f t="shared" si="23"/>
        <v>-</v>
      </c>
      <c r="AH39" s="28" t="str">
        <f t="shared" si="24"/>
        <v>-</v>
      </c>
    </row>
    <row r="40" spans="1:34" ht="15.75" customHeight="1" x14ac:dyDescent="0.15">
      <c r="A40" s="136">
        <f t="shared" si="15"/>
        <v>30</v>
      </c>
      <c r="B40" s="136" t="str">
        <f t="shared" si="15"/>
        <v>Player 13</v>
      </c>
      <c r="C40" s="63">
        <f>SUM(T3E:T3S!D41)</f>
        <v>0</v>
      </c>
      <c r="D40" s="63">
        <f>SUM(T3E:T3S!E41)</f>
        <v>0</v>
      </c>
      <c r="E40" s="63">
        <f>SUM(T3E:T3S!F41)</f>
        <v>0</v>
      </c>
      <c r="F40" s="63">
        <f>SUM(T3E:T3S!G41)</f>
        <v>0</v>
      </c>
      <c r="G40" s="63">
        <f>SUM(T3E:T3S!H41)</f>
        <v>0</v>
      </c>
      <c r="H40" s="63">
        <f>SUM(T3E:T3S!I41)</f>
        <v>0</v>
      </c>
      <c r="I40" s="63">
        <f>SUM(T3E:T3S!J41)</f>
        <v>0</v>
      </c>
      <c r="J40" s="63">
        <f>SUM(T3E:T3S!K41)</f>
        <v>0</v>
      </c>
      <c r="K40" s="63">
        <f>SUM(T3E:T3S!L41)</f>
        <v>0</v>
      </c>
      <c r="L40" s="63">
        <f>SUM(T3E:T3S!M41)</f>
        <v>0</v>
      </c>
      <c r="M40" s="63">
        <f>SUM(T3E:T3S!N41)</f>
        <v>0</v>
      </c>
      <c r="N40" s="63">
        <f>SUM(T3E:T3S!O41)</f>
        <v>0</v>
      </c>
      <c r="O40" s="63">
        <f>SUM(T3E:T3S!P41)</f>
        <v>0</v>
      </c>
      <c r="P40" s="63">
        <f>SUM(T3E:T3S!Q41)</f>
        <v>0</v>
      </c>
      <c r="Q40" s="63">
        <f>SUM(T3E:T3S!R41)</f>
        <v>0</v>
      </c>
      <c r="R40" s="63">
        <f>SUM(T3E:T3S!S41)</f>
        <v>0</v>
      </c>
      <c r="S40" s="63">
        <f>SUM(T3E:T3S!T41)</f>
        <v>0</v>
      </c>
      <c r="T40" s="63">
        <f>SUM(T3E:T3S!U41)</f>
        <v>0</v>
      </c>
      <c r="U40" s="63">
        <f>SUM(T3E:T3S!V41)</f>
        <v>0</v>
      </c>
      <c r="V40" s="63">
        <f>SUM(T3E:T3S!W41)</f>
        <v>0</v>
      </c>
      <c r="W40" s="63">
        <f>SUM(T3E:T3S!X41)</f>
        <v>0</v>
      </c>
      <c r="X40" s="63">
        <f>SUM(T3E:T3S!Y41)</f>
        <v>0</v>
      </c>
      <c r="Y40" s="63">
        <f>SUM(T3E:T3S!Z41)</f>
        <v>0</v>
      </c>
      <c r="Z40" s="146" t="str">
        <f t="shared" si="16"/>
        <v>-</v>
      </c>
      <c r="AA40" s="55" t="str">
        <f t="shared" si="17"/>
        <v>-</v>
      </c>
      <c r="AB40" s="55" t="str">
        <f t="shared" si="18"/>
        <v>-</v>
      </c>
      <c r="AC40" s="55" t="str">
        <f t="shared" si="19"/>
        <v>-</v>
      </c>
      <c r="AD40" s="47" t="str">
        <f t="shared" si="20"/>
        <v>-</v>
      </c>
      <c r="AE40" s="54" t="str">
        <f t="shared" si="21"/>
        <v>-</v>
      </c>
      <c r="AF40" s="47" t="str">
        <f t="shared" si="22"/>
        <v>-</v>
      </c>
      <c r="AG40" s="55" t="str">
        <f t="shared" si="23"/>
        <v>-</v>
      </c>
      <c r="AH40" s="28" t="str">
        <f t="shared" si="24"/>
        <v>-</v>
      </c>
    </row>
    <row r="41" spans="1:34" ht="15.75" customHeight="1" x14ac:dyDescent="0.15">
      <c r="A41" s="136">
        <f t="shared" si="15"/>
        <v>32</v>
      </c>
      <c r="B41" s="136" t="str">
        <f t="shared" si="15"/>
        <v>Player 14</v>
      </c>
      <c r="C41" s="63">
        <f>SUM(T3E:T3S!D42)</f>
        <v>0</v>
      </c>
      <c r="D41" s="63">
        <f>SUM(T3E:T3S!E42)</f>
        <v>0</v>
      </c>
      <c r="E41" s="63">
        <f>SUM(T3E:T3S!F42)</f>
        <v>0</v>
      </c>
      <c r="F41" s="63">
        <f>SUM(T3E:T3S!G42)</f>
        <v>0</v>
      </c>
      <c r="G41" s="63">
        <f>SUM(T3E:T3S!H42)</f>
        <v>0</v>
      </c>
      <c r="H41" s="63">
        <f>SUM(T3E:T3S!I42)</f>
        <v>0</v>
      </c>
      <c r="I41" s="63">
        <f>SUM(T3E:T3S!J42)</f>
        <v>0</v>
      </c>
      <c r="J41" s="63">
        <f>SUM(T3E:T3S!K42)</f>
        <v>0</v>
      </c>
      <c r="K41" s="63">
        <f>SUM(T3E:T3S!L42)</f>
        <v>0</v>
      </c>
      <c r="L41" s="63">
        <f>SUM(T3E:T3S!M42)</f>
        <v>0</v>
      </c>
      <c r="M41" s="63">
        <f>SUM(T3E:T3S!N42)</f>
        <v>0</v>
      </c>
      <c r="N41" s="63">
        <f>SUM(T3E:T3S!O42)</f>
        <v>0</v>
      </c>
      <c r="O41" s="63">
        <f>SUM(T3E:T3S!P42)</f>
        <v>0</v>
      </c>
      <c r="P41" s="63">
        <f>SUM(T3E:T3S!Q42)</f>
        <v>0</v>
      </c>
      <c r="Q41" s="63">
        <f>SUM(T3E:T3S!R42)</f>
        <v>0</v>
      </c>
      <c r="R41" s="63">
        <f>SUM(T3E:T3S!S42)</f>
        <v>0</v>
      </c>
      <c r="S41" s="63">
        <f>SUM(T3E:T3S!T42)</f>
        <v>0</v>
      </c>
      <c r="T41" s="63">
        <f>SUM(T3E:T3S!U42)</f>
        <v>0</v>
      </c>
      <c r="U41" s="63">
        <f>SUM(T3E:T3S!V42)</f>
        <v>0</v>
      </c>
      <c r="V41" s="63">
        <f>SUM(T3E:T3S!W42)</f>
        <v>0</v>
      </c>
      <c r="W41" s="63">
        <f>SUM(T3E:T3S!X42)</f>
        <v>0</v>
      </c>
      <c r="X41" s="63">
        <f>SUM(T3E:T3S!Y42)</f>
        <v>0</v>
      </c>
      <c r="Y41" s="63">
        <f>SUM(T3E:T3S!Z42)</f>
        <v>0</v>
      </c>
      <c r="Z41" s="146" t="str">
        <f t="shared" si="16"/>
        <v>-</v>
      </c>
      <c r="AA41" s="55" t="str">
        <f t="shared" si="17"/>
        <v>-</v>
      </c>
      <c r="AB41" s="55" t="str">
        <f t="shared" si="18"/>
        <v>-</v>
      </c>
      <c r="AC41" s="55" t="str">
        <f t="shared" si="19"/>
        <v>-</v>
      </c>
      <c r="AD41" s="47" t="str">
        <f t="shared" si="20"/>
        <v>-</v>
      </c>
      <c r="AE41" s="54" t="str">
        <f t="shared" si="21"/>
        <v>-</v>
      </c>
      <c r="AF41" s="47" t="str">
        <f t="shared" si="22"/>
        <v>-</v>
      </c>
      <c r="AG41" s="55" t="str">
        <f t="shared" si="23"/>
        <v>-</v>
      </c>
      <c r="AH41" s="28" t="str">
        <f t="shared" si="24"/>
        <v>-</v>
      </c>
    </row>
    <row r="42" spans="1:34" ht="15.75" customHeight="1" x14ac:dyDescent="0.15">
      <c r="A42" s="136">
        <f t="shared" si="15"/>
        <v>0</v>
      </c>
      <c r="B42" s="136">
        <f t="shared" si="15"/>
        <v>0</v>
      </c>
      <c r="C42" s="63">
        <f>SUM(T3E:T3S!D43)</f>
        <v>0</v>
      </c>
      <c r="D42" s="63">
        <f>SUM(T3E:T3S!E43)</f>
        <v>0</v>
      </c>
      <c r="E42" s="63">
        <f>SUM(T3E:T3S!F43)</f>
        <v>0</v>
      </c>
      <c r="F42" s="63">
        <f>SUM(T3E:T3S!G43)</f>
        <v>0</v>
      </c>
      <c r="G42" s="63">
        <f>SUM(T3E:T3S!H43)</f>
        <v>0</v>
      </c>
      <c r="H42" s="63">
        <f>SUM(T3E:T3S!I43)</f>
        <v>0</v>
      </c>
      <c r="I42" s="63">
        <f>SUM(T3E:T3S!J43)</f>
        <v>0</v>
      </c>
      <c r="J42" s="63">
        <f>SUM(T3E:T3S!K43)</f>
        <v>0</v>
      </c>
      <c r="K42" s="63">
        <f>SUM(T3E:T3S!L43)</f>
        <v>0</v>
      </c>
      <c r="L42" s="63">
        <f>SUM(T3E:T3S!M43)</f>
        <v>0</v>
      </c>
      <c r="M42" s="63">
        <f>SUM(T3E:T3S!N43)</f>
        <v>0</v>
      </c>
      <c r="N42" s="63">
        <f>SUM(T3E:T3S!O43)</f>
        <v>0</v>
      </c>
      <c r="O42" s="63">
        <f>SUM(T3E:T3S!P43)</f>
        <v>0</v>
      </c>
      <c r="P42" s="63">
        <f>SUM(T3E:T3S!Q43)</f>
        <v>0</v>
      </c>
      <c r="Q42" s="63">
        <f>SUM(T3E:T3S!R43)</f>
        <v>0</v>
      </c>
      <c r="R42" s="63">
        <f>SUM(T3E:T3S!S43)</f>
        <v>0</v>
      </c>
      <c r="S42" s="63">
        <f>SUM(T3E:T3S!T43)</f>
        <v>0</v>
      </c>
      <c r="T42" s="63">
        <f>SUM(T3E:T3S!U43)</f>
        <v>0</v>
      </c>
      <c r="U42" s="63">
        <f>SUM(T3E:T3S!V43)</f>
        <v>0</v>
      </c>
      <c r="V42" s="63">
        <f>SUM(T3E:T3S!W43)</f>
        <v>0</v>
      </c>
      <c r="W42" s="63">
        <f>SUM(T3E:T3S!X43)</f>
        <v>0</v>
      </c>
      <c r="X42" s="63">
        <f>SUM(T3E:T3S!Y43)</f>
        <v>0</v>
      </c>
      <c r="Y42" s="63">
        <f>SUM(T3E:T3S!Z43)</f>
        <v>0</v>
      </c>
      <c r="Z42" s="146" t="str">
        <f t="shared" si="16"/>
        <v>-</v>
      </c>
      <c r="AA42" s="55" t="str">
        <f t="shared" si="17"/>
        <v>-</v>
      </c>
      <c r="AB42" s="55" t="str">
        <f t="shared" si="18"/>
        <v>-</v>
      </c>
      <c r="AC42" s="55" t="str">
        <f t="shared" si="19"/>
        <v>-</v>
      </c>
      <c r="AD42" s="47" t="str">
        <f t="shared" si="20"/>
        <v>-</v>
      </c>
      <c r="AE42" s="54" t="str">
        <f t="shared" si="21"/>
        <v>-</v>
      </c>
      <c r="AF42" s="47" t="str">
        <f t="shared" si="22"/>
        <v>-</v>
      </c>
      <c r="AG42" s="55" t="str">
        <f t="shared" si="23"/>
        <v>-</v>
      </c>
      <c r="AH42" s="28" t="str">
        <f t="shared" si="24"/>
        <v>-</v>
      </c>
    </row>
    <row r="43" spans="1:34" ht="15.75" customHeight="1" x14ac:dyDescent="0.15">
      <c r="A43" s="136">
        <f t="shared" si="15"/>
        <v>0</v>
      </c>
      <c r="B43" s="136">
        <f t="shared" si="15"/>
        <v>0</v>
      </c>
      <c r="C43" s="63">
        <f>SUM(T3E:T3S!D44)</f>
        <v>0</v>
      </c>
      <c r="D43" s="63">
        <f>SUM(T3E:T3S!E44)</f>
        <v>0</v>
      </c>
      <c r="E43" s="63">
        <f>SUM(T3E:T3S!F44)</f>
        <v>0</v>
      </c>
      <c r="F43" s="63">
        <f>SUM(T3E:T3S!G44)</f>
        <v>0</v>
      </c>
      <c r="G43" s="63">
        <f>SUM(T3E:T3S!H44)</f>
        <v>0</v>
      </c>
      <c r="H43" s="63">
        <f>SUM(T3E:T3S!I44)</f>
        <v>0</v>
      </c>
      <c r="I43" s="63">
        <f>SUM(T3E:T3S!J44)</f>
        <v>0</v>
      </c>
      <c r="J43" s="63">
        <f>SUM(T3E:T3S!K44)</f>
        <v>0</v>
      </c>
      <c r="K43" s="63">
        <f>SUM(T3E:T3S!L44)</f>
        <v>0</v>
      </c>
      <c r="L43" s="63">
        <f>SUM(T3E:T3S!M44)</f>
        <v>0</v>
      </c>
      <c r="M43" s="63">
        <f>SUM(T3E:T3S!N44)</f>
        <v>0</v>
      </c>
      <c r="N43" s="63">
        <f>SUM(T3E:T3S!O44)</f>
        <v>0</v>
      </c>
      <c r="O43" s="63">
        <f>SUM(T3E:T3S!P44)</f>
        <v>0</v>
      </c>
      <c r="P43" s="63">
        <f>SUM(T3E:T3S!Q44)</f>
        <v>0</v>
      </c>
      <c r="Q43" s="63">
        <f>SUM(T3E:T3S!R44)</f>
        <v>0</v>
      </c>
      <c r="R43" s="63">
        <f>SUM(T3E:T3S!S44)</f>
        <v>0</v>
      </c>
      <c r="S43" s="63">
        <f>SUM(T3E:T3S!T44)</f>
        <v>0</v>
      </c>
      <c r="T43" s="63">
        <f>SUM(T3E:T3S!U44)</f>
        <v>0</v>
      </c>
      <c r="U43" s="63">
        <f>SUM(T3E:T3S!V44)</f>
        <v>0</v>
      </c>
      <c r="V43" s="63">
        <f>SUM(T3E:T3S!W44)</f>
        <v>0</v>
      </c>
      <c r="W43" s="63">
        <f>SUM(T3E:T3S!X44)</f>
        <v>0</v>
      </c>
      <c r="X43" s="63">
        <f>SUM(T3E:T3S!Y44)</f>
        <v>0</v>
      </c>
      <c r="Y43" s="63">
        <f>SUM(T3E:T3S!Z44)</f>
        <v>0</v>
      </c>
      <c r="Z43" s="146" t="str">
        <f t="shared" si="16"/>
        <v>-</v>
      </c>
      <c r="AA43" s="55" t="str">
        <f t="shared" si="17"/>
        <v>-</v>
      </c>
      <c r="AB43" s="55" t="str">
        <f t="shared" si="18"/>
        <v>-</v>
      </c>
      <c r="AC43" s="55" t="str">
        <f t="shared" si="19"/>
        <v>-</v>
      </c>
      <c r="AD43" s="47" t="str">
        <f t="shared" si="20"/>
        <v>-</v>
      </c>
      <c r="AE43" s="54" t="str">
        <f t="shared" si="21"/>
        <v>-</v>
      </c>
      <c r="AF43" s="47" t="str">
        <f t="shared" si="22"/>
        <v>-</v>
      </c>
      <c r="AG43" s="55" t="str">
        <f t="shared" si="23"/>
        <v>-</v>
      </c>
      <c r="AH43" s="28" t="str">
        <f t="shared" si="24"/>
        <v>-</v>
      </c>
    </row>
    <row r="44" spans="1:34" ht="15.75" customHeight="1" x14ac:dyDescent="0.15">
      <c r="A44" s="136">
        <f t="shared" si="15"/>
        <v>0</v>
      </c>
      <c r="B44" s="136">
        <f t="shared" si="15"/>
        <v>0</v>
      </c>
      <c r="C44" s="63">
        <f>SUM(T3E:T3S!D45)</f>
        <v>0</v>
      </c>
      <c r="D44" s="63">
        <f>SUM(T3E:T3S!E45)</f>
        <v>0</v>
      </c>
      <c r="E44" s="63">
        <f>SUM(T3E:T3S!F45)</f>
        <v>0</v>
      </c>
      <c r="F44" s="63">
        <f>SUM(T3E:T3S!G45)</f>
        <v>0</v>
      </c>
      <c r="G44" s="63">
        <f>SUM(T3E:T3S!H45)</f>
        <v>0</v>
      </c>
      <c r="H44" s="63">
        <f>SUM(T3E:T3S!I45)</f>
        <v>0</v>
      </c>
      <c r="I44" s="63">
        <f>SUM(T3E:T3S!J45)</f>
        <v>0</v>
      </c>
      <c r="J44" s="63">
        <f>SUM(T3E:T3S!K45)</f>
        <v>0</v>
      </c>
      <c r="K44" s="63">
        <f>SUM(T3E:T3S!L45)</f>
        <v>0</v>
      </c>
      <c r="L44" s="63">
        <f>SUM(T3E:T3S!M45)</f>
        <v>0</v>
      </c>
      <c r="M44" s="63">
        <f>SUM(T3E:T3S!N45)</f>
        <v>0</v>
      </c>
      <c r="N44" s="63">
        <f>SUM(T3E:T3S!O45)</f>
        <v>0</v>
      </c>
      <c r="O44" s="63">
        <f>SUM(T3E:T3S!P45)</f>
        <v>0</v>
      </c>
      <c r="P44" s="63">
        <f>SUM(T3E:T3S!Q45)</f>
        <v>0</v>
      </c>
      <c r="Q44" s="63">
        <f>SUM(T3E:T3S!R45)</f>
        <v>0</v>
      </c>
      <c r="R44" s="63">
        <f>SUM(T3E:T3S!S45)</f>
        <v>0</v>
      </c>
      <c r="S44" s="63">
        <f>SUM(T3E:T3S!T45)</f>
        <v>0</v>
      </c>
      <c r="T44" s="63">
        <f>SUM(T3E:T3S!U45)</f>
        <v>0</v>
      </c>
      <c r="U44" s="63">
        <f>SUM(T3E:T3S!V45)</f>
        <v>0</v>
      </c>
      <c r="V44" s="63">
        <f>SUM(T3E:T3S!W45)</f>
        <v>0</v>
      </c>
      <c r="W44" s="63">
        <f>SUM(T3E:T3S!X45)</f>
        <v>0</v>
      </c>
      <c r="X44" s="63">
        <f>SUM(T3E:T3S!Y45)</f>
        <v>0</v>
      </c>
      <c r="Y44" s="63">
        <f>SUM(T3E:T3S!Z45)</f>
        <v>0</v>
      </c>
      <c r="Z44" s="146" t="str">
        <f t="shared" si="16"/>
        <v>-</v>
      </c>
      <c r="AA44" s="55" t="str">
        <f t="shared" si="17"/>
        <v>-</v>
      </c>
      <c r="AB44" s="55" t="str">
        <f t="shared" si="18"/>
        <v>-</v>
      </c>
      <c r="AC44" s="55" t="str">
        <f t="shared" si="19"/>
        <v>-</v>
      </c>
      <c r="AD44" s="47" t="str">
        <f t="shared" si="20"/>
        <v>-</v>
      </c>
      <c r="AE44" s="54" t="str">
        <f t="shared" si="21"/>
        <v>-</v>
      </c>
      <c r="AF44" s="47" t="str">
        <f t="shared" si="22"/>
        <v>-</v>
      </c>
      <c r="AG44" s="55" t="str">
        <f t="shared" si="23"/>
        <v>-</v>
      </c>
      <c r="AH44" s="28" t="str">
        <f t="shared" si="24"/>
        <v>-</v>
      </c>
    </row>
    <row r="45" spans="1:34" ht="15.75" customHeight="1" thickBot="1" x14ac:dyDescent="0.2">
      <c r="A45" s="136">
        <f t="shared" si="15"/>
        <v>0</v>
      </c>
      <c r="B45" s="274">
        <f t="shared" si="15"/>
        <v>0</v>
      </c>
      <c r="C45" s="63">
        <f>SUM(T3E:T3S!D46)</f>
        <v>0</v>
      </c>
      <c r="D45" s="63">
        <f>SUM(T3E:T3S!E46)</f>
        <v>0</v>
      </c>
      <c r="E45" s="63">
        <f>SUM(T3E:T3S!F46)</f>
        <v>0</v>
      </c>
      <c r="F45" s="63">
        <f>SUM(T3E:T3S!G46)</f>
        <v>0</v>
      </c>
      <c r="G45" s="63">
        <f>SUM(T3E:T3S!H46)</f>
        <v>0</v>
      </c>
      <c r="H45" s="63">
        <f>SUM(T3E:T3S!I46)</f>
        <v>0</v>
      </c>
      <c r="I45" s="63">
        <f>SUM(T3E:T3S!J46)</f>
        <v>0</v>
      </c>
      <c r="J45" s="63">
        <f>SUM(T3E:T3S!K46)</f>
        <v>0</v>
      </c>
      <c r="K45" s="63">
        <f>SUM(T3E:T3S!L46)</f>
        <v>0</v>
      </c>
      <c r="L45" s="63">
        <f>SUM(T3E:T3S!M46)</f>
        <v>0</v>
      </c>
      <c r="M45" s="63">
        <f>SUM(T3E:T3S!N46)</f>
        <v>0</v>
      </c>
      <c r="N45" s="63">
        <f>SUM(T3E:T3S!O46)</f>
        <v>0</v>
      </c>
      <c r="O45" s="63">
        <f>SUM(T3E:T3S!P46)</f>
        <v>0</v>
      </c>
      <c r="P45" s="63">
        <f>SUM(T3E:T3S!Q46)</f>
        <v>0</v>
      </c>
      <c r="Q45" s="63">
        <f>SUM(T3E:T3S!R46)</f>
        <v>0</v>
      </c>
      <c r="R45" s="63">
        <f>SUM(T3E:T3S!S46)</f>
        <v>0</v>
      </c>
      <c r="S45" s="63">
        <f>SUM(T3E:T3S!T46)</f>
        <v>0</v>
      </c>
      <c r="T45" s="63">
        <f>SUM(T3E:T3S!U46)</f>
        <v>0</v>
      </c>
      <c r="U45" s="63">
        <f>SUM(T3E:T3S!V46)</f>
        <v>0</v>
      </c>
      <c r="V45" s="63">
        <f>SUM(T3E:T3S!W46)</f>
        <v>0</v>
      </c>
      <c r="W45" s="63">
        <f>SUM(T3E:T3S!X46)</f>
        <v>0</v>
      </c>
      <c r="X45" s="63">
        <f>SUM(T3E:T3S!Y46)</f>
        <v>0</v>
      </c>
      <c r="Y45" s="63">
        <f>SUM(T3E:T3S!Z46)</f>
        <v>0</v>
      </c>
      <c r="Z45" s="146" t="str">
        <f t="shared" si="16"/>
        <v>-</v>
      </c>
      <c r="AA45" s="55" t="str">
        <f t="shared" si="17"/>
        <v>-</v>
      </c>
      <c r="AB45" s="55" t="str">
        <f t="shared" si="18"/>
        <v>-</v>
      </c>
      <c r="AC45" s="55" t="str">
        <f t="shared" si="19"/>
        <v>-</v>
      </c>
      <c r="AD45" s="47" t="str">
        <f t="shared" si="20"/>
        <v>-</v>
      </c>
      <c r="AE45" s="54" t="str">
        <f t="shared" si="21"/>
        <v>-</v>
      </c>
      <c r="AF45" s="47" t="str">
        <f t="shared" si="22"/>
        <v>-</v>
      </c>
      <c r="AG45" s="55" t="str">
        <f t="shared" si="23"/>
        <v>-</v>
      </c>
      <c r="AH45" s="28" t="str">
        <f t="shared" si="24"/>
        <v>-</v>
      </c>
    </row>
    <row r="46" spans="1:34" ht="15.75" customHeight="1" thickBot="1" x14ac:dyDescent="0.2">
      <c r="A46" s="68"/>
      <c r="B46" s="276" t="s">
        <v>53</v>
      </c>
      <c r="C46" s="277">
        <f t="shared" ref="C46:Y46" si="25">SUM(C28:C45)</f>
        <v>0</v>
      </c>
      <c r="D46" s="277">
        <f t="shared" si="25"/>
        <v>0</v>
      </c>
      <c r="E46" s="277">
        <f t="shared" si="25"/>
        <v>0</v>
      </c>
      <c r="F46" s="277">
        <f t="shared" si="25"/>
        <v>0</v>
      </c>
      <c r="G46" s="277">
        <f t="shared" si="25"/>
        <v>0</v>
      </c>
      <c r="H46" s="277">
        <f t="shared" si="25"/>
        <v>0</v>
      </c>
      <c r="I46" s="277">
        <f t="shared" si="25"/>
        <v>0</v>
      </c>
      <c r="J46" s="277">
        <f t="shared" si="25"/>
        <v>0</v>
      </c>
      <c r="K46" s="277">
        <f t="shared" si="25"/>
        <v>0</v>
      </c>
      <c r="L46" s="277">
        <f t="shared" si="25"/>
        <v>0</v>
      </c>
      <c r="M46" s="277">
        <f t="shared" si="25"/>
        <v>0</v>
      </c>
      <c r="N46" s="277">
        <f t="shared" si="25"/>
        <v>0</v>
      </c>
      <c r="O46" s="277">
        <f t="shared" si="25"/>
        <v>0</v>
      </c>
      <c r="P46" s="277">
        <f t="shared" si="25"/>
        <v>0</v>
      </c>
      <c r="Q46" s="277">
        <f t="shared" si="25"/>
        <v>0</v>
      </c>
      <c r="R46" s="277">
        <f t="shared" si="25"/>
        <v>0</v>
      </c>
      <c r="S46" s="277">
        <f t="shared" si="25"/>
        <v>0</v>
      </c>
      <c r="T46" s="277">
        <f t="shared" si="25"/>
        <v>0</v>
      </c>
      <c r="U46" s="277">
        <f t="shared" si="25"/>
        <v>0</v>
      </c>
      <c r="V46" s="278">
        <f t="shared" si="25"/>
        <v>0</v>
      </c>
      <c r="W46" s="278">
        <f t="shared" si="25"/>
        <v>0</v>
      </c>
      <c r="X46" s="278">
        <f t="shared" si="25"/>
        <v>0</v>
      </c>
      <c r="Y46" s="278">
        <f t="shared" si="25"/>
        <v>0</v>
      </c>
      <c r="Z46" s="899" t="str">
        <f>IF(W46&gt;0,V46/(V46+W46),"-")</f>
        <v>-</v>
      </c>
      <c r="AA46" s="284" t="str">
        <f t="shared" si="17"/>
        <v>-</v>
      </c>
      <c r="AB46" s="284" t="str">
        <f>IF(F46&gt;0,(W46)/F46,"-")</f>
        <v>-</v>
      </c>
      <c r="AC46" s="284" t="str">
        <f>IF(F46&gt;0,(W46+V46)/F46,"-")</f>
        <v>-</v>
      </c>
      <c r="AD46" s="285" t="str">
        <f>IF(F46&gt;0,(M46*Input!G22)/F46,"-")</f>
        <v>-</v>
      </c>
      <c r="AE46" s="286" t="str">
        <f t="shared" si="21"/>
        <v>-</v>
      </c>
      <c r="AF46" s="285" t="str">
        <f t="shared" si="22"/>
        <v>-</v>
      </c>
      <c r="AG46" s="281" t="str">
        <f>IF(P46&gt;0,P46/F46,"-")</f>
        <v>-</v>
      </c>
    </row>
    <row r="47" spans="1:34" s="2" customFormat="1" ht="15.75" customHeight="1" thickBot="1" x14ac:dyDescent="0.2">
      <c r="A47" s="157"/>
      <c r="B47" s="158"/>
      <c r="C47" s="275" t="s">
        <v>107</v>
      </c>
      <c r="D47" s="306"/>
      <c r="E47" s="1048" t="s">
        <v>103</v>
      </c>
      <c r="F47" s="1049"/>
      <c r="G47" s="1049"/>
      <c r="H47" s="1049"/>
      <c r="I47" s="1049"/>
      <c r="J47" s="1050"/>
      <c r="K47" s="1048" t="s">
        <v>110</v>
      </c>
      <c r="L47" s="1049"/>
      <c r="M47" s="1049"/>
      <c r="N47" s="1049"/>
      <c r="O47" s="1049"/>
      <c r="P47" s="1049"/>
      <c r="Q47" s="1048" t="s">
        <v>24</v>
      </c>
      <c r="R47" s="1050"/>
      <c r="S47" s="110" t="s">
        <v>101</v>
      </c>
      <c r="T47" s="1055" t="s">
        <v>102</v>
      </c>
      <c r="U47" s="1049"/>
      <c r="V47" s="1049"/>
      <c r="W47" s="1049"/>
      <c r="X47" s="1049"/>
      <c r="Y47" s="1049"/>
      <c r="Z47" s="1056"/>
      <c r="AA47" s="114" t="s">
        <v>107</v>
      </c>
      <c r="AB47" s="1046" t="s">
        <v>108</v>
      </c>
      <c r="AC47" s="1047"/>
      <c r="AD47" s="21" t="s">
        <v>88</v>
      </c>
      <c r="AE47" s="21" t="s">
        <v>85</v>
      </c>
      <c r="AF47"/>
      <c r="AG47" s="74" t="s">
        <v>104</v>
      </c>
    </row>
    <row r="48" spans="1:34" ht="14" thickBot="1" x14ac:dyDescent="0.2">
      <c r="A48" s="68"/>
      <c r="B48" s="156"/>
      <c r="C48" s="79" t="s">
        <v>106</v>
      </c>
      <c r="D48" s="307"/>
      <c r="E48" s="81" t="s">
        <v>97</v>
      </c>
      <c r="F48" s="75" t="s">
        <v>98</v>
      </c>
      <c r="G48" s="75" t="s">
        <v>48</v>
      </c>
      <c r="H48" s="75" t="s">
        <v>99</v>
      </c>
      <c r="I48" s="75" t="s">
        <v>113</v>
      </c>
      <c r="J48" s="82" t="s">
        <v>44</v>
      </c>
      <c r="K48" s="83" t="s">
        <v>62</v>
      </c>
      <c r="L48" s="25" t="s">
        <v>63</v>
      </c>
      <c r="M48" s="25" t="s">
        <v>64</v>
      </c>
      <c r="N48" s="25" t="s">
        <v>34</v>
      </c>
      <c r="O48" s="25" t="s">
        <v>65</v>
      </c>
      <c r="P48" s="84" t="s">
        <v>66</v>
      </c>
      <c r="Q48" s="83" t="s">
        <v>91</v>
      </c>
      <c r="R48" s="85" t="s">
        <v>91</v>
      </c>
      <c r="S48" s="110" t="s">
        <v>67</v>
      </c>
      <c r="T48" s="111" t="s">
        <v>77</v>
      </c>
      <c r="U48" s="112" t="s">
        <v>58</v>
      </c>
      <c r="V48" s="112" t="s">
        <v>100</v>
      </c>
      <c r="W48" s="112" t="s">
        <v>98</v>
      </c>
      <c r="X48" s="112" t="s">
        <v>97</v>
      </c>
      <c r="Y48" s="112" t="s">
        <v>97</v>
      </c>
      <c r="Z48" s="112" t="s">
        <v>105</v>
      </c>
      <c r="AA48" s="115" t="s">
        <v>93</v>
      </c>
      <c r="AB48" s="113" t="s">
        <v>109</v>
      </c>
      <c r="AC48" s="86" t="s">
        <v>23</v>
      </c>
      <c r="AD48" s="50" t="s">
        <v>76</v>
      </c>
      <c r="AE48" s="50" t="s">
        <v>37</v>
      </c>
      <c r="AF48" s="45" t="s">
        <v>77</v>
      </c>
      <c r="AG48" s="25" t="s">
        <v>56</v>
      </c>
    </row>
    <row r="49" spans="1:33" ht="15.75" customHeight="1" thickBot="1" x14ac:dyDescent="0.2">
      <c r="A49" s="161">
        <f t="shared" ref="A49:B66" si="26">A28</f>
        <v>2</v>
      </c>
      <c r="B49" s="161" t="str">
        <f t="shared" si="26"/>
        <v>Player 1</v>
      </c>
      <c r="C49" s="96">
        <f t="shared" ref="C49:C66" si="27">AVERAGE(E49:G49,I49:J49)</f>
        <v>1</v>
      </c>
      <c r="D49" s="308"/>
      <c r="E49" s="129">
        <f t="shared" ref="E49:E66" si="28">RANK($X7,$X$7:$X$24)</f>
        <v>1</v>
      </c>
      <c r="F49" s="89">
        <f t="shared" ref="F49:F66" si="29">RANK($Y7,$Y$7:$Y$24)</f>
        <v>1</v>
      </c>
      <c r="G49" s="89">
        <f t="shared" ref="G49:G66" si="30">RANK($S7,$S$7:$S$24)</f>
        <v>1</v>
      </c>
      <c r="H49" s="89">
        <f t="shared" ref="H49:H66" si="31">RANK($E7,$E$7:$E$24)</f>
        <v>1</v>
      </c>
      <c r="I49" s="89">
        <f t="shared" ref="I49:I66" si="32">RANK($Z7,$Z$7:$Z$24)</f>
        <v>1</v>
      </c>
      <c r="J49" s="101">
        <f t="shared" ref="J49:J66" si="33">RANK($R7,$R$7:$R$24,1)</f>
        <v>1</v>
      </c>
      <c r="K49" s="63">
        <f>SUM(T3E:T3S!V51)</f>
        <v>0</v>
      </c>
      <c r="L49" s="63">
        <f>SUM(T3E:T3S!W51)</f>
        <v>0</v>
      </c>
      <c r="M49" s="63">
        <f>SUM(T3E:T3S!X51)</f>
        <v>0</v>
      </c>
      <c r="N49" s="63">
        <f>SUM(T3E:T3S!Y51)</f>
        <v>0</v>
      </c>
      <c r="O49" s="63">
        <f>SUM(T3E:T3S!Z51)</f>
        <v>0</v>
      </c>
      <c r="P49" s="63">
        <f>SUM(T3E:T3S!AA51)</f>
        <v>0</v>
      </c>
      <c r="Q49" s="272" t="str">
        <f t="shared" ref="Q49:Q67" si="34">IF(M49&gt;0,R28/M49,"-")</f>
        <v>-</v>
      </c>
      <c r="R49" s="101" t="str">
        <f t="shared" ref="R49:R66" si="35">IF($Q49&lt;&gt;"-",RANK($Q49,$Q$49:$Q$66,1),"-")</f>
        <v>-</v>
      </c>
      <c r="S49" s="132">
        <f t="shared" ref="S49:S66" si="36">SUM(L49:O49)</f>
        <v>0</v>
      </c>
      <c r="T49" s="116" t="str">
        <f t="shared" ref="T49:T66" si="37">IF($AF49&lt;&gt;"-",RANK($AF49,$AF$49:$AF$66,1),"-")</f>
        <v>-</v>
      </c>
      <c r="U49" s="106" t="str">
        <f t="shared" ref="U49:U66" si="38">IF($AD28&lt;&gt;"-",RANK($AD28,$AD$28:$AD$45,1),"-")</f>
        <v>-</v>
      </c>
      <c r="V49" s="106" t="str">
        <f>IF($AG28&lt;&gt;"-",RANK($AG28,$AG$28:$AG$45,1),"-")</f>
        <v>-</v>
      </c>
      <c r="W49" s="106" t="str">
        <f t="shared" ref="W49:W66" si="39">IF($AF28&lt;&gt;"-",RANK($AF28,$AF$28:$AF$45,1),"-")</f>
        <v>-</v>
      </c>
      <c r="X49" s="106" t="str">
        <f t="shared" ref="X49:Y66" si="40">IF($AE28&lt;&gt;"-",RANK($AE28,$AE$28:$AE$45,1),"-")</f>
        <v>-</v>
      </c>
      <c r="Y49" s="106" t="str">
        <f t="shared" si="40"/>
        <v>-</v>
      </c>
      <c r="Z49" s="117" t="str">
        <f t="shared" ref="Z49:Z66" si="41">IF($AG49&lt;&gt;"-",RANK($AG49,$AG$49:$AG$66,1),"-")</f>
        <v>-</v>
      </c>
      <c r="AA49" s="96" t="str">
        <f t="shared" ref="AA49:AA66" si="42">IF(Z49&lt;&gt;"-",AVERAGE(T49:Z49),"-")</f>
        <v>-</v>
      </c>
      <c r="AB49" s="90">
        <f t="shared" ref="AB49:AB66" si="43">RANK(C49,C$49:C$66,1)</f>
        <v>1</v>
      </c>
      <c r="AC49" s="91" t="str">
        <f t="shared" ref="AC49:AC66" si="44">IF(AA49&lt;&gt;"-",RANK(AA49,AA$49:AA$66,1),"-")</f>
        <v>-</v>
      </c>
      <c r="AD49" s="52" t="str">
        <f t="shared" ref="AD49:AD67" si="45">IF(L28&gt;0,P28/L28,"-")</f>
        <v>-</v>
      </c>
      <c r="AE49" s="52" t="str">
        <f t="shared" ref="AE49:AE67" si="46">IF(G28&gt;0,I28/G28,"-")</f>
        <v>-</v>
      </c>
      <c r="AF49" s="52" t="str">
        <f t="shared" ref="AF49:AF67" si="47">IF(H28&gt;0,I28/H28,"-")</f>
        <v>-</v>
      </c>
      <c r="AG49" s="52" t="str">
        <f t="shared" ref="AG49:AG67" si="48">IF(F28&gt;0,L28/F28,"-")</f>
        <v>-</v>
      </c>
    </row>
    <row r="50" spans="1:33" ht="15.75" customHeight="1" thickBot="1" x14ac:dyDescent="0.2">
      <c r="A50" s="88">
        <f t="shared" si="26"/>
        <v>3</v>
      </c>
      <c r="B50" s="88" t="str">
        <f t="shared" si="26"/>
        <v>Player 2</v>
      </c>
      <c r="C50" s="97">
        <f t="shared" si="27"/>
        <v>1</v>
      </c>
      <c r="D50" s="308"/>
      <c r="E50" s="130">
        <f t="shared" si="28"/>
        <v>1</v>
      </c>
      <c r="F50" s="87">
        <f t="shared" si="29"/>
        <v>1</v>
      </c>
      <c r="G50" s="87">
        <f t="shared" si="30"/>
        <v>1</v>
      </c>
      <c r="H50" s="87">
        <f t="shared" si="31"/>
        <v>1</v>
      </c>
      <c r="I50" s="87">
        <f t="shared" si="32"/>
        <v>1</v>
      </c>
      <c r="J50" s="103">
        <f t="shared" si="33"/>
        <v>1</v>
      </c>
      <c r="K50" s="63">
        <f>SUM(T3E:T3S!V52)</f>
        <v>0</v>
      </c>
      <c r="L50" s="63">
        <f>SUM(T3E:T3S!W52)</f>
        <v>0</v>
      </c>
      <c r="M50" s="63">
        <f>SUM(T3E:T3S!X52)</f>
        <v>0</v>
      </c>
      <c r="N50" s="63">
        <f>SUM(T3E:T3S!Y52)</f>
        <v>0</v>
      </c>
      <c r="O50" s="63">
        <f>SUM(T3E:T3S!Z52)</f>
        <v>0</v>
      </c>
      <c r="P50" s="63">
        <f>SUM(T3E:T3S!AA52)</f>
        <v>0</v>
      </c>
      <c r="Q50" s="273" t="str">
        <f t="shared" si="34"/>
        <v>-</v>
      </c>
      <c r="R50" s="103" t="str">
        <f t="shared" si="35"/>
        <v>-</v>
      </c>
      <c r="S50" s="133">
        <f t="shared" si="36"/>
        <v>0</v>
      </c>
      <c r="T50" s="118" t="str">
        <f t="shared" si="37"/>
        <v>-</v>
      </c>
      <c r="U50" s="107" t="str">
        <f t="shared" si="38"/>
        <v>-</v>
      </c>
      <c r="V50" s="107" t="str">
        <f t="shared" ref="V50:V66" si="49">IF($AF50&lt;&gt;"-",RANK($AF50,$AF$49:$AF$66,1),"-")</f>
        <v>-</v>
      </c>
      <c r="W50" s="107" t="str">
        <f t="shared" si="39"/>
        <v>-</v>
      </c>
      <c r="X50" s="107" t="str">
        <f t="shared" si="40"/>
        <v>-</v>
      </c>
      <c r="Y50" s="107" t="str">
        <f t="shared" si="40"/>
        <v>-</v>
      </c>
      <c r="Z50" s="119" t="str">
        <f t="shared" si="41"/>
        <v>-</v>
      </c>
      <c r="AA50" s="97" t="str">
        <f t="shared" si="42"/>
        <v>-</v>
      </c>
      <c r="AB50" s="78">
        <f t="shared" si="43"/>
        <v>1</v>
      </c>
      <c r="AC50" s="92" t="str">
        <f t="shared" si="44"/>
        <v>-</v>
      </c>
      <c r="AD50" s="52" t="str">
        <f t="shared" si="45"/>
        <v>-</v>
      </c>
      <c r="AE50" s="52" t="str">
        <f t="shared" si="46"/>
        <v>-</v>
      </c>
      <c r="AF50" s="52" t="str">
        <f t="shared" si="47"/>
        <v>-</v>
      </c>
      <c r="AG50" s="52" t="str">
        <f t="shared" si="48"/>
        <v>-</v>
      </c>
    </row>
    <row r="51" spans="1:33" ht="15.75" customHeight="1" thickBot="1" x14ac:dyDescent="0.2">
      <c r="A51" s="88">
        <f t="shared" si="26"/>
        <v>5</v>
      </c>
      <c r="B51" s="88" t="str">
        <f t="shared" si="26"/>
        <v>Player 3</v>
      </c>
      <c r="C51" s="97">
        <f t="shared" si="27"/>
        <v>1</v>
      </c>
      <c r="D51" s="308"/>
      <c r="E51" s="131">
        <f t="shared" si="28"/>
        <v>1</v>
      </c>
      <c r="F51" s="93">
        <f t="shared" si="29"/>
        <v>1</v>
      </c>
      <c r="G51" s="93">
        <f t="shared" si="30"/>
        <v>1</v>
      </c>
      <c r="H51" s="93">
        <f t="shared" si="31"/>
        <v>1</v>
      </c>
      <c r="I51" s="93">
        <f t="shared" si="32"/>
        <v>1</v>
      </c>
      <c r="J51" s="105">
        <f t="shared" si="33"/>
        <v>1</v>
      </c>
      <c r="K51" s="63">
        <f>SUM(T3E:T3S!V53)</f>
        <v>0</v>
      </c>
      <c r="L51" s="63">
        <f>SUM(T3E:T3S!W53)</f>
        <v>0</v>
      </c>
      <c r="M51" s="63">
        <f>SUM(T3E:T3S!X53)</f>
        <v>0</v>
      </c>
      <c r="N51" s="63">
        <f>SUM(T3E:T3S!Y53)</f>
        <v>0</v>
      </c>
      <c r="O51" s="63">
        <f>SUM(T3E:T3S!Z53)</f>
        <v>0</v>
      </c>
      <c r="P51" s="63">
        <f>SUM(T3E:T3S!AA53)</f>
        <v>0</v>
      </c>
      <c r="Q51" s="273" t="str">
        <f t="shared" si="34"/>
        <v>-</v>
      </c>
      <c r="R51" s="103" t="str">
        <f t="shared" si="35"/>
        <v>-</v>
      </c>
      <c r="S51" s="133">
        <f t="shared" si="36"/>
        <v>0</v>
      </c>
      <c r="T51" s="118" t="str">
        <f t="shared" si="37"/>
        <v>-</v>
      </c>
      <c r="U51" s="107" t="str">
        <f t="shared" si="38"/>
        <v>-</v>
      </c>
      <c r="V51" s="107" t="str">
        <f t="shared" si="49"/>
        <v>-</v>
      </c>
      <c r="W51" s="107" t="str">
        <f t="shared" si="39"/>
        <v>-</v>
      </c>
      <c r="X51" s="107" t="str">
        <f t="shared" si="40"/>
        <v>-</v>
      </c>
      <c r="Y51" s="107" t="str">
        <f t="shared" si="40"/>
        <v>-</v>
      </c>
      <c r="Z51" s="119" t="str">
        <f t="shared" si="41"/>
        <v>-</v>
      </c>
      <c r="AA51" s="97" t="str">
        <f t="shared" si="42"/>
        <v>-</v>
      </c>
      <c r="AB51" s="78">
        <f t="shared" si="43"/>
        <v>1</v>
      </c>
      <c r="AC51" s="92" t="str">
        <f t="shared" si="44"/>
        <v>-</v>
      </c>
      <c r="AD51" s="52" t="str">
        <f t="shared" si="45"/>
        <v>-</v>
      </c>
      <c r="AE51" s="52" t="str">
        <f t="shared" si="46"/>
        <v>-</v>
      </c>
      <c r="AF51" s="52" t="str">
        <f t="shared" si="47"/>
        <v>-</v>
      </c>
      <c r="AG51" s="52" t="str">
        <f t="shared" si="48"/>
        <v>-</v>
      </c>
    </row>
    <row r="52" spans="1:33" ht="15.75" customHeight="1" thickBot="1" x14ac:dyDescent="0.2">
      <c r="A52" s="88">
        <f t="shared" si="26"/>
        <v>9</v>
      </c>
      <c r="B52" s="88" t="str">
        <f t="shared" si="26"/>
        <v>Player 4</v>
      </c>
      <c r="C52" s="96">
        <f t="shared" si="27"/>
        <v>1</v>
      </c>
      <c r="D52" s="308"/>
      <c r="E52" s="129">
        <f t="shared" si="28"/>
        <v>1</v>
      </c>
      <c r="F52" s="89">
        <f t="shared" si="29"/>
        <v>1</v>
      </c>
      <c r="G52" s="89">
        <f t="shared" si="30"/>
        <v>1</v>
      </c>
      <c r="H52" s="89">
        <f t="shared" si="31"/>
        <v>1</v>
      </c>
      <c r="I52" s="89">
        <f t="shared" si="32"/>
        <v>1</v>
      </c>
      <c r="J52" s="101">
        <f t="shared" si="33"/>
        <v>1</v>
      </c>
      <c r="K52" s="63">
        <f>SUM(T3E:T3S!V54)</f>
        <v>0</v>
      </c>
      <c r="L52" s="63">
        <f>SUM(T3E:T3S!W54)</f>
        <v>0</v>
      </c>
      <c r="M52" s="63">
        <f>SUM(T3E:T3S!X54)</f>
        <v>0</v>
      </c>
      <c r="N52" s="63">
        <f>SUM(T3E:T3S!Y54)</f>
        <v>0</v>
      </c>
      <c r="O52" s="63">
        <f>SUM(T3E:T3S!Z54)</f>
        <v>0</v>
      </c>
      <c r="P52" s="63">
        <f>SUM(T3E:T3S!AA54)</f>
        <v>0</v>
      </c>
      <c r="Q52" s="272" t="str">
        <f t="shared" si="34"/>
        <v>-</v>
      </c>
      <c r="R52" s="101" t="str">
        <f t="shared" si="35"/>
        <v>-</v>
      </c>
      <c r="S52" s="132">
        <f t="shared" si="36"/>
        <v>0</v>
      </c>
      <c r="T52" s="116" t="str">
        <f t="shared" si="37"/>
        <v>-</v>
      </c>
      <c r="U52" s="106" t="str">
        <f t="shared" si="38"/>
        <v>-</v>
      </c>
      <c r="V52" s="106" t="str">
        <f t="shared" si="49"/>
        <v>-</v>
      </c>
      <c r="W52" s="106" t="str">
        <f t="shared" si="39"/>
        <v>-</v>
      </c>
      <c r="X52" s="106" t="str">
        <f t="shared" si="40"/>
        <v>-</v>
      </c>
      <c r="Y52" s="106" t="str">
        <f t="shared" si="40"/>
        <v>-</v>
      </c>
      <c r="Z52" s="117" t="str">
        <f t="shared" si="41"/>
        <v>-</v>
      </c>
      <c r="AA52" s="96" t="str">
        <f t="shared" si="42"/>
        <v>-</v>
      </c>
      <c r="AB52" s="90">
        <f t="shared" si="43"/>
        <v>1</v>
      </c>
      <c r="AC52" s="91" t="str">
        <f t="shared" si="44"/>
        <v>-</v>
      </c>
      <c r="AD52" s="52" t="str">
        <f t="shared" si="45"/>
        <v>-</v>
      </c>
      <c r="AE52" s="52" t="str">
        <f t="shared" si="46"/>
        <v>-</v>
      </c>
      <c r="AF52" s="52" t="str">
        <f t="shared" si="47"/>
        <v>-</v>
      </c>
      <c r="AG52" s="52" t="str">
        <f t="shared" si="48"/>
        <v>-</v>
      </c>
    </row>
    <row r="53" spans="1:33" ht="15.75" customHeight="1" thickBot="1" x14ac:dyDescent="0.2">
      <c r="A53" s="88">
        <f t="shared" si="26"/>
        <v>1</v>
      </c>
      <c r="B53" s="88" t="str">
        <f t="shared" si="26"/>
        <v>Player 5</v>
      </c>
      <c r="C53" s="97">
        <f t="shared" si="27"/>
        <v>1</v>
      </c>
      <c r="D53" s="308"/>
      <c r="E53" s="130">
        <f t="shared" si="28"/>
        <v>1</v>
      </c>
      <c r="F53" s="87">
        <f t="shared" si="29"/>
        <v>1</v>
      </c>
      <c r="G53" s="87">
        <f t="shared" si="30"/>
        <v>1</v>
      </c>
      <c r="H53" s="87">
        <f t="shared" si="31"/>
        <v>1</v>
      </c>
      <c r="I53" s="87">
        <f t="shared" si="32"/>
        <v>1</v>
      </c>
      <c r="J53" s="103">
        <f t="shared" si="33"/>
        <v>1</v>
      </c>
      <c r="K53" s="63">
        <f>SUM(T3E:T3S!V55)</f>
        <v>0</v>
      </c>
      <c r="L53" s="63">
        <f>SUM(T3E:T3S!W55)</f>
        <v>0</v>
      </c>
      <c r="M53" s="63">
        <f>SUM(T3E:T3S!X55)</f>
        <v>0</v>
      </c>
      <c r="N53" s="63">
        <f>SUM(T3E:T3S!Y55)</f>
        <v>0</v>
      </c>
      <c r="O53" s="63">
        <f>SUM(T3E:T3S!Z55)</f>
        <v>0</v>
      </c>
      <c r="P53" s="63">
        <f>SUM(T3E:T3S!AA55)</f>
        <v>0</v>
      </c>
      <c r="Q53" s="273" t="str">
        <f t="shared" si="34"/>
        <v>-</v>
      </c>
      <c r="R53" s="103" t="str">
        <f t="shared" si="35"/>
        <v>-</v>
      </c>
      <c r="S53" s="133">
        <f t="shared" si="36"/>
        <v>0</v>
      </c>
      <c r="T53" s="118" t="str">
        <f t="shared" si="37"/>
        <v>-</v>
      </c>
      <c r="U53" s="107" t="str">
        <f t="shared" si="38"/>
        <v>-</v>
      </c>
      <c r="V53" s="107" t="str">
        <f t="shared" si="49"/>
        <v>-</v>
      </c>
      <c r="W53" s="107" t="str">
        <f t="shared" si="39"/>
        <v>-</v>
      </c>
      <c r="X53" s="107" t="str">
        <f t="shared" si="40"/>
        <v>-</v>
      </c>
      <c r="Y53" s="107" t="str">
        <f t="shared" si="40"/>
        <v>-</v>
      </c>
      <c r="Z53" s="119" t="str">
        <f t="shared" si="41"/>
        <v>-</v>
      </c>
      <c r="AA53" s="97" t="str">
        <f t="shared" si="42"/>
        <v>-</v>
      </c>
      <c r="AB53" s="78">
        <f t="shared" si="43"/>
        <v>1</v>
      </c>
      <c r="AC53" s="92" t="str">
        <f t="shared" si="44"/>
        <v>-</v>
      </c>
      <c r="AD53" s="52" t="str">
        <f t="shared" si="45"/>
        <v>-</v>
      </c>
      <c r="AE53" s="52" t="str">
        <f t="shared" si="46"/>
        <v>-</v>
      </c>
      <c r="AF53" s="52" t="str">
        <f t="shared" si="47"/>
        <v>-</v>
      </c>
      <c r="AG53" s="52" t="str">
        <f t="shared" si="48"/>
        <v>-</v>
      </c>
    </row>
    <row r="54" spans="1:33" ht="15.75" customHeight="1" thickBot="1" x14ac:dyDescent="0.2">
      <c r="A54" s="88">
        <f t="shared" si="26"/>
        <v>14</v>
      </c>
      <c r="B54" s="88" t="str">
        <f t="shared" si="26"/>
        <v>Player 6</v>
      </c>
      <c r="C54" s="97">
        <f t="shared" si="27"/>
        <v>1</v>
      </c>
      <c r="D54" s="308"/>
      <c r="E54" s="131">
        <f t="shared" si="28"/>
        <v>1</v>
      </c>
      <c r="F54" s="93">
        <f t="shared" si="29"/>
        <v>1</v>
      </c>
      <c r="G54" s="93">
        <f t="shared" si="30"/>
        <v>1</v>
      </c>
      <c r="H54" s="93">
        <f t="shared" si="31"/>
        <v>1</v>
      </c>
      <c r="I54" s="93">
        <f t="shared" si="32"/>
        <v>1</v>
      </c>
      <c r="J54" s="105">
        <f t="shared" si="33"/>
        <v>1</v>
      </c>
      <c r="K54" s="63">
        <f>SUM(T3E:T3S!V56)</f>
        <v>0</v>
      </c>
      <c r="L54" s="63">
        <f>SUM(T3E:T3S!W56)</f>
        <v>0</v>
      </c>
      <c r="M54" s="63">
        <f>SUM(T3E:T3S!X56)</f>
        <v>0</v>
      </c>
      <c r="N54" s="63">
        <f>SUM(T3E:T3S!Y56)</f>
        <v>0</v>
      </c>
      <c r="O54" s="63">
        <f>SUM(T3E:T3S!Z56)</f>
        <v>0</v>
      </c>
      <c r="P54" s="63">
        <f>SUM(T3E:T3S!AA56)</f>
        <v>0</v>
      </c>
      <c r="Q54" s="273" t="str">
        <f t="shared" si="34"/>
        <v>-</v>
      </c>
      <c r="R54" s="103" t="str">
        <f t="shared" si="35"/>
        <v>-</v>
      </c>
      <c r="S54" s="133">
        <f t="shared" si="36"/>
        <v>0</v>
      </c>
      <c r="T54" s="118" t="str">
        <f t="shared" si="37"/>
        <v>-</v>
      </c>
      <c r="U54" s="107" t="str">
        <f t="shared" si="38"/>
        <v>-</v>
      </c>
      <c r="V54" s="107" t="str">
        <f t="shared" si="49"/>
        <v>-</v>
      </c>
      <c r="W54" s="107" t="str">
        <f t="shared" si="39"/>
        <v>-</v>
      </c>
      <c r="X54" s="107" t="str">
        <f t="shared" si="40"/>
        <v>-</v>
      </c>
      <c r="Y54" s="107" t="str">
        <f t="shared" si="40"/>
        <v>-</v>
      </c>
      <c r="Z54" s="119" t="str">
        <f t="shared" si="41"/>
        <v>-</v>
      </c>
      <c r="AA54" s="97" t="str">
        <f t="shared" si="42"/>
        <v>-</v>
      </c>
      <c r="AB54" s="78">
        <f t="shared" si="43"/>
        <v>1</v>
      </c>
      <c r="AC54" s="92" t="str">
        <f t="shared" si="44"/>
        <v>-</v>
      </c>
      <c r="AD54" s="52" t="str">
        <f t="shared" si="45"/>
        <v>-</v>
      </c>
      <c r="AE54" s="52" t="str">
        <f t="shared" si="46"/>
        <v>-</v>
      </c>
      <c r="AF54" s="52" t="str">
        <f t="shared" si="47"/>
        <v>-</v>
      </c>
      <c r="AG54" s="52" t="str">
        <f t="shared" si="48"/>
        <v>-</v>
      </c>
    </row>
    <row r="55" spans="1:33" ht="15.75" customHeight="1" thickBot="1" x14ac:dyDescent="0.2">
      <c r="A55" s="88">
        <f t="shared" si="26"/>
        <v>15</v>
      </c>
      <c r="B55" s="88" t="str">
        <f t="shared" si="26"/>
        <v>Player 7</v>
      </c>
      <c r="C55" s="96">
        <f t="shared" si="27"/>
        <v>1</v>
      </c>
      <c r="D55" s="308"/>
      <c r="E55" s="129">
        <f t="shared" si="28"/>
        <v>1</v>
      </c>
      <c r="F55" s="89">
        <f t="shared" si="29"/>
        <v>1</v>
      </c>
      <c r="G55" s="89">
        <f t="shared" si="30"/>
        <v>1</v>
      </c>
      <c r="H55" s="89">
        <f t="shared" si="31"/>
        <v>1</v>
      </c>
      <c r="I55" s="89">
        <f t="shared" si="32"/>
        <v>1</v>
      </c>
      <c r="J55" s="101">
        <f t="shared" si="33"/>
        <v>1</v>
      </c>
      <c r="K55" s="63">
        <f>SUM(T3E:T3S!V57)</f>
        <v>0</v>
      </c>
      <c r="L55" s="63">
        <f>SUM(T3E:T3S!W57)</f>
        <v>0</v>
      </c>
      <c r="M55" s="63">
        <f>SUM(T3E:T3S!X57)</f>
        <v>0</v>
      </c>
      <c r="N55" s="63">
        <f>SUM(T3E:T3S!Y57)</f>
        <v>0</v>
      </c>
      <c r="O55" s="63">
        <f>SUM(T3E:T3S!Z57)</f>
        <v>0</v>
      </c>
      <c r="P55" s="63">
        <f>SUM(T3E:T3S!AA57)</f>
        <v>0</v>
      </c>
      <c r="Q55" s="272" t="str">
        <f t="shared" si="34"/>
        <v>-</v>
      </c>
      <c r="R55" s="101" t="str">
        <f t="shared" si="35"/>
        <v>-</v>
      </c>
      <c r="S55" s="132">
        <f t="shared" si="36"/>
        <v>0</v>
      </c>
      <c r="T55" s="116" t="str">
        <f t="shared" si="37"/>
        <v>-</v>
      </c>
      <c r="U55" s="106" t="str">
        <f t="shared" si="38"/>
        <v>-</v>
      </c>
      <c r="V55" s="106" t="str">
        <f t="shared" si="49"/>
        <v>-</v>
      </c>
      <c r="W55" s="106" t="str">
        <f t="shared" si="39"/>
        <v>-</v>
      </c>
      <c r="X55" s="106" t="str">
        <f t="shared" si="40"/>
        <v>-</v>
      </c>
      <c r="Y55" s="106" t="str">
        <f t="shared" si="40"/>
        <v>-</v>
      </c>
      <c r="Z55" s="117" t="str">
        <f t="shared" si="41"/>
        <v>-</v>
      </c>
      <c r="AA55" s="96" t="str">
        <f t="shared" si="42"/>
        <v>-</v>
      </c>
      <c r="AB55" s="90">
        <f t="shared" si="43"/>
        <v>1</v>
      </c>
      <c r="AC55" s="91" t="str">
        <f t="shared" si="44"/>
        <v>-</v>
      </c>
      <c r="AD55" s="52" t="str">
        <f t="shared" si="45"/>
        <v>-</v>
      </c>
      <c r="AE55" s="52" t="str">
        <f t="shared" si="46"/>
        <v>-</v>
      </c>
      <c r="AF55" s="52" t="str">
        <f t="shared" si="47"/>
        <v>-</v>
      </c>
      <c r="AG55" s="52" t="str">
        <f t="shared" si="48"/>
        <v>-</v>
      </c>
    </row>
    <row r="56" spans="1:33" ht="15.75" customHeight="1" thickBot="1" x14ac:dyDescent="0.2">
      <c r="A56" s="88">
        <f t="shared" si="26"/>
        <v>22</v>
      </c>
      <c r="B56" s="88" t="str">
        <f t="shared" si="26"/>
        <v>Player 8</v>
      </c>
      <c r="C56" s="97">
        <f t="shared" si="27"/>
        <v>1</v>
      </c>
      <c r="D56" s="308"/>
      <c r="E56" s="130">
        <f t="shared" si="28"/>
        <v>1</v>
      </c>
      <c r="F56" s="87">
        <f t="shared" si="29"/>
        <v>1</v>
      </c>
      <c r="G56" s="87">
        <f t="shared" si="30"/>
        <v>1</v>
      </c>
      <c r="H56" s="87">
        <f t="shared" si="31"/>
        <v>1</v>
      </c>
      <c r="I56" s="87">
        <f t="shared" si="32"/>
        <v>1</v>
      </c>
      <c r="J56" s="103">
        <f t="shared" si="33"/>
        <v>1</v>
      </c>
      <c r="K56" s="63">
        <f>SUM(T3E:T3S!V58)</f>
        <v>0</v>
      </c>
      <c r="L56" s="63">
        <f>SUM(T3E:T3S!W58)</f>
        <v>0</v>
      </c>
      <c r="M56" s="63">
        <f>SUM(T3E:T3S!X58)</f>
        <v>0</v>
      </c>
      <c r="N56" s="63">
        <f>SUM(T3E:T3S!Y58)</f>
        <v>0</v>
      </c>
      <c r="O56" s="63">
        <f>SUM(T3E:T3S!Z58)</f>
        <v>0</v>
      </c>
      <c r="P56" s="63">
        <f>SUM(T3E:T3S!AA58)</f>
        <v>0</v>
      </c>
      <c r="Q56" s="273" t="str">
        <f t="shared" si="34"/>
        <v>-</v>
      </c>
      <c r="R56" s="103" t="str">
        <f t="shared" si="35"/>
        <v>-</v>
      </c>
      <c r="S56" s="133">
        <f t="shared" si="36"/>
        <v>0</v>
      </c>
      <c r="T56" s="118" t="str">
        <f t="shared" si="37"/>
        <v>-</v>
      </c>
      <c r="U56" s="107" t="str">
        <f t="shared" si="38"/>
        <v>-</v>
      </c>
      <c r="V56" s="107" t="str">
        <f t="shared" si="49"/>
        <v>-</v>
      </c>
      <c r="W56" s="107" t="str">
        <f t="shared" si="39"/>
        <v>-</v>
      </c>
      <c r="X56" s="107" t="str">
        <f t="shared" si="40"/>
        <v>-</v>
      </c>
      <c r="Y56" s="107" t="str">
        <f t="shared" si="40"/>
        <v>-</v>
      </c>
      <c r="Z56" s="119" t="str">
        <f t="shared" si="41"/>
        <v>-</v>
      </c>
      <c r="AA56" s="97" t="str">
        <f t="shared" si="42"/>
        <v>-</v>
      </c>
      <c r="AB56" s="78">
        <f t="shared" si="43"/>
        <v>1</v>
      </c>
      <c r="AC56" s="92" t="str">
        <f t="shared" si="44"/>
        <v>-</v>
      </c>
      <c r="AD56" s="52" t="str">
        <f t="shared" si="45"/>
        <v>-</v>
      </c>
      <c r="AE56" s="52" t="str">
        <f t="shared" si="46"/>
        <v>-</v>
      </c>
      <c r="AF56" s="52" t="str">
        <f t="shared" si="47"/>
        <v>-</v>
      </c>
      <c r="AG56" s="52" t="str">
        <f t="shared" si="48"/>
        <v>-</v>
      </c>
    </row>
    <row r="57" spans="1:33" ht="15.75" customHeight="1" thickBot="1" x14ac:dyDescent="0.2">
      <c r="A57" s="88">
        <f t="shared" si="26"/>
        <v>23</v>
      </c>
      <c r="B57" s="88" t="str">
        <f t="shared" si="26"/>
        <v>Player 9</v>
      </c>
      <c r="C57" s="97">
        <f t="shared" si="27"/>
        <v>1</v>
      </c>
      <c r="D57" s="308"/>
      <c r="E57" s="131">
        <f t="shared" si="28"/>
        <v>1</v>
      </c>
      <c r="F57" s="93">
        <f t="shared" si="29"/>
        <v>1</v>
      </c>
      <c r="G57" s="93">
        <f t="shared" si="30"/>
        <v>1</v>
      </c>
      <c r="H57" s="93">
        <f t="shared" si="31"/>
        <v>1</v>
      </c>
      <c r="I57" s="93">
        <f t="shared" si="32"/>
        <v>1</v>
      </c>
      <c r="J57" s="105">
        <f t="shared" si="33"/>
        <v>1</v>
      </c>
      <c r="K57" s="63">
        <f>SUM(T3E:T3S!V59)</f>
        <v>0</v>
      </c>
      <c r="L57" s="63">
        <f>SUM(T3E:T3S!W59)</f>
        <v>0</v>
      </c>
      <c r="M57" s="63">
        <f>SUM(T3E:T3S!X59)</f>
        <v>0</v>
      </c>
      <c r="N57" s="63">
        <f>SUM(T3E:T3S!Y59)</f>
        <v>0</v>
      </c>
      <c r="O57" s="63">
        <f>SUM(T3E:T3S!Z59)</f>
        <v>0</v>
      </c>
      <c r="P57" s="63">
        <f>SUM(T3E:T3S!AA59)</f>
        <v>0</v>
      </c>
      <c r="Q57" s="273" t="str">
        <f t="shared" si="34"/>
        <v>-</v>
      </c>
      <c r="R57" s="103" t="str">
        <f t="shared" si="35"/>
        <v>-</v>
      </c>
      <c r="S57" s="133">
        <f t="shared" si="36"/>
        <v>0</v>
      </c>
      <c r="T57" s="118" t="str">
        <f t="shared" si="37"/>
        <v>-</v>
      </c>
      <c r="U57" s="107" t="str">
        <f t="shared" si="38"/>
        <v>-</v>
      </c>
      <c r="V57" s="107" t="str">
        <f t="shared" si="49"/>
        <v>-</v>
      </c>
      <c r="W57" s="107" t="str">
        <f t="shared" si="39"/>
        <v>-</v>
      </c>
      <c r="X57" s="107" t="str">
        <f t="shared" si="40"/>
        <v>-</v>
      </c>
      <c r="Y57" s="107" t="str">
        <f t="shared" si="40"/>
        <v>-</v>
      </c>
      <c r="Z57" s="119" t="str">
        <f t="shared" si="41"/>
        <v>-</v>
      </c>
      <c r="AA57" s="97" t="str">
        <f t="shared" si="42"/>
        <v>-</v>
      </c>
      <c r="AB57" s="78">
        <f t="shared" si="43"/>
        <v>1</v>
      </c>
      <c r="AC57" s="92" t="str">
        <f t="shared" si="44"/>
        <v>-</v>
      </c>
      <c r="AD57" s="52" t="str">
        <f t="shared" si="45"/>
        <v>-</v>
      </c>
      <c r="AE57" s="52" t="str">
        <f t="shared" si="46"/>
        <v>-</v>
      </c>
      <c r="AF57" s="52" t="str">
        <f t="shared" si="47"/>
        <v>-</v>
      </c>
      <c r="AG57" s="52" t="str">
        <f t="shared" si="48"/>
        <v>-</v>
      </c>
    </row>
    <row r="58" spans="1:33" ht="15.75" customHeight="1" thickBot="1" x14ac:dyDescent="0.2">
      <c r="A58" s="88">
        <f t="shared" si="26"/>
        <v>24</v>
      </c>
      <c r="B58" s="88" t="str">
        <f t="shared" si="26"/>
        <v>Player 10</v>
      </c>
      <c r="C58" s="96">
        <f t="shared" si="27"/>
        <v>1</v>
      </c>
      <c r="D58" s="308"/>
      <c r="E58" s="129">
        <f t="shared" si="28"/>
        <v>1</v>
      </c>
      <c r="F58" s="89">
        <f t="shared" si="29"/>
        <v>1</v>
      </c>
      <c r="G58" s="89">
        <f t="shared" si="30"/>
        <v>1</v>
      </c>
      <c r="H58" s="89">
        <f t="shared" si="31"/>
        <v>1</v>
      </c>
      <c r="I58" s="89">
        <f t="shared" si="32"/>
        <v>1</v>
      </c>
      <c r="J58" s="101">
        <f t="shared" si="33"/>
        <v>1</v>
      </c>
      <c r="K58" s="63">
        <f>SUM(T3E:T3S!V60)</f>
        <v>0</v>
      </c>
      <c r="L58" s="63">
        <f>SUM(T3E:T3S!W60)</f>
        <v>0</v>
      </c>
      <c r="M58" s="63">
        <f>SUM(T3E:T3S!X60)</f>
        <v>0</v>
      </c>
      <c r="N58" s="63">
        <f>SUM(T3E:T3S!Y60)</f>
        <v>0</v>
      </c>
      <c r="O58" s="63">
        <f>SUM(T3E:T3S!Z60)</f>
        <v>0</v>
      </c>
      <c r="P58" s="63">
        <f>SUM(T3E:T3S!AA60)</f>
        <v>0</v>
      </c>
      <c r="Q58" s="272" t="str">
        <f t="shared" si="34"/>
        <v>-</v>
      </c>
      <c r="R58" s="101" t="str">
        <f t="shared" si="35"/>
        <v>-</v>
      </c>
      <c r="S58" s="132">
        <f t="shared" si="36"/>
        <v>0</v>
      </c>
      <c r="T58" s="116" t="str">
        <f t="shared" si="37"/>
        <v>-</v>
      </c>
      <c r="U58" s="106" t="str">
        <f t="shared" si="38"/>
        <v>-</v>
      </c>
      <c r="V58" s="106" t="str">
        <f t="shared" si="49"/>
        <v>-</v>
      </c>
      <c r="W58" s="106" t="str">
        <f t="shared" si="39"/>
        <v>-</v>
      </c>
      <c r="X58" s="106" t="str">
        <f t="shared" si="40"/>
        <v>-</v>
      </c>
      <c r="Y58" s="106" t="str">
        <f t="shared" si="40"/>
        <v>-</v>
      </c>
      <c r="Z58" s="117" t="str">
        <f t="shared" si="41"/>
        <v>-</v>
      </c>
      <c r="AA58" s="96" t="str">
        <f t="shared" si="42"/>
        <v>-</v>
      </c>
      <c r="AB58" s="90">
        <f t="shared" si="43"/>
        <v>1</v>
      </c>
      <c r="AC58" s="91" t="str">
        <f t="shared" si="44"/>
        <v>-</v>
      </c>
      <c r="AD58" s="52" t="str">
        <f t="shared" si="45"/>
        <v>-</v>
      </c>
      <c r="AE58" s="52" t="str">
        <f t="shared" si="46"/>
        <v>-</v>
      </c>
      <c r="AF58" s="52" t="str">
        <f t="shared" si="47"/>
        <v>-</v>
      </c>
      <c r="AG58" s="52" t="str">
        <f t="shared" si="48"/>
        <v>-</v>
      </c>
    </row>
    <row r="59" spans="1:33" ht="15.75" customHeight="1" thickBot="1" x14ac:dyDescent="0.2">
      <c r="A59" s="88">
        <f t="shared" si="26"/>
        <v>25</v>
      </c>
      <c r="B59" s="88" t="str">
        <f t="shared" si="26"/>
        <v>Player 11</v>
      </c>
      <c r="C59" s="97">
        <f t="shared" si="27"/>
        <v>1</v>
      </c>
      <c r="D59" s="308"/>
      <c r="E59" s="130">
        <f t="shared" si="28"/>
        <v>1</v>
      </c>
      <c r="F59" s="87">
        <f t="shared" si="29"/>
        <v>1</v>
      </c>
      <c r="G59" s="87">
        <f t="shared" si="30"/>
        <v>1</v>
      </c>
      <c r="H59" s="87">
        <f t="shared" si="31"/>
        <v>1</v>
      </c>
      <c r="I59" s="87">
        <f t="shared" si="32"/>
        <v>1</v>
      </c>
      <c r="J59" s="103">
        <f t="shared" si="33"/>
        <v>1</v>
      </c>
      <c r="K59" s="63">
        <f>SUM(T3E:T3S!V61)</f>
        <v>0</v>
      </c>
      <c r="L59" s="63">
        <f>SUM(T3E:T3S!W61)</f>
        <v>0</v>
      </c>
      <c r="M59" s="63">
        <f>SUM(T3E:T3S!X61)</f>
        <v>0</v>
      </c>
      <c r="N59" s="63">
        <f>SUM(T3E:T3S!Y61)</f>
        <v>0</v>
      </c>
      <c r="O59" s="63">
        <f>SUM(T3E:T3S!Z61)</f>
        <v>0</v>
      </c>
      <c r="P59" s="63">
        <f>SUM(T3E:T3S!AA61)</f>
        <v>0</v>
      </c>
      <c r="Q59" s="273" t="str">
        <f t="shared" si="34"/>
        <v>-</v>
      </c>
      <c r="R59" s="103" t="str">
        <f t="shared" si="35"/>
        <v>-</v>
      </c>
      <c r="S59" s="133">
        <f t="shared" si="36"/>
        <v>0</v>
      </c>
      <c r="T59" s="118" t="str">
        <f t="shared" si="37"/>
        <v>-</v>
      </c>
      <c r="U59" s="107" t="str">
        <f t="shared" si="38"/>
        <v>-</v>
      </c>
      <c r="V59" s="107" t="str">
        <f t="shared" si="49"/>
        <v>-</v>
      </c>
      <c r="W59" s="107" t="str">
        <f t="shared" si="39"/>
        <v>-</v>
      </c>
      <c r="X59" s="107" t="str">
        <f t="shared" si="40"/>
        <v>-</v>
      </c>
      <c r="Y59" s="107" t="str">
        <f t="shared" si="40"/>
        <v>-</v>
      </c>
      <c r="Z59" s="119" t="str">
        <f t="shared" si="41"/>
        <v>-</v>
      </c>
      <c r="AA59" s="97" t="str">
        <f t="shared" si="42"/>
        <v>-</v>
      </c>
      <c r="AB59" s="78">
        <f t="shared" si="43"/>
        <v>1</v>
      </c>
      <c r="AC59" s="92" t="str">
        <f t="shared" si="44"/>
        <v>-</v>
      </c>
      <c r="AD59" s="52" t="str">
        <f t="shared" si="45"/>
        <v>-</v>
      </c>
      <c r="AE59" s="52" t="str">
        <f t="shared" si="46"/>
        <v>-</v>
      </c>
      <c r="AF59" s="52" t="str">
        <f t="shared" si="47"/>
        <v>-</v>
      </c>
      <c r="AG59" s="52" t="str">
        <f t="shared" si="48"/>
        <v>-</v>
      </c>
    </row>
    <row r="60" spans="1:33" ht="15.75" customHeight="1" thickBot="1" x14ac:dyDescent="0.2">
      <c r="A60" s="88">
        <f t="shared" si="26"/>
        <v>29</v>
      </c>
      <c r="B60" s="88" t="str">
        <f t="shared" si="26"/>
        <v>Player 12</v>
      </c>
      <c r="C60" s="97">
        <f t="shared" ref="C60:C65" si="50">AVERAGE(E60:G60,I60:J60)</f>
        <v>1</v>
      </c>
      <c r="D60" s="308"/>
      <c r="E60" s="131">
        <f t="shared" si="28"/>
        <v>1</v>
      </c>
      <c r="F60" s="93">
        <f t="shared" si="29"/>
        <v>1</v>
      </c>
      <c r="G60" s="93">
        <f t="shared" si="30"/>
        <v>1</v>
      </c>
      <c r="H60" s="93">
        <f t="shared" si="31"/>
        <v>1</v>
      </c>
      <c r="I60" s="93">
        <f t="shared" si="32"/>
        <v>1</v>
      </c>
      <c r="J60" s="105">
        <f t="shared" si="33"/>
        <v>1</v>
      </c>
      <c r="K60" s="63">
        <f>SUM(T3E:T3S!V62)</f>
        <v>0</v>
      </c>
      <c r="L60" s="63">
        <f>SUM(T3E:T3S!W62)</f>
        <v>0</v>
      </c>
      <c r="M60" s="63">
        <f>SUM(T3E:T3S!X62)</f>
        <v>0</v>
      </c>
      <c r="N60" s="63">
        <f>SUM(T3E:T3S!Y62)</f>
        <v>0</v>
      </c>
      <c r="O60" s="63">
        <f>SUM(T3E:T3S!Z62)</f>
        <v>0</v>
      </c>
      <c r="P60" s="63">
        <f>SUM(T3E:T3S!AA62)</f>
        <v>0</v>
      </c>
      <c r="Q60" s="273" t="str">
        <f t="shared" si="34"/>
        <v>-</v>
      </c>
      <c r="R60" s="103" t="str">
        <f t="shared" si="35"/>
        <v>-</v>
      </c>
      <c r="S60" s="133">
        <f t="shared" ref="S60:S65" si="51">SUM(L60:O60)</f>
        <v>0</v>
      </c>
      <c r="T60" s="118" t="str">
        <f t="shared" si="37"/>
        <v>-</v>
      </c>
      <c r="U60" s="107" t="str">
        <f t="shared" si="38"/>
        <v>-</v>
      </c>
      <c r="V60" s="107" t="str">
        <f t="shared" si="49"/>
        <v>-</v>
      </c>
      <c r="W60" s="107" t="str">
        <f t="shared" si="39"/>
        <v>-</v>
      </c>
      <c r="X60" s="107" t="str">
        <f t="shared" si="40"/>
        <v>-</v>
      </c>
      <c r="Y60" s="107" t="str">
        <f t="shared" si="40"/>
        <v>-</v>
      </c>
      <c r="Z60" s="119" t="str">
        <f t="shared" si="41"/>
        <v>-</v>
      </c>
      <c r="AA60" s="97" t="str">
        <f t="shared" ref="AA60:AA65" si="52">IF(Z60&lt;&gt;"-",AVERAGE(T60:Z60),"-")</f>
        <v>-</v>
      </c>
      <c r="AB60" s="78">
        <f t="shared" ref="AB60:AB65" si="53">RANK(C60,C$49:C$66,1)</f>
        <v>1</v>
      </c>
      <c r="AC60" s="92" t="str">
        <f t="shared" ref="AC60:AC65" si="54">IF(AA60&lt;&gt;"-",RANK(AA60,AA$49:AA$66,1),"-")</f>
        <v>-</v>
      </c>
      <c r="AD60" s="52" t="str">
        <f t="shared" si="45"/>
        <v>-</v>
      </c>
      <c r="AE60" s="52" t="str">
        <f t="shared" si="46"/>
        <v>-</v>
      </c>
      <c r="AF60" s="52" t="str">
        <f t="shared" si="47"/>
        <v>-</v>
      </c>
      <c r="AG60" s="52" t="str">
        <f t="shared" si="48"/>
        <v>-</v>
      </c>
    </row>
    <row r="61" spans="1:33" ht="15.75" customHeight="1" thickBot="1" x14ac:dyDescent="0.2">
      <c r="A61" s="88">
        <f t="shared" si="26"/>
        <v>30</v>
      </c>
      <c r="B61" s="88" t="str">
        <f t="shared" si="26"/>
        <v>Player 13</v>
      </c>
      <c r="C61" s="96">
        <f t="shared" si="50"/>
        <v>1</v>
      </c>
      <c r="D61" s="308"/>
      <c r="E61" s="129">
        <f t="shared" si="28"/>
        <v>1</v>
      </c>
      <c r="F61" s="89">
        <f t="shared" si="29"/>
        <v>1</v>
      </c>
      <c r="G61" s="89">
        <f t="shared" si="30"/>
        <v>1</v>
      </c>
      <c r="H61" s="89">
        <f t="shared" si="31"/>
        <v>1</v>
      </c>
      <c r="I61" s="89">
        <f t="shared" si="32"/>
        <v>1</v>
      </c>
      <c r="J61" s="101">
        <f t="shared" si="33"/>
        <v>1</v>
      </c>
      <c r="K61" s="63">
        <f>SUM(T3E:T3S!V63)</f>
        <v>0</v>
      </c>
      <c r="L61" s="63">
        <f>SUM(T3E:T3S!W63)</f>
        <v>0</v>
      </c>
      <c r="M61" s="63">
        <f>SUM(T3E:T3S!X63)</f>
        <v>0</v>
      </c>
      <c r="N61" s="63">
        <f>SUM(T3E:T3S!Y63)</f>
        <v>0</v>
      </c>
      <c r="O61" s="63">
        <f>SUM(T3E:T3S!Z63)</f>
        <v>0</v>
      </c>
      <c r="P61" s="63">
        <f>SUM(T3E:T3S!AA63)</f>
        <v>0</v>
      </c>
      <c r="Q61" s="272" t="str">
        <f t="shared" si="34"/>
        <v>-</v>
      </c>
      <c r="R61" s="101" t="str">
        <f t="shared" si="35"/>
        <v>-</v>
      </c>
      <c r="S61" s="132">
        <f t="shared" si="51"/>
        <v>0</v>
      </c>
      <c r="T61" s="116" t="str">
        <f t="shared" si="37"/>
        <v>-</v>
      </c>
      <c r="U61" s="106" t="str">
        <f t="shared" si="38"/>
        <v>-</v>
      </c>
      <c r="V61" s="106" t="str">
        <f t="shared" si="49"/>
        <v>-</v>
      </c>
      <c r="W61" s="106" t="str">
        <f t="shared" si="39"/>
        <v>-</v>
      </c>
      <c r="X61" s="106" t="str">
        <f t="shared" si="40"/>
        <v>-</v>
      </c>
      <c r="Y61" s="106" t="str">
        <f t="shared" si="40"/>
        <v>-</v>
      </c>
      <c r="Z61" s="117" t="str">
        <f t="shared" si="41"/>
        <v>-</v>
      </c>
      <c r="AA61" s="96" t="str">
        <f t="shared" si="52"/>
        <v>-</v>
      </c>
      <c r="AB61" s="90">
        <f t="shared" si="53"/>
        <v>1</v>
      </c>
      <c r="AC61" s="91" t="str">
        <f t="shared" si="54"/>
        <v>-</v>
      </c>
      <c r="AD61" s="52" t="str">
        <f t="shared" si="45"/>
        <v>-</v>
      </c>
      <c r="AE61" s="52" t="str">
        <f t="shared" si="46"/>
        <v>-</v>
      </c>
      <c r="AF61" s="52" t="str">
        <f t="shared" si="47"/>
        <v>-</v>
      </c>
      <c r="AG61" s="52" t="str">
        <f t="shared" si="48"/>
        <v>-</v>
      </c>
    </row>
    <row r="62" spans="1:33" ht="15.75" customHeight="1" thickBot="1" x14ac:dyDescent="0.2">
      <c r="A62" s="88">
        <f t="shared" si="26"/>
        <v>32</v>
      </c>
      <c r="B62" s="88" t="str">
        <f t="shared" si="26"/>
        <v>Player 14</v>
      </c>
      <c r="C62" s="97">
        <f t="shared" si="50"/>
        <v>1</v>
      </c>
      <c r="D62" s="308"/>
      <c r="E62" s="130">
        <f t="shared" si="28"/>
        <v>1</v>
      </c>
      <c r="F62" s="87">
        <f t="shared" si="29"/>
        <v>1</v>
      </c>
      <c r="G62" s="87">
        <f t="shared" si="30"/>
        <v>1</v>
      </c>
      <c r="H62" s="87">
        <f t="shared" si="31"/>
        <v>1</v>
      </c>
      <c r="I62" s="87">
        <f t="shared" si="32"/>
        <v>1</v>
      </c>
      <c r="J62" s="103">
        <f t="shared" si="33"/>
        <v>1</v>
      </c>
      <c r="K62" s="63">
        <f>SUM(T3E:T3S!V64)</f>
        <v>0</v>
      </c>
      <c r="L62" s="63">
        <f>SUM(T3E:T3S!W64)</f>
        <v>0</v>
      </c>
      <c r="M62" s="63">
        <f>SUM(T3E:T3S!X64)</f>
        <v>0</v>
      </c>
      <c r="N62" s="63">
        <f>SUM(T3E:T3S!Y64)</f>
        <v>0</v>
      </c>
      <c r="O62" s="63">
        <f>SUM(T3E:T3S!Z64)</f>
        <v>0</v>
      </c>
      <c r="P62" s="63">
        <f>SUM(T3E:T3S!AA64)</f>
        <v>0</v>
      </c>
      <c r="Q62" s="273" t="str">
        <f t="shared" si="34"/>
        <v>-</v>
      </c>
      <c r="R62" s="103" t="str">
        <f t="shared" si="35"/>
        <v>-</v>
      </c>
      <c r="S62" s="133">
        <f t="shared" si="51"/>
        <v>0</v>
      </c>
      <c r="T62" s="118" t="str">
        <f t="shared" si="37"/>
        <v>-</v>
      </c>
      <c r="U62" s="107" t="str">
        <f t="shared" si="38"/>
        <v>-</v>
      </c>
      <c r="V62" s="107" t="str">
        <f t="shared" si="49"/>
        <v>-</v>
      </c>
      <c r="W62" s="107" t="str">
        <f t="shared" si="39"/>
        <v>-</v>
      </c>
      <c r="X62" s="107" t="str">
        <f t="shared" si="40"/>
        <v>-</v>
      </c>
      <c r="Y62" s="107" t="str">
        <f t="shared" si="40"/>
        <v>-</v>
      </c>
      <c r="Z62" s="119" t="str">
        <f t="shared" si="41"/>
        <v>-</v>
      </c>
      <c r="AA62" s="97" t="str">
        <f t="shared" si="52"/>
        <v>-</v>
      </c>
      <c r="AB62" s="78">
        <f t="shared" si="53"/>
        <v>1</v>
      </c>
      <c r="AC62" s="92" t="str">
        <f t="shared" si="54"/>
        <v>-</v>
      </c>
      <c r="AD62" s="52" t="str">
        <f t="shared" si="45"/>
        <v>-</v>
      </c>
      <c r="AE62" s="52" t="str">
        <f t="shared" si="46"/>
        <v>-</v>
      </c>
      <c r="AF62" s="52" t="str">
        <f t="shared" si="47"/>
        <v>-</v>
      </c>
      <c r="AG62" s="52" t="str">
        <f t="shared" si="48"/>
        <v>-</v>
      </c>
    </row>
    <row r="63" spans="1:33" ht="15.75" customHeight="1" thickBot="1" x14ac:dyDescent="0.2">
      <c r="A63" s="88">
        <f t="shared" si="26"/>
        <v>0</v>
      </c>
      <c r="B63" s="88">
        <f t="shared" si="26"/>
        <v>0</v>
      </c>
      <c r="C63" s="97">
        <f t="shared" si="50"/>
        <v>1</v>
      </c>
      <c r="D63" s="308"/>
      <c r="E63" s="131">
        <f t="shared" si="28"/>
        <v>1</v>
      </c>
      <c r="F63" s="93">
        <f t="shared" si="29"/>
        <v>1</v>
      </c>
      <c r="G63" s="93">
        <f t="shared" si="30"/>
        <v>1</v>
      </c>
      <c r="H63" s="93">
        <f t="shared" si="31"/>
        <v>1</v>
      </c>
      <c r="I63" s="93">
        <f t="shared" si="32"/>
        <v>1</v>
      </c>
      <c r="J63" s="105">
        <f t="shared" si="33"/>
        <v>1</v>
      </c>
      <c r="K63" s="63">
        <f>SUM(T3E:T3S!V65)</f>
        <v>0</v>
      </c>
      <c r="L63" s="63">
        <f>SUM(T3E:T3S!W65)</f>
        <v>0</v>
      </c>
      <c r="M63" s="63">
        <f>SUM(T3E:T3S!X65)</f>
        <v>0</v>
      </c>
      <c r="N63" s="63">
        <f>SUM(T3E:T3S!Y65)</f>
        <v>0</v>
      </c>
      <c r="O63" s="63">
        <f>SUM(T3E:T3S!Z65)</f>
        <v>0</v>
      </c>
      <c r="P63" s="63">
        <f>SUM(T3E:T3S!AA65)</f>
        <v>0</v>
      </c>
      <c r="Q63" s="273" t="str">
        <f t="shared" si="34"/>
        <v>-</v>
      </c>
      <c r="R63" s="103" t="str">
        <f t="shared" si="35"/>
        <v>-</v>
      </c>
      <c r="S63" s="133">
        <f t="shared" si="51"/>
        <v>0</v>
      </c>
      <c r="T63" s="118" t="str">
        <f t="shared" si="37"/>
        <v>-</v>
      </c>
      <c r="U63" s="107" t="str">
        <f t="shared" si="38"/>
        <v>-</v>
      </c>
      <c r="V63" s="107" t="str">
        <f t="shared" si="49"/>
        <v>-</v>
      </c>
      <c r="W63" s="107" t="str">
        <f t="shared" si="39"/>
        <v>-</v>
      </c>
      <c r="X63" s="107" t="str">
        <f t="shared" si="40"/>
        <v>-</v>
      </c>
      <c r="Y63" s="107" t="str">
        <f t="shared" si="40"/>
        <v>-</v>
      </c>
      <c r="Z63" s="119" t="str">
        <f t="shared" si="41"/>
        <v>-</v>
      </c>
      <c r="AA63" s="97" t="str">
        <f t="shared" si="52"/>
        <v>-</v>
      </c>
      <c r="AB63" s="78">
        <f t="shared" si="53"/>
        <v>1</v>
      </c>
      <c r="AC63" s="92" t="str">
        <f t="shared" si="54"/>
        <v>-</v>
      </c>
      <c r="AD63" s="52" t="str">
        <f t="shared" si="45"/>
        <v>-</v>
      </c>
      <c r="AE63" s="52" t="str">
        <f t="shared" si="46"/>
        <v>-</v>
      </c>
      <c r="AF63" s="52" t="str">
        <f t="shared" si="47"/>
        <v>-</v>
      </c>
      <c r="AG63" s="52" t="str">
        <f t="shared" si="48"/>
        <v>-</v>
      </c>
    </row>
    <row r="64" spans="1:33" ht="15.75" customHeight="1" thickBot="1" x14ac:dyDescent="0.2">
      <c r="A64" s="88">
        <f t="shared" si="26"/>
        <v>0</v>
      </c>
      <c r="B64" s="88">
        <f t="shared" si="26"/>
        <v>0</v>
      </c>
      <c r="C64" s="96">
        <f t="shared" si="50"/>
        <v>1</v>
      </c>
      <c r="D64" s="308"/>
      <c r="E64" s="129">
        <f t="shared" si="28"/>
        <v>1</v>
      </c>
      <c r="F64" s="89">
        <f t="shared" si="29"/>
        <v>1</v>
      </c>
      <c r="G64" s="89">
        <f t="shared" si="30"/>
        <v>1</v>
      </c>
      <c r="H64" s="89">
        <f t="shared" si="31"/>
        <v>1</v>
      </c>
      <c r="I64" s="89">
        <f t="shared" si="32"/>
        <v>1</v>
      </c>
      <c r="J64" s="101">
        <f t="shared" si="33"/>
        <v>1</v>
      </c>
      <c r="K64" s="63">
        <f>SUM(T3E:T3S!V66)</f>
        <v>0</v>
      </c>
      <c r="L64" s="63">
        <f>SUM(T3E:T3S!W66)</f>
        <v>0</v>
      </c>
      <c r="M64" s="63">
        <f>SUM(T3E:T3S!X66)</f>
        <v>0</v>
      </c>
      <c r="N64" s="63">
        <f>SUM(T3E:T3S!Y66)</f>
        <v>0</v>
      </c>
      <c r="O64" s="63">
        <f>SUM(T3E:T3S!Z66)</f>
        <v>0</v>
      </c>
      <c r="P64" s="63">
        <f>SUM(T3E:T3S!AA66)</f>
        <v>0</v>
      </c>
      <c r="Q64" s="272" t="str">
        <f t="shared" si="34"/>
        <v>-</v>
      </c>
      <c r="R64" s="101" t="str">
        <f t="shared" si="35"/>
        <v>-</v>
      </c>
      <c r="S64" s="132">
        <f t="shared" si="51"/>
        <v>0</v>
      </c>
      <c r="T64" s="116" t="str">
        <f t="shared" si="37"/>
        <v>-</v>
      </c>
      <c r="U64" s="106" t="str">
        <f t="shared" si="38"/>
        <v>-</v>
      </c>
      <c r="V64" s="106" t="str">
        <f t="shared" si="49"/>
        <v>-</v>
      </c>
      <c r="W64" s="106" t="str">
        <f t="shared" si="39"/>
        <v>-</v>
      </c>
      <c r="X64" s="106" t="str">
        <f t="shared" si="40"/>
        <v>-</v>
      </c>
      <c r="Y64" s="106" t="str">
        <f t="shared" si="40"/>
        <v>-</v>
      </c>
      <c r="Z64" s="117" t="str">
        <f t="shared" si="41"/>
        <v>-</v>
      </c>
      <c r="AA64" s="96" t="str">
        <f t="shared" si="52"/>
        <v>-</v>
      </c>
      <c r="AB64" s="90">
        <f t="shared" si="53"/>
        <v>1</v>
      </c>
      <c r="AC64" s="91" t="str">
        <f t="shared" si="54"/>
        <v>-</v>
      </c>
      <c r="AD64" s="52" t="str">
        <f t="shared" si="45"/>
        <v>-</v>
      </c>
      <c r="AE64" s="52" t="str">
        <f t="shared" si="46"/>
        <v>-</v>
      </c>
      <c r="AF64" s="52" t="str">
        <f t="shared" si="47"/>
        <v>-</v>
      </c>
      <c r="AG64" s="52" t="str">
        <f t="shared" si="48"/>
        <v>-</v>
      </c>
    </row>
    <row r="65" spans="1:33" ht="15.75" customHeight="1" thickBot="1" x14ac:dyDescent="0.2">
      <c r="A65" s="88">
        <f t="shared" si="26"/>
        <v>0</v>
      </c>
      <c r="B65" s="88">
        <f t="shared" si="26"/>
        <v>0</v>
      </c>
      <c r="C65" s="97">
        <f t="shared" si="50"/>
        <v>1</v>
      </c>
      <c r="D65" s="308"/>
      <c r="E65" s="130">
        <f t="shared" si="28"/>
        <v>1</v>
      </c>
      <c r="F65" s="87">
        <f t="shared" si="29"/>
        <v>1</v>
      </c>
      <c r="G65" s="87">
        <f t="shared" si="30"/>
        <v>1</v>
      </c>
      <c r="H65" s="87">
        <f t="shared" si="31"/>
        <v>1</v>
      </c>
      <c r="I65" s="87">
        <f t="shared" si="32"/>
        <v>1</v>
      </c>
      <c r="J65" s="103">
        <f t="shared" si="33"/>
        <v>1</v>
      </c>
      <c r="K65" s="63">
        <f>SUM(T3E:T3S!V67)</f>
        <v>0</v>
      </c>
      <c r="L65" s="63">
        <f>SUM(T3E:T3S!W67)</f>
        <v>0</v>
      </c>
      <c r="M65" s="63">
        <f>SUM(T3E:T3S!X67)</f>
        <v>0</v>
      </c>
      <c r="N65" s="63">
        <f>SUM(T3E:T3S!Y67)</f>
        <v>0</v>
      </c>
      <c r="O65" s="63">
        <f>SUM(T3E:T3S!Z67)</f>
        <v>0</v>
      </c>
      <c r="P65" s="63">
        <f>SUM(T3E:T3S!AA67)</f>
        <v>0</v>
      </c>
      <c r="Q65" s="273" t="str">
        <f t="shared" si="34"/>
        <v>-</v>
      </c>
      <c r="R65" s="103" t="str">
        <f t="shared" si="35"/>
        <v>-</v>
      </c>
      <c r="S65" s="133">
        <f t="shared" si="51"/>
        <v>0</v>
      </c>
      <c r="T65" s="118" t="str">
        <f t="shared" si="37"/>
        <v>-</v>
      </c>
      <c r="U65" s="107" t="str">
        <f t="shared" si="38"/>
        <v>-</v>
      </c>
      <c r="V65" s="107" t="str">
        <f t="shared" si="49"/>
        <v>-</v>
      </c>
      <c r="W65" s="107" t="str">
        <f t="shared" si="39"/>
        <v>-</v>
      </c>
      <c r="X65" s="107" t="str">
        <f t="shared" si="40"/>
        <v>-</v>
      </c>
      <c r="Y65" s="107" t="str">
        <f t="shared" si="40"/>
        <v>-</v>
      </c>
      <c r="Z65" s="119" t="str">
        <f t="shared" si="41"/>
        <v>-</v>
      </c>
      <c r="AA65" s="97" t="str">
        <f t="shared" si="52"/>
        <v>-</v>
      </c>
      <c r="AB65" s="78">
        <f t="shared" si="53"/>
        <v>1</v>
      </c>
      <c r="AC65" s="92" t="str">
        <f t="shared" si="54"/>
        <v>-</v>
      </c>
      <c r="AD65" s="52" t="str">
        <f t="shared" si="45"/>
        <v>-</v>
      </c>
      <c r="AE65" s="52" t="str">
        <f t="shared" si="46"/>
        <v>-</v>
      </c>
      <c r="AF65" s="52" t="str">
        <f t="shared" si="47"/>
        <v>-</v>
      </c>
      <c r="AG65" s="52" t="str">
        <f t="shared" si="48"/>
        <v>-</v>
      </c>
    </row>
    <row r="66" spans="1:33" ht="15.75" customHeight="1" thickBot="1" x14ac:dyDescent="0.2">
      <c r="A66" s="88">
        <f t="shared" si="26"/>
        <v>0</v>
      </c>
      <c r="B66" s="88">
        <f t="shared" si="26"/>
        <v>0</v>
      </c>
      <c r="C66" s="97">
        <f t="shared" si="27"/>
        <v>1</v>
      </c>
      <c r="D66" s="308"/>
      <c r="E66" s="130">
        <f t="shared" si="28"/>
        <v>1</v>
      </c>
      <c r="F66" s="87">
        <f t="shared" si="29"/>
        <v>1</v>
      </c>
      <c r="G66" s="87">
        <f t="shared" si="30"/>
        <v>1</v>
      </c>
      <c r="H66" s="87">
        <f t="shared" si="31"/>
        <v>1</v>
      </c>
      <c r="I66" s="87">
        <f t="shared" si="32"/>
        <v>1</v>
      </c>
      <c r="J66" s="103">
        <f t="shared" si="33"/>
        <v>1</v>
      </c>
      <c r="K66" s="63">
        <f>SUM(T3E:T3S!V68)</f>
        <v>0</v>
      </c>
      <c r="L66" s="63">
        <f>SUM(T3E:T3S!W68)</f>
        <v>0</v>
      </c>
      <c r="M66" s="63">
        <f>SUM(T3E:T3S!X68)</f>
        <v>0</v>
      </c>
      <c r="N66" s="63">
        <f>SUM(T3E:T3S!Y68)</f>
        <v>0</v>
      </c>
      <c r="O66" s="63">
        <f>SUM(T3E:T3S!Z68)</f>
        <v>0</v>
      </c>
      <c r="P66" s="63">
        <f>SUM(T3E:T3S!AA68)</f>
        <v>0</v>
      </c>
      <c r="Q66" s="273" t="str">
        <f t="shared" si="34"/>
        <v>-</v>
      </c>
      <c r="R66" s="103" t="str">
        <f t="shared" si="35"/>
        <v>-</v>
      </c>
      <c r="S66" s="133">
        <f t="shared" si="36"/>
        <v>0</v>
      </c>
      <c r="T66" s="120" t="str">
        <f t="shared" si="37"/>
        <v>-</v>
      </c>
      <c r="U66" s="108" t="str">
        <f t="shared" si="38"/>
        <v>-</v>
      </c>
      <c r="V66" s="108" t="str">
        <f t="shared" si="49"/>
        <v>-</v>
      </c>
      <c r="W66" s="108" t="str">
        <f t="shared" si="39"/>
        <v>-</v>
      </c>
      <c r="X66" s="108" t="str">
        <f t="shared" si="40"/>
        <v>-</v>
      </c>
      <c r="Y66" s="108" t="str">
        <f t="shared" si="40"/>
        <v>-</v>
      </c>
      <c r="Z66" s="121" t="str">
        <f t="shared" si="41"/>
        <v>-</v>
      </c>
      <c r="AA66" s="98" t="str">
        <f t="shared" si="42"/>
        <v>-</v>
      </c>
      <c r="AB66" s="94">
        <f t="shared" si="43"/>
        <v>1</v>
      </c>
      <c r="AC66" s="95" t="str">
        <f t="shared" si="44"/>
        <v>-</v>
      </c>
      <c r="AD66" s="52" t="str">
        <f t="shared" si="45"/>
        <v>-</v>
      </c>
      <c r="AE66" s="52" t="str">
        <f t="shared" si="46"/>
        <v>-</v>
      </c>
      <c r="AF66" s="52" t="str">
        <f t="shared" si="47"/>
        <v>-</v>
      </c>
      <c r="AG66" s="52" t="str">
        <f t="shared" si="48"/>
        <v>-</v>
      </c>
    </row>
    <row r="67" spans="1:33" ht="14" thickBot="1" x14ac:dyDescent="0.2">
      <c r="A67" s="17"/>
      <c r="B67" s="287" t="s">
        <v>53</v>
      </c>
      <c r="C67" s="288"/>
      <c r="D67" s="288"/>
      <c r="E67" s="288"/>
      <c r="F67" s="288"/>
      <c r="G67" s="288"/>
      <c r="H67" s="288"/>
      <c r="I67" s="288"/>
      <c r="J67" s="288"/>
      <c r="K67" s="289">
        <f t="shared" ref="K67:P67" si="55">SUM(K49:K66)</f>
        <v>0</v>
      </c>
      <c r="L67" s="289">
        <f t="shared" si="55"/>
        <v>0</v>
      </c>
      <c r="M67" s="289">
        <f t="shared" si="55"/>
        <v>0</v>
      </c>
      <c r="N67" s="289">
        <f t="shared" si="55"/>
        <v>0</v>
      </c>
      <c r="O67" s="289">
        <f t="shared" si="55"/>
        <v>0</v>
      </c>
      <c r="P67" s="289">
        <f t="shared" si="55"/>
        <v>0</v>
      </c>
      <c r="Q67" s="289" t="str">
        <f t="shared" si="34"/>
        <v>-</v>
      </c>
      <c r="R67" s="288"/>
      <c r="S67" s="289">
        <f>SUM(S49:S66)</f>
        <v>0</v>
      </c>
      <c r="T67" s="6"/>
      <c r="AD67" s="283" t="str">
        <f t="shared" si="45"/>
        <v>-</v>
      </c>
      <c r="AE67" s="283" t="str">
        <f t="shared" si="46"/>
        <v>-</v>
      </c>
      <c r="AF67" s="283" t="str">
        <f t="shared" si="47"/>
        <v>-</v>
      </c>
      <c r="AG67" s="283" t="str">
        <f t="shared" si="48"/>
        <v>-</v>
      </c>
    </row>
    <row r="68" spans="1:33" x14ac:dyDescent="0.15">
      <c r="K68" s="290" t="s">
        <v>183</v>
      </c>
      <c r="L68" s="199"/>
      <c r="M68" s="199"/>
      <c r="N68" s="199"/>
      <c r="O68" s="435">
        <f>S67/9</f>
        <v>0</v>
      </c>
    </row>
    <row r="69" spans="1:33" ht="14" thickBot="1" x14ac:dyDescent="0.2">
      <c r="K69" s="309" t="s">
        <v>182</v>
      </c>
      <c r="L69" s="310"/>
      <c r="M69" s="310"/>
      <c r="N69" s="310"/>
      <c r="O69" s="436">
        <f>S67/12</f>
        <v>0</v>
      </c>
    </row>
  </sheetData>
  <mergeCells count="8">
    <mergeCell ref="AB47:AC47"/>
    <mergeCell ref="K47:P47"/>
    <mergeCell ref="Q47:R47"/>
    <mergeCell ref="B2:C2"/>
    <mergeCell ref="B3:C3"/>
    <mergeCell ref="E47:J47"/>
    <mergeCell ref="T47:Z47"/>
    <mergeCell ref="B4:C4"/>
  </mergeCells>
  <phoneticPr fontId="2" type="noConversion"/>
  <pageMargins left="0.75" right="0.75" top="0.76" bottom="0.6" header="0.5" footer="0.5"/>
  <pageSetup scale="47" orientation="landscape" verticalDpi="96"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43</vt:i4>
      </vt:variant>
    </vt:vector>
  </HeadingPairs>
  <TitlesOfParts>
    <vt:vector size="43" baseType="lpstr">
      <vt:lpstr>Help</vt:lpstr>
      <vt:lpstr>Input</vt:lpstr>
      <vt:lpstr>Cards</vt:lpstr>
      <vt:lpstr>Roster</vt:lpstr>
      <vt:lpstr>Stats - Top</vt:lpstr>
      <vt:lpstr>Stats - All</vt:lpstr>
      <vt:lpstr>Stats- Leag.</vt:lpstr>
      <vt:lpstr>T2</vt:lpstr>
      <vt:lpstr>T3</vt:lpstr>
      <vt:lpstr>T4</vt:lpstr>
      <vt:lpstr>T5</vt:lpstr>
      <vt:lpstr>T6</vt:lpstr>
      <vt:lpstr>T7</vt:lpstr>
      <vt:lpstr>C10-13</vt:lpstr>
      <vt:lpstr>T7E</vt:lpstr>
      <vt:lpstr>T7S</vt:lpstr>
      <vt:lpstr>T6E</vt:lpstr>
      <vt:lpstr>T6S</vt:lpstr>
      <vt:lpstr>T5E</vt:lpstr>
      <vt:lpstr>T5S</vt:lpstr>
      <vt:lpstr>T4E</vt:lpstr>
      <vt:lpstr>T4S</vt:lpstr>
      <vt:lpstr>T3E</vt:lpstr>
      <vt:lpstr>T3S</vt:lpstr>
      <vt:lpstr>TSE</vt:lpstr>
      <vt:lpstr>T2S</vt:lpstr>
      <vt:lpstr>T1E</vt:lpstr>
      <vt:lpstr>T1S</vt:lpstr>
      <vt:lpstr>C14</vt:lpstr>
      <vt:lpstr>SEnd</vt:lpstr>
      <vt:lpstr>SStart</vt:lpstr>
      <vt:lpstr>Sheet7</vt:lpstr>
      <vt:lpstr>Print - Stat input</vt:lpstr>
      <vt:lpstr>Print - Empty Lineup</vt:lpstr>
      <vt:lpstr>Depth Chart</vt:lpstr>
      <vt:lpstr>Skills</vt:lpstr>
      <vt:lpstr>Drills</vt:lpstr>
      <vt:lpstr>Survey</vt:lpstr>
      <vt:lpstr>Survey results</vt:lpstr>
      <vt:lpstr>T1</vt:lpstr>
      <vt:lpstr>Season by Tourney</vt:lpstr>
      <vt:lpstr>RAW</vt:lpstr>
      <vt:lpstr>Party</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(Hoovey) Halverson</dc:creator>
  <cp:lastModifiedBy>Microsoft Office User</cp:lastModifiedBy>
  <cp:lastPrinted>2016-06-07T15:39:39Z</cp:lastPrinted>
  <dcterms:created xsi:type="dcterms:W3CDTF">2006-04-10T01:54:02Z</dcterms:created>
  <dcterms:modified xsi:type="dcterms:W3CDTF">2016-06-12T03:12:28Z</dcterms:modified>
</cp:coreProperties>
</file>